
<file path=[Content_Types].xml><?xml version="1.0" encoding="utf-8"?>
<Types xmlns="http://schemas.openxmlformats.org/package/2006/content-types">
  <Default Extension="png" ContentType="image/png"/>
  <Default Extension="bin" ContentType="application/vnd.openxmlformats-officedocument.spreadsheetml.printerSettings"/>
  <Override PartName="/xl/theme/theme1.xml" ContentType="application/vnd.openxmlformats-officedocument.theme+xml"/>
  <Override PartName="/xl/styles.xml" ContentType="application/vnd.openxmlformats-officedocument.spreadsheetml.styles+xml"/>
  <Override PartName="/xl/worksheets/sheet6.xml" ContentType="application/vnd.openxmlformats-officedocument.spreadsheetml.worksheet+xml"/>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4.xml" ContentType="application/vnd.openxmlformats-officedocument.spreadsheetml.worksheet+xml"/>
  <Override PartName="/xl/worksheets/sheet5.xml" ContentType="application/vnd.openxmlformats-officedocument.spreadsheetml.worksheet+xml"/>
  <Override PartName="/xl/drawings/drawing2.xml" ContentType="application/vnd.openxmlformats-officedocument.drawing+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Default Extension="vml" ContentType="application/vnd.openxmlformats-officedocument.vmlDrawing"/>
  <Override PartName="/xl/comments1.xml" ContentType="application/vnd.openxmlformats-officedocument.spreadsheetml.comments+xml"/>
  <Override PartName="/xl/calcChain.xml" ContentType="application/vnd.openxmlformats-officedocument.spreadsheetml.calcChain+xml"/>
  <Override PartName="/xl/sharedStrings.xml" ContentType="application/vnd.openxmlformats-officedocument.spreadsheetml.sharedStrings+xml"/>
  <Override PartName="/xl/ctrlProps/ctrlProp2.xml" ContentType="application/vnd.ms-excel.controlproperties+xml"/>
  <Override PartName="/xl/ctrlProps/ctrlProp1.xml" ContentType="application/vnd.ms-excel.controlpropertie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5" rupBuild="4507"/>
  <workbookPr codeName="ThisWorkbook" autoCompressPictures="0"/>
  <bookViews>
    <workbookView xWindow="240" yWindow="240" windowWidth="25356" windowHeight="13056" activeTab="1"/>
  </bookViews>
  <sheets>
    <sheet name="Pricing + Order Summary" sheetId="2" r:id="rId1"/>
    <sheet name="Order Form" sheetId="1" r:id="rId2"/>
    <sheet name="Terms &amp; Conditions" sheetId="3" r:id="rId3"/>
    <sheet name="Office Use Only" sheetId="4" r:id="rId4"/>
    <sheet name="Pricing Reference" sheetId="6" state="hidden" r:id="rId5"/>
    <sheet name="Sheet1" sheetId="7" r:id="rId6"/>
  </sheets>
  <definedNames>
    <definedName name="_xlnm._FilterDatabase" localSheetId="3" hidden="1">'Office Use Only'!$A$1:$M$531</definedName>
    <definedName name="_xlnm._FilterDatabase" localSheetId="1" hidden="1">'Order Form'!$A$16:$AA$16</definedName>
    <definedName name="_xlnm.Criteria" localSheetId="3">'Office Use Only'!$Q$1:$Q$2</definedName>
    <definedName name="linkedtrackingnumbers" localSheetId="1">'Order Form'!$E$383</definedName>
    <definedName name="OrderDetail">'Office Use Only'!$A$1:$M$531</definedName>
    <definedName name="_xlnm.Print_Area" localSheetId="1">'Order Form'!$A$1:$P$546</definedName>
    <definedName name="_xlnm.Print_Area" localSheetId="0">'Pricing + Order Summary'!$A$1:$P$72</definedName>
    <definedName name="_xlnm.Print_Area" localSheetId="2">'Terms &amp; Conditions'!$A$1:$K$27</definedName>
    <definedName name="_xlnm.Print_Titles" localSheetId="1">'Order Form'!$2:$15</definedName>
  </definedNames>
  <calcPr calcId="125725"/>
  <extLst>
    <ext xmlns:mx="http://schemas.microsoft.com/office/mac/excel/2008/main" uri="{7523E5D3-25F3-A5E0-1632-64F254C22452}">
      <mx:ArchID Flags="2"/>
    </ext>
  </extLst>
</workbook>
</file>

<file path=xl/calcChain.xml><?xml version="1.0" encoding="utf-8"?>
<calcChain xmlns="http://schemas.openxmlformats.org/spreadsheetml/2006/main">
  <c r="G31" i="4"/>
  <c r="I49" i="2"/>
  <c r="J49"/>
  <c r="K49"/>
  <c r="L49"/>
  <c r="M49"/>
  <c r="N49" s="1"/>
  <c r="I15"/>
  <c r="J15"/>
  <c r="K15"/>
  <c r="L15"/>
  <c r="M15"/>
  <c r="I16"/>
  <c r="J16"/>
  <c r="K16"/>
  <c r="L16"/>
  <c r="M16"/>
  <c r="I17"/>
  <c r="J17"/>
  <c r="K17"/>
  <c r="L17"/>
  <c r="M17"/>
  <c r="I18"/>
  <c r="J18"/>
  <c r="K18"/>
  <c r="L18"/>
  <c r="M18"/>
  <c r="I19"/>
  <c r="J19"/>
  <c r="K19"/>
  <c r="L19"/>
  <c r="M19"/>
  <c r="I20"/>
  <c r="J20"/>
  <c r="K20"/>
  <c r="L20"/>
  <c r="M20"/>
  <c r="I21"/>
  <c r="J21"/>
  <c r="K21"/>
  <c r="L21"/>
  <c r="M21"/>
  <c r="I22"/>
  <c r="J22"/>
  <c r="K22"/>
  <c r="L22"/>
  <c r="M22"/>
  <c r="I23"/>
  <c r="J23"/>
  <c r="K23"/>
  <c r="L23"/>
  <c r="M23"/>
  <c r="I24"/>
  <c r="J24"/>
  <c r="K24"/>
  <c r="L24"/>
  <c r="M24"/>
  <c r="I25"/>
  <c r="J25"/>
  <c r="K25"/>
  <c r="L25"/>
  <c r="M25"/>
  <c r="I26"/>
  <c r="J26"/>
  <c r="K26"/>
  <c r="L26"/>
  <c r="M26"/>
  <c r="I27"/>
  <c r="J27"/>
  <c r="K27"/>
  <c r="L27"/>
  <c r="M27"/>
  <c r="I28"/>
  <c r="J28"/>
  <c r="K28"/>
  <c r="L28"/>
  <c r="M28"/>
  <c r="I29"/>
  <c r="J29"/>
  <c r="K29"/>
  <c r="L29"/>
  <c r="M29"/>
  <c r="I30"/>
  <c r="J30"/>
  <c r="K30"/>
  <c r="L30"/>
  <c r="M30"/>
  <c r="I31"/>
  <c r="J31"/>
  <c r="K31"/>
  <c r="L31"/>
  <c r="M31"/>
  <c r="I32"/>
  <c r="J32"/>
  <c r="K32"/>
  <c r="L32"/>
  <c r="M32"/>
  <c r="I33"/>
  <c r="J33"/>
  <c r="K33"/>
  <c r="L33"/>
  <c r="M33"/>
  <c r="I34"/>
  <c r="J34"/>
  <c r="K34"/>
  <c r="L34"/>
  <c r="M34"/>
  <c r="I35"/>
  <c r="J35"/>
  <c r="K35"/>
  <c r="L35"/>
  <c r="M35"/>
  <c r="I36"/>
  <c r="J36"/>
  <c r="K36"/>
  <c r="L36"/>
  <c r="M36"/>
  <c r="I37"/>
  <c r="J37"/>
  <c r="K37"/>
  <c r="L37"/>
  <c r="M37"/>
  <c r="I38"/>
  <c r="J38"/>
  <c r="K38"/>
  <c r="L38"/>
  <c r="M38"/>
  <c r="I39"/>
  <c r="J39"/>
  <c r="K39"/>
  <c r="L39"/>
  <c r="M39"/>
  <c r="I40"/>
  <c r="J40"/>
  <c r="K40"/>
  <c r="L40"/>
  <c r="M40"/>
  <c r="I41"/>
  <c r="J41"/>
  <c r="K41"/>
  <c r="L41"/>
  <c r="M41"/>
  <c r="I42"/>
  <c r="J42"/>
  <c r="K42"/>
  <c r="L42"/>
  <c r="M42"/>
  <c r="I43"/>
  <c r="J43"/>
  <c r="K43"/>
  <c r="L43"/>
  <c r="M43"/>
  <c r="I44"/>
  <c r="J44"/>
  <c r="K44"/>
  <c r="L44"/>
  <c r="M44"/>
  <c r="I45"/>
  <c r="J45"/>
  <c r="K45"/>
  <c r="L45"/>
  <c r="M45"/>
  <c r="I46"/>
  <c r="J46"/>
  <c r="K46"/>
  <c r="L46"/>
  <c r="M46"/>
  <c r="I47"/>
  <c r="J47"/>
  <c r="K47"/>
  <c r="L47"/>
  <c r="M47"/>
  <c r="I48"/>
  <c r="J48"/>
  <c r="K48"/>
  <c r="L48"/>
  <c r="M48"/>
  <c r="I50"/>
  <c r="J50"/>
  <c r="K50"/>
  <c r="L50"/>
  <c r="M50"/>
  <c r="I51"/>
  <c r="J51"/>
  <c r="K51"/>
  <c r="L51"/>
  <c r="M51"/>
  <c r="I52"/>
  <c r="J52"/>
  <c r="K52"/>
  <c r="L52"/>
  <c r="M52"/>
  <c r="I53"/>
  <c r="J53"/>
  <c r="K53"/>
  <c r="L53"/>
  <c r="M53"/>
  <c r="I54"/>
  <c r="J54"/>
  <c r="K54"/>
  <c r="L54"/>
  <c r="M54"/>
  <c r="I55"/>
  <c r="J55"/>
  <c r="K55"/>
  <c r="L55"/>
  <c r="M55"/>
  <c r="I56"/>
  <c r="J56"/>
  <c r="K56"/>
  <c r="L56"/>
  <c r="M56"/>
  <c r="I57"/>
  <c r="J57"/>
  <c r="K57"/>
  <c r="L57"/>
  <c r="M57"/>
  <c r="I58"/>
  <c r="J58"/>
  <c r="K58"/>
  <c r="L58"/>
  <c r="M58"/>
  <c r="I59"/>
  <c r="J59"/>
  <c r="K59"/>
  <c r="L59"/>
  <c r="M59"/>
  <c r="J7"/>
  <c r="K7"/>
  <c r="L7"/>
  <c r="M7"/>
  <c r="I7"/>
  <c r="J6"/>
  <c r="K6"/>
  <c r="L6"/>
  <c r="M6"/>
  <c r="I6"/>
  <c r="M8"/>
  <c r="L8"/>
  <c r="K8"/>
  <c r="J8"/>
  <c r="I8"/>
  <c r="O59"/>
  <c r="B4"/>
  <c r="B7"/>
  <c r="B6"/>
  <c r="B5"/>
  <c r="D2651" i="4"/>
  <c r="M2651" s="1"/>
  <c r="J2651"/>
  <c r="K2651" s="1"/>
  <c r="H2651"/>
  <c r="G2651"/>
  <c r="F2651"/>
  <c r="E2651"/>
  <c r="B2651"/>
  <c r="C2651" s="1"/>
  <c r="A2651"/>
  <c r="D2650"/>
  <c r="M2650" s="1"/>
  <c r="J2650"/>
  <c r="K2650"/>
  <c r="H2650"/>
  <c r="G2650"/>
  <c r="F2650"/>
  <c r="E2650"/>
  <c r="B2650"/>
  <c r="C2650" s="1"/>
  <c r="A2650"/>
  <c r="D2649"/>
  <c r="M2649" s="1"/>
  <c r="J2649"/>
  <c r="K2649" s="1"/>
  <c r="H2649"/>
  <c r="G2649"/>
  <c r="F2649"/>
  <c r="E2649"/>
  <c r="B2649"/>
  <c r="C2649" s="1"/>
  <c r="A2649"/>
  <c r="D2648"/>
  <c r="M2648" s="1"/>
  <c r="J2648"/>
  <c r="K2648" s="1"/>
  <c r="H2648"/>
  <c r="G2648"/>
  <c r="F2648"/>
  <c r="E2648"/>
  <c r="B2648"/>
  <c r="C2648" s="1"/>
  <c r="A2648"/>
  <c r="D2647"/>
  <c r="M2647" s="1"/>
  <c r="J2647"/>
  <c r="K2647" s="1"/>
  <c r="H2647"/>
  <c r="G2647"/>
  <c r="F2647"/>
  <c r="E2647"/>
  <c r="B2647"/>
  <c r="C2647" s="1"/>
  <c r="A2647"/>
  <c r="D2646"/>
  <c r="M2646" s="1"/>
  <c r="J2646"/>
  <c r="K2646" s="1"/>
  <c r="H2646"/>
  <c r="G2646"/>
  <c r="F2646"/>
  <c r="E2646"/>
  <c r="B2646"/>
  <c r="C2646"/>
  <c r="A2646"/>
  <c r="D2645"/>
  <c r="M2645" s="1"/>
  <c r="J2645"/>
  <c r="K2645" s="1"/>
  <c r="H2645"/>
  <c r="G2645"/>
  <c r="F2645"/>
  <c r="E2645"/>
  <c r="B2645"/>
  <c r="C2645" s="1"/>
  <c r="A2645"/>
  <c r="D2644"/>
  <c r="M2644" s="1"/>
  <c r="J2644"/>
  <c r="K2644"/>
  <c r="H2644"/>
  <c r="G2644"/>
  <c r="F2644"/>
  <c r="E2644"/>
  <c r="B2644"/>
  <c r="C2644" s="1"/>
  <c r="A2644"/>
  <c r="D2643"/>
  <c r="M2643" s="1"/>
  <c r="J2643"/>
  <c r="K2643" s="1"/>
  <c r="H2643"/>
  <c r="G2643"/>
  <c r="F2643"/>
  <c r="E2643"/>
  <c r="B2643"/>
  <c r="C2643" s="1"/>
  <c r="A2643"/>
  <c r="D2642"/>
  <c r="M2642" s="1"/>
  <c r="J2642"/>
  <c r="K2642" s="1"/>
  <c r="H2642"/>
  <c r="G2642"/>
  <c r="F2642"/>
  <c r="E2642"/>
  <c r="B2642"/>
  <c r="C2642" s="1"/>
  <c r="A2642"/>
  <c r="D2641"/>
  <c r="M2641" s="1"/>
  <c r="J2641"/>
  <c r="K2641" s="1"/>
  <c r="H2641"/>
  <c r="G2641"/>
  <c r="F2641"/>
  <c r="E2641"/>
  <c r="B2641"/>
  <c r="C2641" s="1"/>
  <c r="A2641"/>
  <c r="D2640"/>
  <c r="M2640" s="1"/>
  <c r="J2640"/>
  <c r="K2640" s="1"/>
  <c r="H2640"/>
  <c r="G2640"/>
  <c r="F2640"/>
  <c r="E2640"/>
  <c r="B2640"/>
  <c r="C2640"/>
  <c r="A2640"/>
  <c r="D2639"/>
  <c r="M2639" s="1"/>
  <c r="J2639"/>
  <c r="K2639" s="1"/>
  <c r="H2639"/>
  <c r="G2639"/>
  <c r="F2639"/>
  <c r="E2639"/>
  <c r="B2639"/>
  <c r="C2639" s="1"/>
  <c r="A2639"/>
  <c r="D2638"/>
  <c r="M2638" s="1"/>
  <c r="J2638"/>
  <c r="K2638" s="1"/>
  <c r="H2638"/>
  <c r="G2638"/>
  <c r="F2638"/>
  <c r="E2638"/>
  <c r="B2638"/>
  <c r="C2638" s="1"/>
  <c r="A2638"/>
  <c r="D2637"/>
  <c r="M2637" s="1"/>
  <c r="J2637"/>
  <c r="K2637" s="1"/>
  <c r="H2637"/>
  <c r="G2637"/>
  <c r="F2637"/>
  <c r="E2637"/>
  <c r="B2637"/>
  <c r="C2637" s="1"/>
  <c r="A2637"/>
  <c r="D2636"/>
  <c r="M2636" s="1"/>
  <c r="J2636"/>
  <c r="K2636" s="1"/>
  <c r="H2636"/>
  <c r="G2636"/>
  <c r="F2636"/>
  <c r="E2636"/>
  <c r="B2636"/>
  <c r="C2636" s="1"/>
  <c r="A2636"/>
  <c r="D2635"/>
  <c r="M2635" s="1"/>
  <c r="J2635"/>
  <c r="K2635" s="1"/>
  <c r="H2635"/>
  <c r="G2635"/>
  <c r="F2635"/>
  <c r="E2635"/>
  <c r="B2635"/>
  <c r="C2635" s="1"/>
  <c r="A2635"/>
  <c r="D2634"/>
  <c r="M2634" s="1"/>
  <c r="J2634"/>
  <c r="K2634" s="1"/>
  <c r="H2634"/>
  <c r="G2634"/>
  <c r="F2634"/>
  <c r="E2634"/>
  <c r="B2634"/>
  <c r="C2634" s="1"/>
  <c r="A2634"/>
  <c r="D2633"/>
  <c r="M2633" s="1"/>
  <c r="J2633"/>
  <c r="K2633" s="1"/>
  <c r="H2633"/>
  <c r="G2633"/>
  <c r="F2633"/>
  <c r="E2633"/>
  <c r="B2633"/>
  <c r="C2633" s="1"/>
  <c r="A2633"/>
  <c r="D2632"/>
  <c r="M2632" s="1"/>
  <c r="J2632"/>
  <c r="K2632" s="1"/>
  <c r="H2632"/>
  <c r="G2632"/>
  <c r="F2632"/>
  <c r="E2632"/>
  <c r="B2632"/>
  <c r="C2632" s="1"/>
  <c r="A2632"/>
  <c r="D2631"/>
  <c r="M2631" s="1"/>
  <c r="J2631"/>
  <c r="K2631" s="1"/>
  <c r="H2631"/>
  <c r="G2631"/>
  <c r="F2631"/>
  <c r="E2631"/>
  <c r="B2631"/>
  <c r="C2631" s="1"/>
  <c r="A2631"/>
  <c r="D2630"/>
  <c r="M2630" s="1"/>
  <c r="J2630"/>
  <c r="K2630" s="1"/>
  <c r="H2630"/>
  <c r="G2630"/>
  <c r="F2630"/>
  <c r="E2630"/>
  <c r="B2630"/>
  <c r="C2630"/>
  <c r="A2630"/>
  <c r="D2629"/>
  <c r="M2629" s="1"/>
  <c r="J2629"/>
  <c r="K2629" s="1"/>
  <c r="H2629"/>
  <c r="G2629"/>
  <c r="F2629"/>
  <c r="E2629"/>
  <c r="B2629"/>
  <c r="C2629" s="1"/>
  <c r="A2629"/>
  <c r="D2628"/>
  <c r="M2628" s="1"/>
  <c r="J2628"/>
  <c r="K2628"/>
  <c r="H2628"/>
  <c r="G2628"/>
  <c r="F2628"/>
  <c r="E2628"/>
  <c r="B2628"/>
  <c r="C2628" s="1"/>
  <c r="A2628"/>
  <c r="D2627"/>
  <c r="M2627" s="1"/>
  <c r="J2627"/>
  <c r="K2627" s="1"/>
  <c r="H2627"/>
  <c r="G2627"/>
  <c r="F2627"/>
  <c r="E2627"/>
  <c r="B2627"/>
  <c r="C2627" s="1"/>
  <c r="A2627"/>
  <c r="D2626"/>
  <c r="M2626" s="1"/>
  <c r="J2626"/>
  <c r="K2626" s="1"/>
  <c r="H2626"/>
  <c r="G2626"/>
  <c r="F2626"/>
  <c r="E2626"/>
  <c r="B2626"/>
  <c r="C2626" s="1"/>
  <c r="A2626"/>
  <c r="D2625"/>
  <c r="M2625" s="1"/>
  <c r="J2625"/>
  <c r="K2625" s="1"/>
  <c r="H2625"/>
  <c r="G2625"/>
  <c r="F2625"/>
  <c r="E2625"/>
  <c r="B2625"/>
  <c r="C2625" s="1"/>
  <c r="A2625"/>
  <c r="D2624"/>
  <c r="M2624" s="1"/>
  <c r="J2624"/>
  <c r="K2624" s="1"/>
  <c r="H2624"/>
  <c r="G2624"/>
  <c r="F2624"/>
  <c r="E2624"/>
  <c r="B2624"/>
  <c r="C2624"/>
  <c r="A2624"/>
  <c r="D2623"/>
  <c r="M2623" s="1"/>
  <c r="J2623"/>
  <c r="K2623" s="1"/>
  <c r="H2623"/>
  <c r="G2623"/>
  <c r="F2623"/>
  <c r="E2623"/>
  <c r="B2623"/>
  <c r="C2623" s="1"/>
  <c r="A2623"/>
  <c r="D2622"/>
  <c r="M2622" s="1"/>
  <c r="J2622"/>
  <c r="K2622" s="1"/>
  <c r="H2622"/>
  <c r="G2622"/>
  <c r="F2622"/>
  <c r="E2622"/>
  <c r="B2622"/>
  <c r="C2622" s="1"/>
  <c r="A2622"/>
  <c r="D2621"/>
  <c r="M2621" s="1"/>
  <c r="J2621"/>
  <c r="K2621" s="1"/>
  <c r="H2621"/>
  <c r="G2621"/>
  <c r="F2621"/>
  <c r="E2621"/>
  <c r="B2621"/>
  <c r="C2621" s="1"/>
  <c r="A2621"/>
  <c r="D2620"/>
  <c r="M2620" s="1"/>
  <c r="J2620"/>
  <c r="K2620" s="1"/>
  <c r="H2620"/>
  <c r="G2620"/>
  <c r="F2620"/>
  <c r="E2620"/>
  <c r="B2620"/>
  <c r="C2620" s="1"/>
  <c r="A2620"/>
  <c r="D2619"/>
  <c r="M2619" s="1"/>
  <c r="J2619"/>
  <c r="K2619" s="1"/>
  <c r="H2619"/>
  <c r="G2619"/>
  <c r="F2619"/>
  <c r="E2619"/>
  <c r="B2619"/>
  <c r="C2619" s="1"/>
  <c r="A2619"/>
  <c r="D2618"/>
  <c r="M2618" s="1"/>
  <c r="J2618"/>
  <c r="K2618" s="1"/>
  <c r="H2618"/>
  <c r="G2618"/>
  <c r="F2618"/>
  <c r="E2618"/>
  <c r="B2618"/>
  <c r="C2618" s="1"/>
  <c r="A2618"/>
  <c r="D2617"/>
  <c r="M2617" s="1"/>
  <c r="J2617"/>
  <c r="K2617" s="1"/>
  <c r="H2617"/>
  <c r="G2617"/>
  <c r="F2617"/>
  <c r="E2617"/>
  <c r="B2617"/>
  <c r="C2617" s="1"/>
  <c r="A2617"/>
  <c r="D2616"/>
  <c r="M2616" s="1"/>
  <c r="J2616"/>
  <c r="K2616" s="1"/>
  <c r="H2616"/>
  <c r="G2616"/>
  <c r="F2616"/>
  <c r="E2616"/>
  <c r="B2616"/>
  <c r="C2616" s="1"/>
  <c r="A2616"/>
  <c r="D2615"/>
  <c r="M2615" s="1"/>
  <c r="J2615"/>
  <c r="K2615" s="1"/>
  <c r="H2615"/>
  <c r="G2615"/>
  <c r="F2615"/>
  <c r="E2615"/>
  <c r="B2615"/>
  <c r="C2615" s="1"/>
  <c r="A2615"/>
  <c r="D2614"/>
  <c r="M2614" s="1"/>
  <c r="J2614"/>
  <c r="K2614" s="1"/>
  <c r="H2614"/>
  <c r="G2614"/>
  <c r="F2614"/>
  <c r="E2614"/>
  <c r="B2614"/>
  <c r="C2614"/>
  <c r="A2614"/>
  <c r="D2613"/>
  <c r="M2613" s="1"/>
  <c r="J2613"/>
  <c r="K2613" s="1"/>
  <c r="H2613"/>
  <c r="G2613"/>
  <c r="F2613"/>
  <c r="E2613"/>
  <c r="B2613"/>
  <c r="C2613" s="1"/>
  <c r="A2613"/>
  <c r="D2612"/>
  <c r="M2612" s="1"/>
  <c r="J2612"/>
  <c r="K2612"/>
  <c r="H2612"/>
  <c r="G2612"/>
  <c r="F2612"/>
  <c r="E2612"/>
  <c r="B2612"/>
  <c r="C2612" s="1"/>
  <c r="A2612"/>
  <c r="D2611"/>
  <c r="M2611" s="1"/>
  <c r="J2611"/>
  <c r="K2611" s="1"/>
  <c r="H2611"/>
  <c r="G2611"/>
  <c r="F2611"/>
  <c r="E2611"/>
  <c r="B2611"/>
  <c r="C2611" s="1"/>
  <c r="A2611"/>
  <c r="D2610"/>
  <c r="M2610" s="1"/>
  <c r="J2610"/>
  <c r="K2610" s="1"/>
  <c r="H2610"/>
  <c r="G2610"/>
  <c r="F2610"/>
  <c r="E2610"/>
  <c r="B2610"/>
  <c r="C2610" s="1"/>
  <c r="A2610"/>
  <c r="D2609"/>
  <c r="M2609" s="1"/>
  <c r="J2609"/>
  <c r="K2609" s="1"/>
  <c r="H2609"/>
  <c r="G2609"/>
  <c r="F2609"/>
  <c r="E2609"/>
  <c r="B2609"/>
  <c r="C2609" s="1"/>
  <c r="A2609"/>
  <c r="D2608"/>
  <c r="M2608" s="1"/>
  <c r="J2608"/>
  <c r="K2608" s="1"/>
  <c r="H2608"/>
  <c r="G2608"/>
  <c r="F2608"/>
  <c r="E2608"/>
  <c r="B2608"/>
  <c r="C2608"/>
  <c r="A2608"/>
  <c r="D2607"/>
  <c r="M2607" s="1"/>
  <c r="J2607"/>
  <c r="K2607" s="1"/>
  <c r="H2607"/>
  <c r="G2607"/>
  <c r="F2607"/>
  <c r="E2607"/>
  <c r="B2607"/>
  <c r="C2607" s="1"/>
  <c r="A2607"/>
  <c r="D2606"/>
  <c r="M2606" s="1"/>
  <c r="J2606"/>
  <c r="K2606" s="1"/>
  <c r="H2606"/>
  <c r="G2606"/>
  <c r="F2606"/>
  <c r="E2606"/>
  <c r="B2606"/>
  <c r="C2606" s="1"/>
  <c r="A2606"/>
  <c r="D2605"/>
  <c r="M2605" s="1"/>
  <c r="J2605"/>
  <c r="K2605" s="1"/>
  <c r="H2605"/>
  <c r="G2605"/>
  <c r="F2605"/>
  <c r="E2605"/>
  <c r="B2605"/>
  <c r="C2605" s="1"/>
  <c r="A2605"/>
  <c r="D2604"/>
  <c r="M2604" s="1"/>
  <c r="J2604"/>
  <c r="K2604" s="1"/>
  <c r="H2604"/>
  <c r="G2604"/>
  <c r="F2604"/>
  <c r="E2604"/>
  <c r="B2604"/>
  <c r="C2604" s="1"/>
  <c r="A2604"/>
  <c r="D2603"/>
  <c r="M2603" s="1"/>
  <c r="J2603"/>
  <c r="K2603" s="1"/>
  <c r="H2603"/>
  <c r="G2603"/>
  <c r="F2603"/>
  <c r="E2603"/>
  <c r="B2603"/>
  <c r="C2603" s="1"/>
  <c r="A2603"/>
  <c r="D2602"/>
  <c r="M2602" s="1"/>
  <c r="J2602"/>
  <c r="K2602" s="1"/>
  <c r="H2602"/>
  <c r="G2602"/>
  <c r="F2602"/>
  <c r="E2602"/>
  <c r="B2602"/>
  <c r="C2602" s="1"/>
  <c r="A2602"/>
  <c r="D2601"/>
  <c r="M2601" s="1"/>
  <c r="J2601"/>
  <c r="K2601" s="1"/>
  <c r="H2601"/>
  <c r="G2601"/>
  <c r="F2601"/>
  <c r="E2601"/>
  <c r="B2601"/>
  <c r="C2601" s="1"/>
  <c r="A2601"/>
  <c r="D2600"/>
  <c r="M2600" s="1"/>
  <c r="J2600"/>
  <c r="K2600" s="1"/>
  <c r="H2600"/>
  <c r="G2600"/>
  <c r="F2600"/>
  <c r="E2600"/>
  <c r="B2600"/>
  <c r="C2600" s="1"/>
  <c r="A2600"/>
  <c r="D2599"/>
  <c r="M2599" s="1"/>
  <c r="J2599"/>
  <c r="K2599" s="1"/>
  <c r="H2599"/>
  <c r="G2599"/>
  <c r="F2599"/>
  <c r="E2599"/>
  <c r="B2599"/>
  <c r="C2599" s="1"/>
  <c r="A2599"/>
  <c r="D2598"/>
  <c r="M2598" s="1"/>
  <c r="J2598"/>
  <c r="K2598" s="1"/>
  <c r="H2598"/>
  <c r="G2598"/>
  <c r="F2598"/>
  <c r="E2598"/>
  <c r="B2598"/>
  <c r="C2598"/>
  <c r="A2598"/>
  <c r="D2597"/>
  <c r="M2597" s="1"/>
  <c r="J2597"/>
  <c r="K2597" s="1"/>
  <c r="H2597"/>
  <c r="G2597"/>
  <c r="F2597"/>
  <c r="E2597"/>
  <c r="B2597"/>
  <c r="C2597" s="1"/>
  <c r="A2597"/>
  <c r="D2596"/>
  <c r="M2596" s="1"/>
  <c r="J2596"/>
  <c r="K2596"/>
  <c r="H2596"/>
  <c r="G2596"/>
  <c r="F2596"/>
  <c r="E2596"/>
  <c r="B2596"/>
  <c r="C2596" s="1"/>
  <c r="A2596"/>
  <c r="D2595"/>
  <c r="M2595" s="1"/>
  <c r="J2595"/>
  <c r="K2595" s="1"/>
  <c r="H2595"/>
  <c r="G2595"/>
  <c r="F2595"/>
  <c r="E2595"/>
  <c r="B2595"/>
  <c r="C2595" s="1"/>
  <c r="A2595"/>
  <c r="D2594"/>
  <c r="M2594" s="1"/>
  <c r="J2594"/>
  <c r="K2594" s="1"/>
  <c r="H2594"/>
  <c r="G2594"/>
  <c r="F2594"/>
  <c r="E2594"/>
  <c r="B2594"/>
  <c r="C2594" s="1"/>
  <c r="A2594"/>
  <c r="D2593"/>
  <c r="M2593" s="1"/>
  <c r="J2593"/>
  <c r="K2593" s="1"/>
  <c r="H2593"/>
  <c r="G2593"/>
  <c r="F2593"/>
  <c r="E2593"/>
  <c r="B2593"/>
  <c r="C2593" s="1"/>
  <c r="A2593"/>
  <c r="D2592"/>
  <c r="M2592" s="1"/>
  <c r="J2592"/>
  <c r="K2592" s="1"/>
  <c r="H2592"/>
  <c r="G2592"/>
  <c r="F2592"/>
  <c r="E2592"/>
  <c r="B2592"/>
  <c r="C2592"/>
  <c r="A2592"/>
  <c r="D2591"/>
  <c r="M2591" s="1"/>
  <c r="J2591"/>
  <c r="K2591" s="1"/>
  <c r="H2591"/>
  <c r="G2591"/>
  <c r="F2591"/>
  <c r="E2591"/>
  <c r="B2591"/>
  <c r="C2591" s="1"/>
  <c r="A2591"/>
  <c r="D2590"/>
  <c r="M2590" s="1"/>
  <c r="J2590"/>
  <c r="K2590" s="1"/>
  <c r="H2590"/>
  <c r="G2590"/>
  <c r="F2590"/>
  <c r="E2590"/>
  <c r="B2590"/>
  <c r="C2590" s="1"/>
  <c r="A2590"/>
  <c r="D2589"/>
  <c r="M2589" s="1"/>
  <c r="J2589"/>
  <c r="K2589" s="1"/>
  <c r="H2589"/>
  <c r="G2589"/>
  <c r="F2589"/>
  <c r="E2589"/>
  <c r="B2589"/>
  <c r="C2589" s="1"/>
  <c r="A2589"/>
  <c r="D2588"/>
  <c r="M2588" s="1"/>
  <c r="J2588"/>
  <c r="K2588" s="1"/>
  <c r="H2588"/>
  <c r="G2588"/>
  <c r="F2588"/>
  <c r="E2588"/>
  <c r="B2588"/>
  <c r="C2588" s="1"/>
  <c r="A2588"/>
  <c r="D2587"/>
  <c r="M2587" s="1"/>
  <c r="J2587"/>
  <c r="K2587" s="1"/>
  <c r="H2587"/>
  <c r="G2587"/>
  <c r="F2587"/>
  <c r="E2587"/>
  <c r="B2587"/>
  <c r="C2587" s="1"/>
  <c r="A2587"/>
  <c r="D2586"/>
  <c r="M2586" s="1"/>
  <c r="J2586"/>
  <c r="K2586" s="1"/>
  <c r="H2586"/>
  <c r="G2586"/>
  <c r="F2586"/>
  <c r="E2586"/>
  <c r="B2586"/>
  <c r="C2586" s="1"/>
  <c r="A2586"/>
  <c r="D2585"/>
  <c r="M2585" s="1"/>
  <c r="J2585"/>
  <c r="K2585" s="1"/>
  <c r="H2585"/>
  <c r="G2585"/>
  <c r="F2585"/>
  <c r="E2585"/>
  <c r="B2585"/>
  <c r="C2585" s="1"/>
  <c r="A2585"/>
  <c r="D2584"/>
  <c r="M2584" s="1"/>
  <c r="J2584"/>
  <c r="K2584" s="1"/>
  <c r="H2584"/>
  <c r="G2584"/>
  <c r="F2584"/>
  <c r="E2584"/>
  <c r="B2584"/>
  <c r="C2584" s="1"/>
  <c r="A2584"/>
  <c r="D2583"/>
  <c r="M2583" s="1"/>
  <c r="J2583"/>
  <c r="K2583" s="1"/>
  <c r="H2583"/>
  <c r="G2583"/>
  <c r="F2583"/>
  <c r="E2583"/>
  <c r="B2583"/>
  <c r="C2583" s="1"/>
  <c r="A2583"/>
  <c r="D2582"/>
  <c r="M2582" s="1"/>
  <c r="J2582"/>
  <c r="K2582" s="1"/>
  <c r="H2582"/>
  <c r="G2582"/>
  <c r="F2582"/>
  <c r="E2582"/>
  <c r="B2582"/>
  <c r="C2582"/>
  <c r="A2582"/>
  <c r="D2581"/>
  <c r="M2581" s="1"/>
  <c r="J2581"/>
  <c r="K2581" s="1"/>
  <c r="H2581"/>
  <c r="G2581"/>
  <c r="F2581"/>
  <c r="E2581"/>
  <c r="B2581"/>
  <c r="C2581" s="1"/>
  <c r="A2581"/>
  <c r="D2580"/>
  <c r="M2580" s="1"/>
  <c r="J2580"/>
  <c r="K2580"/>
  <c r="H2580"/>
  <c r="G2580"/>
  <c r="F2580"/>
  <c r="E2580"/>
  <c r="B2580"/>
  <c r="C2580" s="1"/>
  <c r="A2580"/>
  <c r="D2579"/>
  <c r="M2579" s="1"/>
  <c r="J2579"/>
  <c r="K2579" s="1"/>
  <c r="H2579"/>
  <c r="G2579"/>
  <c r="F2579"/>
  <c r="E2579"/>
  <c r="B2579"/>
  <c r="C2579" s="1"/>
  <c r="A2579"/>
  <c r="D2578"/>
  <c r="M2578" s="1"/>
  <c r="J2578"/>
  <c r="K2578" s="1"/>
  <c r="H2578"/>
  <c r="G2578"/>
  <c r="F2578"/>
  <c r="E2578"/>
  <c r="B2578"/>
  <c r="C2578" s="1"/>
  <c r="A2578"/>
  <c r="D2577"/>
  <c r="M2577" s="1"/>
  <c r="J2577"/>
  <c r="K2577" s="1"/>
  <c r="H2577"/>
  <c r="G2577"/>
  <c r="F2577"/>
  <c r="E2577"/>
  <c r="B2577"/>
  <c r="C2577" s="1"/>
  <c r="A2577"/>
  <c r="D2576"/>
  <c r="M2576" s="1"/>
  <c r="J2576"/>
  <c r="K2576" s="1"/>
  <c r="H2576"/>
  <c r="G2576"/>
  <c r="F2576"/>
  <c r="E2576"/>
  <c r="B2576"/>
  <c r="C2576"/>
  <c r="A2576"/>
  <c r="D2575"/>
  <c r="M2575" s="1"/>
  <c r="J2575"/>
  <c r="K2575" s="1"/>
  <c r="H2575"/>
  <c r="G2575"/>
  <c r="F2575"/>
  <c r="E2575"/>
  <c r="B2575"/>
  <c r="C2575" s="1"/>
  <c r="A2575"/>
  <c r="D2574"/>
  <c r="M2574" s="1"/>
  <c r="J2574"/>
  <c r="K2574" s="1"/>
  <c r="H2574"/>
  <c r="G2574"/>
  <c r="F2574"/>
  <c r="E2574"/>
  <c r="B2574"/>
  <c r="C2574" s="1"/>
  <c r="A2574"/>
  <c r="D2573"/>
  <c r="M2573" s="1"/>
  <c r="J2573"/>
  <c r="K2573" s="1"/>
  <c r="H2573"/>
  <c r="G2573"/>
  <c r="F2573"/>
  <c r="E2573"/>
  <c r="B2573"/>
  <c r="C2573" s="1"/>
  <c r="A2573"/>
  <c r="D2572"/>
  <c r="M2572" s="1"/>
  <c r="J2572"/>
  <c r="K2572" s="1"/>
  <c r="H2572"/>
  <c r="G2572"/>
  <c r="F2572"/>
  <c r="E2572"/>
  <c r="B2572"/>
  <c r="C2572" s="1"/>
  <c r="A2572"/>
  <c r="D2571"/>
  <c r="M2571" s="1"/>
  <c r="J2571"/>
  <c r="K2571" s="1"/>
  <c r="H2571"/>
  <c r="G2571"/>
  <c r="F2571"/>
  <c r="E2571"/>
  <c r="B2571"/>
  <c r="C2571" s="1"/>
  <c r="A2571"/>
  <c r="D2570"/>
  <c r="M2570" s="1"/>
  <c r="J2570"/>
  <c r="K2570" s="1"/>
  <c r="H2570"/>
  <c r="G2570"/>
  <c r="F2570"/>
  <c r="E2570"/>
  <c r="B2570"/>
  <c r="C2570" s="1"/>
  <c r="A2570"/>
  <c r="D2569"/>
  <c r="M2569" s="1"/>
  <c r="J2569"/>
  <c r="K2569" s="1"/>
  <c r="H2569"/>
  <c r="G2569"/>
  <c r="F2569"/>
  <c r="E2569"/>
  <c r="B2569"/>
  <c r="C2569" s="1"/>
  <c r="A2569"/>
  <c r="D2568"/>
  <c r="M2568" s="1"/>
  <c r="J2568"/>
  <c r="K2568" s="1"/>
  <c r="H2568"/>
  <c r="G2568"/>
  <c r="F2568"/>
  <c r="E2568"/>
  <c r="B2568"/>
  <c r="C2568" s="1"/>
  <c r="A2568"/>
  <c r="D2567"/>
  <c r="M2567" s="1"/>
  <c r="J2567"/>
  <c r="K2567" s="1"/>
  <c r="H2567"/>
  <c r="G2567"/>
  <c r="F2567"/>
  <c r="E2567"/>
  <c r="B2567"/>
  <c r="C2567" s="1"/>
  <c r="A2567"/>
  <c r="D2566"/>
  <c r="M2566" s="1"/>
  <c r="J2566"/>
  <c r="K2566" s="1"/>
  <c r="H2566"/>
  <c r="G2566"/>
  <c r="F2566"/>
  <c r="E2566"/>
  <c r="B2566"/>
  <c r="C2566"/>
  <c r="A2566"/>
  <c r="D2565"/>
  <c r="M2565" s="1"/>
  <c r="J2565"/>
  <c r="K2565" s="1"/>
  <c r="H2565"/>
  <c r="G2565"/>
  <c r="F2565"/>
  <c r="E2565"/>
  <c r="B2565"/>
  <c r="C2565" s="1"/>
  <c r="A2565"/>
  <c r="D2564"/>
  <c r="M2564" s="1"/>
  <c r="J2564"/>
  <c r="K2564"/>
  <c r="H2564"/>
  <c r="G2564"/>
  <c r="F2564"/>
  <c r="E2564"/>
  <c r="B2564"/>
  <c r="C2564" s="1"/>
  <c r="A2564"/>
  <c r="D2563"/>
  <c r="M2563" s="1"/>
  <c r="J2563"/>
  <c r="K2563" s="1"/>
  <c r="H2563"/>
  <c r="G2563"/>
  <c r="F2563"/>
  <c r="E2563"/>
  <c r="B2563"/>
  <c r="C2563" s="1"/>
  <c r="A2563"/>
  <c r="D2562"/>
  <c r="M2562" s="1"/>
  <c r="J2562"/>
  <c r="K2562" s="1"/>
  <c r="H2562"/>
  <c r="G2562"/>
  <c r="F2562"/>
  <c r="E2562"/>
  <c r="B2562"/>
  <c r="C2562" s="1"/>
  <c r="A2562"/>
  <c r="D2561"/>
  <c r="M2561" s="1"/>
  <c r="J2561"/>
  <c r="K2561" s="1"/>
  <c r="H2561"/>
  <c r="G2561"/>
  <c r="F2561"/>
  <c r="E2561"/>
  <c r="B2561"/>
  <c r="C2561" s="1"/>
  <c r="A2561"/>
  <c r="D2560"/>
  <c r="M2560" s="1"/>
  <c r="J2560"/>
  <c r="K2560" s="1"/>
  <c r="H2560"/>
  <c r="G2560"/>
  <c r="F2560"/>
  <c r="E2560"/>
  <c r="B2560"/>
  <c r="C2560"/>
  <c r="A2560"/>
  <c r="D2559"/>
  <c r="M2559" s="1"/>
  <c r="J2559"/>
  <c r="K2559" s="1"/>
  <c r="H2559"/>
  <c r="G2559"/>
  <c r="F2559"/>
  <c r="E2559"/>
  <c r="B2559"/>
  <c r="C2559" s="1"/>
  <c r="A2559"/>
  <c r="D2558"/>
  <c r="M2558" s="1"/>
  <c r="J2558"/>
  <c r="K2558" s="1"/>
  <c r="H2558"/>
  <c r="G2558"/>
  <c r="F2558"/>
  <c r="E2558"/>
  <c r="B2558"/>
  <c r="C2558" s="1"/>
  <c r="A2558"/>
  <c r="D2557"/>
  <c r="M2557" s="1"/>
  <c r="J2557"/>
  <c r="K2557" s="1"/>
  <c r="H2557"/>
  <c r="G2557"/>
  <c r="F2557"/>
  <c r="E2557"/>
  <c r="B2557"/>
  <c r="C2557" s="1"/>
  <c r="A2557"/>
  <c r="D2556"/>
  <c r="M2556" s="1"/>
  <c r="J2556"/>
  <c r="K2556" s="1"/>
  <c r="H2556"/>
  <c r="G2556"/>
  <c r="F2556"/>
  <c r="E2556"/>
  <c r="B2556"/>
  <c r="C2556" s="1"/>
  <c r="A2556"/>
  <c r="D2555"/>
  <c r="M2555" s="1"/>
  <c r="J2555"/>
  <c r="K2555" s="1"/>
  <c r="H2555"/>
  <c r="G2555"/>
  <c r="F2555"/>
  <c r="E2555"/>
  <c r="B2555"/>
  <c r="C2555" s="1"/>
  <c r="A2555"/>
  <c r="D2554"/>
  <c r="M2554" s="1"/>
  <c r="J2554"/>
  <c r="K2554" s="1"/>
  <c r="H2554"/>
  <c r="G2554"/>
  <c r="F2554"/>
  <c r="E2554"/>
  <c r="B2554"/>
  <c r="C2554" s="1"/>
  <c r="A2554"/>
  <c r="D2553"/>
  <c r="M2553" s="1"/>
  <c r="J2553"/>
  <c r="K2553" s="1"/>
  <c r="H2553"/>
  <c r="G2553"/>
  <c r="F2553"/>
  <c r="E2553"/>
  <c r="B2553"/>
  <c r="C2553" s="1"/>
  <c r="A2553"/>
  <c r="D2552"/>
  <c r="M2552" s="1"/>
  <c r="J2552"/>
  <c r="K2552" s="1"/>
  <c r="H2552"/>
  <c r="G2552"/>
  <c r="F2552"/>
  <c r="E2552"/>
  <c r="B2552"/>
  <c r="C2552" s="1"/>
  <c r="A2552"/>
  <c r="D2551"/>
  <c r="M2551" s="1"/>
  <c r="J2551"/>
  <c r="K2551" s="1"/>
  <c r="H2551"/>
  <c r="G2551"/>
  <c r="F2551"/>
  <c r="E2551"/>
  <c r="B2551"/>
  <c r="C2551" s="1"/>
  <c r="A2551"/>
  <c r="D2550"/>
  <c r="M2550" s="1"/>
  <c r="J2550"/>
  <c r="K2550" s="1"/>
  <c r="H2550"/>
  <c r="G2550"/>
  <c r="F2550"/>
  <c r="E2550"/>
  <c r="B2550"/>
  <c r="C2550"/>
  <c r="A2550"/>
  <c r="D2549"/>
  <c r="M2549" s="1"/>
  <c r="J2549"/>
  <c r="K2549" s="1"/>
  <c r="H2549"/>
  <c r="G2549"/>
  <c r="F2549"/>
  <c r="E2549"/>
  <c r="B2549"/>
  <c r="C2549" s="1"/>
  <c r="A2549"/>
  <c r="D2548"/>
  <c r="M2548" s="1"/>
  <c r="J2548"/>
  <c r="K2548"/>
  <c r="H2548"/>
  <c r="G2548"/>
  <c r="F2548"/>
  <c r="E2548"/>
  <c r="B2548"/>
  <c r="C2548" s="1"/>
  <c r="A2548"/>
  <c r="D2547"/>
  <c r="M2547" s="1"/>
  <c r="J2547"/>
  <c r="K2547" s="1"/>
  <c r="H2547"/>
  <c r="G2547"/>
  <c r="F2547"/>
  <c r="E2547"/>
  <c r="B2547"/>
  <c r="C2547" s="1"/>
  <c r="A2547"/>
  <c r="D2546"/>
  <c r="M2546" s="1"/>
  <c r="J2546"/>
  <c r="K2546" s="1"/>
  <c r="H2546"/>
  <c r="G2546"/>
  <c r="F2546"/>
  <c r="E2546"/>
  <c r="B2546"/>
  <c r="C2546" s="1"/>
  <c r="A2546"/>
  <c r="D2545"/>
  <c r="M2545" s="1"/>
  <c r="J2545"/>
  <c r="K2545" s="1"/>
  <c r="H2545"/>
  <c r="G2545"/>
  <c r="F2545"/>
  <c r="E2545"/>
  <c r="B2545"/>
  <c r="C2545" s="1"/>
  <c r="A2545"/>
  <c r="D2544"/>
  <c r="M2544" s="1"/>
  <c r="J2544"/>
  <c r="K2544" s="1"/>
  <c r="H2544"/>
  <c r="G2544"/>
  <c r="F2544"/>
  <c r="E2544"/>
  <c r="B2544"/>
  <c r="C2544"/>
  <c r="A2544"/>
  <c r="D2543"/>
  <c r="M2543" s="1"/>
  <c r="J2543"/>
  <c r="K2543" s="1"/>
  <c r="H2543"/>
  <c r="G2543"/>
  <c r="F2543"/>
  <c r="E2543"/>
  <c r="B2543"/>
  <c r="C2543" s="1"/>
  <c r="A2543"/>
  <c r="D2542"/>
  <c r="M2542" s="1"/>
  <c r="J2542"/>
  <c r="K2542" s="1"/>
  <c r="H2542"/>
  <c r="G2542"/>
  <c r="F2542"/>
  <c r="E2542"/>
  <c r="B2542"/>
  <c r="C2542" s="1"/>
  <c r="A2542"/>
  <c r="D2541"/>
  <c r="M2541" s="1"/>
  <c r="J2541"/>
  <c r="K2541" s="1"/>
  <c r="H2541"/>
  <c r="G2541"/>
  <c r="F2541"/>
  <c r="E2541"/>
  <c r="B2541"/>
  <c r="C2541" s="1"/>
  <c r="A2541"/>
  <c r="D2540"/>
  <c r="M2540" s="1"/>
  <c r="J2540"/>
  <c r="K2540" s="1"/>
  <c r="H2540"/>
  <c r="G2540"/>
  <c r="F2540"/>
  <c r="E2540"/>
  <c r="B2540"/>
  <c r="C2540" s="1"/>
  <c r="A2540"/>
  <c r="D2539"/>
  <c r="M2539" s="1"/>
  <c r="J2539"/>
  <c r="K2539" s="1"/>
  <c r="H2539"/>
  <c r="G2539"/>
  <c r="F2539"/>
  <c r="E2539"/>
  <c r="B2539"/>
  <c r="C2539" s="1"/>
  <c r="A2539"/>
  <c r="D2538"/>
  <c r="M2538" s="1"/>
  <c r="J2538"/>
  <c r="K2538" s="1"/>
  <c r="H2538"/>
  <c r="G2538"/>
  <c r="F2538"/>
  <c r="E2538"/>
  <c r="B2538"/>
  <c r="C2538" s="1"/>
  <c r="A2538"/>
  <c r="D2537"/>
  <c r="M2537" s="1"/>
  <c r="J2537"/>
  <c r="K2537" s="1"/>
  <c r="H2537"/>
  <c r="G2537"/>
  <c r="F2537"/>
  <c r="E2537"/>
  <c r="B2537"/>
  <c r="C2537" s="1"/>
  <c r="A2537"/>
  <c r="D2536"/>
  <c r="M2536" s="1"/>
  <c r="J2536"/>
  <c r="K2536" s="1"/>
  <c r="H2536"/>
  <c r="G2536"/>
  <c r="F2536"/>
  <c r="E2536"/>
  <c r="B2536"/>
  <c r="C2536" s="1"/>
  <c r="A2536"/>
  <c r="D2535"/>
  <c r="M2535" s="1"/>
  <c r="J2535"/>
  <c r="K2535" s="1"/>
  <c r="H2535"/>
  <c r="G2535"/>
  <c r="F2535"/>
  <c r="E2535"/>
  <c r="B2535"/>
  <c r="C2535" s="1"/>
  <c r="A2535"/>
  <c r="D2534"/>
  <c r="M2534" s="1"/>
  <c r="J2534"/>
  <c r="K2534" s="1"/>
  <c r="H2534"/>
  <c r="G2534"/>
  <c r="F2534"/>
  <c r="E2534"/>
  <c r="B2534"/>
  <c r="C2534"/>
  <c r="A2534"/>
  <c r="D2533"/>
  <c r="M2533" s="1"/>
  <c r="J2533"/>
  <c r="K2533" s="1"/>
  <c r="H2533"/>
  <c r="G2533"/>
  <c r="F2533"/>
  <c r="E2533"/>
  <c r="B2533"/>
  <c r="C2533" s="1"/>
  <c r="A2533"/>
  <c r="D2532"/>
  <c r="M2532" s="1"/>
  <c r="J2532"/>
  <c r="K2532"/>
  <c r="H2532"/>
  <c r="G2532"/>
  <c r="F2532"/>
  <c r="E2532"/>
  <c r="B2532"/>
  <c r="C2532" s="1"/>
  <c r="A2532"/>
  <c r="D2531"/>
  <c r="M2531" s="1"/>
  <c r="J2531"/>
  <c r="K2531" s="1"/>
  <c r="H2531"/>
  <c r="G2531"/>
  <c r="F2531"/>
  <c r="E2531"/>
  <c r="B2531"/>
  <c r="C2531" s="1"/>
  <c r="A2531"/>
  <c r="D2530"/>
  <c r="M2530" s="1"/>
  <c r="J2530"/>
  <c r="K2530" s="1"/>
  <c r="H2530"/>
  <c r="G2530"/>
  <c r="F2530"/>
  <c r="E2530"/>
  <c r="B2530"/>
  <c r="C2530" s="1"/>
  <c r="A2530"/>
  <c r="D2529"/>
  <c r="M2529" s="1"/>
  <c r="J2529"/>
  <c r="K2529" s="1"/>
  <c r="H2529"/>
  <c r="G2529"/>
  <c r="F2529"/>
  <c r="E2529"/>
  <c r="B2529"/>
  <c r="C2529" s="1"/>
  <c r="A2529"/>
  <c r="D2528"/>
  <c r="M2528" s="1"/>
  <c r="J2528"/>
  <c r="K2528" s="1"/>
  <c r="H2528"/>
  <c r="G2528"/>
  <c r="F2528"/>
  <c r="E2528"/>
  <c r="B2528"/>
  <c r="C2528"/>
  <c r="A2528"/>
  <c r="D2527"/>
  <c r="M2527" s="1"/>
  <c r="J2527"/>
  <c r="K2527" s="1"/>
  <c r="H2527"/>
  <c r="G2527"/>
  <c r="F2527"/>
  <c r="E2527"/>
  <c r="B2527"/>
  <c r="C2527" s="1"/>
  <c r="A2527"/>
  <c r="D2526"/>
  <c r="M2526" s="1"/>
  <c r="J2526"/>
  <c r="K2526" s="1"/>
  <c r="H2526"/>
  <c r="G2526"/>
  <c r="F2526"/>
  <c r="E2526"/>
  <c r="B2526"/>
  <c r="C2526" s="1"/>
  <c r="A2526"/>
  <c r="D2525"/>
  <c r="M2525" s="1"/>
  <c r="J2525"/>
  <c r="K2525" s="1"/>
  <c r="H2525"/>
  <c r="G2525"/>
  <c r="F2525"/>
  <c r="E2525"/>
  <c r="B2525"/>
  <c r="C2525" s="1"/>
  <c r="A2525"/>
  <c r="D2524"/>
  <c r="M2524" s="1"/>
  <c r="J2524"/>
  <c r="K2524" s="1"/>
  <c r="H2524"/>
  <c r="G2524"/>
  <c r="F2524"/>
  <c r="E2524"/>
  <c r="B2524"/>
  <c r="C2524" s="1"/>
  <c r="A2524"/>
  <c r="D2523"/>
  <c r="M2523" s="1"/>
  <c r="J2523"/>
  <c r="K2523" s="1"/>
  <c r="H2523"/>
  <c r="G2523"/>
  <c r="F2523"/>
  <c r="E2523"/>
  <c r="B2523"/>
  <c r="C2523" s="1"/>
  <c r="A2523"/>
  <c r="D2522"/>
  <c r="M2522" s="1"/>
  <c r="J2522"/>
  <c r="K2522" s="1"/>
  <c r="H2522"/>
  <c r="G2522"/>
  <c r="F2522"/>
  <c r="E2522"/>
  <c r="B2522"/>
  <c r="C2522" s="1"/>
  <c r="A2522"/>
  <c r="D2521"/>
  <c r="M2521" s="1"/>
  <c r="J2521"/>
  <c r="K2521" s="1"/>
  <c r="H2521"/>
  <c r="G2521"/>
  <c r="F2521"/>
  <c r="E2521"/>
  <c r="B2521"/>
  <c r="C2521" s="1"/>
  <c r="A2521"/>
  <c r="D2520"/>
  <c r="M2520" s="1"/>
  <c r="J2520"/>
  <c r="K2520" s="1"/>
  <c r="H2520"/>
  <c r="G2520"/>
  <c r="F2520"/>
  <c r="E2520"/>
  <c r="B2520"/>
  <c r="C2520" s="1"/>
  <c r="A2520"/>
  <c r="D2519"/>
  <c r="M2519" s="1"/>
  <c r="J2519"/>
  <c r="K2519" s="1"/>
  <c r="H2519"/>
  <c r="G2519"/>
  <c r="F2519"/>
  <c r="E2519"/>
  <c r="B2519"/>
  <c r="C2519" s="1"/>
  <c r="A2519"/>
  <c r="D2518"/>
  <c r="M2518" s="1"/>
  <c r="J2518"/>
  <c r="K2518" s="1"/>
  <c r="H2518"/>
  <c r="G2518"/>
  <c r="F2518"/>
  <c r="E2518"/>
  <c r="B2518"/>
  <c r="C2518"/>
  <c r="A2518"/>
  <c r="D2517"/>
  <c r="M2517" s="1"/>
  <c r="J2517"/>
  <c r="K2517" s="1"/>
  <c r="H2517"/>
  <c r="G2517"/>
  <c r="F2517"/>
  <c r="E2517"/>
  <c r="B2517"/>
  <c r="C2517" s="1"/>
  <c r="A2517"/>
  <c r="D2516"/>
  <c r="M2516" s="1"/>
  <c r="J2516"/>
  <c r="K2516"/>
  <c r="H2516"/>
  <c r="G2516"/>
  <c r="F2516"/>
  <c r="E2516"/>
  <c r="B2516"/>
  <c r="C2516" s="1"/>
  <c r="A2516"/>
  <c r="D2515"/>
  <c r="M2515" s="1"/>
  <c r="J2515"/>
  <c r="K2515" s="1"/>
  <c r="H2515"/>
  <c r="G2515"/>
  <c r="F2515"/>
  <c r="E2515"/>
  <c r="B2515"/>
  <c r="C2515" s="1"/>
  <c r="A2515"/>
  <c r="D2514"/>
  <c r="M2514" s="1"/>
  <c r="J2514"/>
  <c r="K2514" s="1"/>
  <c r="H2514"/>
  <c r="G2514"/>
  <c r="F2514"/>
  <c r="E2514"/>
  <c r="B2514"/>
  <c r="C2514" s="1"/>
  <c r="A2514"/>
  <c r="D2513"/>
  <c r="M2513" s="1"/>
  <c r="J2513"/>
  <c r="K2513" s="1"/>
  <c r="H2513"/>
  <c r="G2513"/>
  <c r="F2513"/>
  <c r="E2513"/>
  <c r="B2513"/>
  <c r="C2513" s="1"/>
  <c r="A2513"/>
  <c r="D2512"/>
  <c r="M2512" s="1"/>
  <c r="J2512"/>
  <c r="K2512" s="1"/>
  <c r="H2512"/>
  <c r="G2512"/>
  <c r="F2512"/>
  <c r="E2512"/>
  <c r="B2512"/>
  <c r="C2512"/>
  <c r="A2512"/>
  <c r="D2511"/>
  <c r="M2511" s="1"/>
  <c r="J2511"/>
  <c r="K2511" s="1"/>
  <c r="H2511"/>
  <c r="G2511"/>
  <c r="F2511"/>
  <c r="E2511"/>
  <c r="B2511"/>
  <c r="C2511" s="1"/>
  <c r="A2511"/>
  <c r="D2510"/>
  <c r="M2510" s="1"/>
  <c r="J2510"/>
  <c r="K2510" s="1"/>
  <c r="H2510"/>
  <c r="G2510"/>
  <c r="F2510"/>
  <c r="E2510"/>
  <c r="B2510"/>
  <c r="C2510"/>
  <c r="A2510"/>
  <c r="D2509"/>
  <c r="M2509" s="1"/>
  <c r="J2509"/>
  <c r="K2509" s="1"/>
  <c r="H2509"/>
  <c r="G2509"/>
  <c r="F2509"/>
  <c r="E2509"/>
  <c r="B2509"/>
  <c r="C2509" s="1"/>
  <c r="A2509"/>
  <c r="D2508"/>
  <c r="M2508" s="1"/>
  <c r="J2508"/>
  <c r="K2508"/>
  <c r="H2508"/>
  <c r="G2508"/>
  <c r="F2508"/>
  <c r="E2508"/>
  <c r="B2508"/>
  <c r="C2508" s="1"/>
  <c r="A2508"/>
  <c r="D2507"/>
  <c r="M2507" s="1"/>
  <c r="J2507"/>
  <c r="K2507" s="1"/>
  <c r="H2507"/>
  <c r="G2507"/>
  <c r="F2507"/>
  <c r="E2507"/>
  <c r="B2507"/>
  <c r="C2507" s="1"/>
  <c r="A2507"/>
  <c r="D2506"/>
  <c r="M2506" s="1"/>
  <c r="J2506"/>
  <c r="K2506" s="1"/>
  <c r="H2506"/>
  <c r="G2506"/>
  <c r="F2506"/>
  <c r="E2506"/>
  <c r="B2506"/>
  <c r="C2506" s="1"/>
  <c r="A2506"/>
  <c r="D2505"/>
  <c r="M2505" s="1"/>
  <c r="J2505"/>
  <c r="K2505" s="1"/>
  <c r="H2505"/>
  <c r="G2505"/>
  <c r="F2505"/>
  <c r="E2505"/>
  <c r="B2505"/>
  <c r="C2505" s="1"/>
  <c r="A2505"/>
  <c r="D2504"/>
  <c r="M2504" s="1"/>
  <c r="J2504"/>
  <c r="K2504" s="1"/>
  <c r="H2504"/>
  <c r="G2504"/>
  <c r="F2504"/>
  <c r="E2504"/>
  <c r="B2504"/>
  <c r="C2504"/>
  <c r="A2504"/>
  <c r="D2503"/>
  <c r="M2503" s="1"/>
  <c r="J2503"/>
  <c r="K2503" s="1"/>
  <c r="H2503"/>
  <c r="G2503"/>
  <c r="F2503"/>
  <c r="E2503"/>
  <c r="B2503"/>
  <c r="C2503" s="1"/>
  <c r="A2503"/>
  <c r="D2502"/>
  <c r="M2502" s="1"/>
  <c r="J2502"/>
  <c r="K2502" s="1"/>
  <c r="H2502"/>
  <c r="G2502"/>
  <c r="F2502"/>
  <c r="E2502"/>
  <c r="B2502"/>
  <c r="C2502"/>
  <c r="A2502"/>
  <c r="D2501"/>
  <c r="M2501" s="1"/>
  <c r="J2501"/>
  <c r="K2501" s="1"/>
  <c r="H2501"/>
  <c r="G2501"/>
  <c r="F2501"/>
  <c r="E2501"/>
  <c r="B2501"/>
  <c r="C2501" s="1"/>
  <c r="A2501"/>
  <c r="D2500"/>
  <c r="M2500" s="1"/>
  <c r="J2500"/>
  <c r="K2500"/>
  <c r="H2500"/>
  <c r="G2500"/>
  <c r="F2500"/>
  <c r="E2500"/>
  <c r="B2500"/>
  <c r="C2500" s="1"/>
  <c r="A2500"/>
  <c r="D2499"/>
  <c r="M2499" s="1"/>
  <c r="J2499"/>
  <c r="K2499" s="1"/>
  <c r="H2499"/>
  <c r="G2499"/>
  <c r="F2499"/>
  <c r="E2499"/>
  <c r="B2499"/>
  <c r="C2499" s="1"/>
  <c r="A2499"/>
  <c r="D2498"/>
  <c r="M2498" s="1"/>
  <c r="J2498"/>
  <c r="K2498" s="1"/>
  <c r="H2498"/>
  <c r="G2498"/>
  <c r="F2498"/>
  <c r="E2498"/>
  <c r="B2498"/>
  <c r="C2498" s="1"/>
  <c r="A2498"/>
  <c r="D2497"/>
  <c r="M2497" s="1"/>
  <c r="J2497"/>
  <c r="K2497" s="1"/>
  <c r="H2497"/>
  <c r="G2497"/>
  <c r="F2497"/>
  <c r="E2497"/>
  <c r="B2497"/>
  <c r="C2497" s="1"/>
  <c r="A2497"/>
  <c r="D2496"/>
  <c r="M2496" s="1"/>
  <c r="J2496"/>
  <c r="K2496" s="1"/>
  <c r="H2496"/>
  <c r="G2496"/>
  <c r="F2496"/>
  <c r="E2496"/>
  <c r="B2496"/>
  <c r="C2496"/>
  <c r="A2496"/>
  <c r="D2495"/>
  <c r="M2495" s="1"/>
  <c r="J2495"/>
  <c r="K2495" s="1"/>
  <c r="H2495"/>
  <c r="G2495"/>
  <c r="F2495"/>
  <c r="E2495"/>
  <c r="B2495"/>
  <c r="C2495" s="1"/>
  <c r="A2495"/>
  <c r="D2494"/>
  <c r="M2494" s="1"/>
  <c r="J2494"/>
  <c r="K2494" s="1"/>
  <c r="H2494"/>
  <c r="G2494"/>
  <c r="F2494"/>
  <c r="E2494"/>
  <c r="B2494"/>
  <c r="C2494"/>
  <c r="A2494"/>
  <c r="D2493"/>
  <c r="M2493" s="1"/>
  <c r="J2493"/>
  <c r="K2493" s="1"/>
  <c r="H2493"/>
  <c r="G2493"/>
  <c r="F2493"/>
  <c r="E2493"/>
  <c r="B2493"/>
  <c r="C2493" s="1"/>
  <c r="A2493"/>
  <c r="D2492"/>
  <c r="M2492" s="1"/>
  <c r="J2492"/>
  <c r="K2492"/>
  <c r="H2492"/>
  <c r="G2492"/>
  <c r="F2492"/>
  <c r="E2492"/>
  <c r="B2492"/>
  <c r="C2492" s="1"/>
  <c r="A2492"/>
  <c r="D2491"/>
  <c r="M2491" s="1"/>
  <c r="J2491"/>
  <c r="K2491" s="1"/>
  <c r="H2491"/>
  <c r="G2491"/>
  <c r="F2491"/>
  <c r="E2491"/>
  <c r="B2491"/>
  <c r="C2491" s="1"/>
  <c r="A2491"/>
  <c r="D2490"/>
  <c r="M2490" s="1"/>
  <c r="J2490"/>
  <c r="K2490" s="1"/>
  <c r="H2490"/>
  <c r="G2490"/>
  <c r="F2490"/>
  <c r="E2490"/>
  <c r="B2490"/>
  <c r="C2490" s="1"/>
  <c r="A2490"/>
  <c r="D2489"/>
  <c r="M2489" s="1"/>
  <c r="J2489"/>
  <c r="K2489" s="1"/>
  <c r="H2489"/>
  <c r="G2489"/>
  <c r="F2489"/>
  <c r="E2489"/>
  <c r="B2489"/>
  <c r="C2489" s="1"/>
  <c r="A2489"/>
  <c r="D2488"/>
  <c r="M2488" s="1"/>
  <c r="J2488"/>
  <c r="K2488" s="1"/>
  <c r="H2488"/>
  <c r="G2488"/>
  <c r="F2488"/>
  <c r="E2488"/>
  <c r="B2488"/>
  <c r="C2488"/>
  <c r="A2488"/>
  <c r="D2487"/>
  <c r="M2487" s="1"/>
  <c r="J2487"/>
  <c r="K2487" s="1"/>
  <c r="H2487"/>
  <c r="G2487"/>
  <c r="F2487"/>
  <c r="E2487"/>
  <c r="B2487"/>
  <c r="C2487" s="1"/>
  <c r="A2487"/>
  <c r="D2486"/>
  <c r="M2486" s="1"/>
  <c r="J2486"/>
  <c r="K2486" s="1"/>
  <c r="H2486"/>
  <c r="G2486"/>
  <c r="F2486"/>
  <c r="E2486"/>
  <c r="B2486"/>
  <c r="C2486"/>
  <c r="A2486"/>
  <c r="D2485"/>
  <c r="M2485" s="1"/>
  <c r="J2485"/>
  <c r="K2485" s="1"/>
  <c r="H2485"/>
  <c r="G2485"/>
  <c r="F2485"/>
  <c r="E2485"/>
  <c r="B2485"/>
  <c r="C2485" s="1"/>
  <c r="A2485"/>
  <c r="D2484"/>
  <c r="M2484" s="1"/>
  <c r="J2484"/>
  <c r="K2484"/>
  <c r="H2484"/>
  <c r="G2484"/>
  <c r="F2484"/>
  <c r="E2484"/>
  <c r="B2484"/>
  <c r="C2484" s="1"/>
  <c r="A2484"/>
  <c r="D2483"/>
  <c r="M2483" s="1"/>
  <c r="J2483"/>
  <c r="K2483" s="1"/>
  <c r="H2483"/>
  <c r="G2483"/>
  <c r="F2483"/>
  <c r="E2483"/>
  <c r="B2483"/>
  <c r="C2483" s="1"/>
  <c r="A2483"/>
  <c r="D2482"/>
  <c r="M2482" s="1"/>
  <c r="J2482"/>
  <c r="K2482" s="1"/>
  <c r="H2482"/>
  <c r="G2482"/>
  <c r="F2482"/>
  <c r="E2482"/>
  <c r="B2482"/>
  <c r="C2482" s="1"/>
  <c r="A2482"/>
  <c r="D2481"/>
  <c r="M2481" s="1"/>
  <c r="J2481"/>
  <c r="K2481" s="1"/>
  <c r="H2481"/>
  <c r="G2481"/>
  <c r="F2481"/>
  <c r="E2481"/>
  <c r="B2481"/>
  <c r="C2481" s="1"/>
  <c r="A2481"/>
  <c r="D2480"/>
  <c r="M2480" s="1"/>
  <c r="J2480"/>
  <c r="K2480" s="1"/>
  <c r="H2480"/>
  <c r="G2480"/>
  <c r="F2480"/>
  <c r="E2480"/>
  <c r="B2480"/>
  <c r="C2480"/>
  <c r="A2480"/>
  <c r="D2479"/>
  <c r="M2479" s="1"/>
  <c r="J2479"/>
  <c r="K2479" s="1"/>
  <c r="H2479"/>
  <c r="G2479"/>
  <c r="F2479"/>
  <c r="E2479"/>
  <c r="B2479"/>
  <c r="C2479" s="1"/>
  <c r="A2479"/>
  <c r="D2478"/>
  <c r="M2478" s="1"/>
  <c r="J2478"/>
  <c r="K2478" s="1"/>
  <c r="H2478"/>
  <c r="G2478"/>
  <c r="F2478"/>
  <c r="E2478"/>
  <c r="B2478"/>
  <c r="C2478"/>
  <c r="A2478"/>
  <c r="D2477"/>
  <c r="M2477" s="1"/>
  <c r="J2477"/>
  <c r="K2477" s="1"/>
  <c r="H2477"/>
  <c r="G2477"/>
  <c r="F2477"/>
  <c r="E2477"/>
  <c r="B2477"/>
  <c r="C2477" s="1"/>
  <c r="A2477"/>
  <c r="D2476"/>
  <c r="M2476" s="1"/>
  <c r="J2476"/>
  <c r="K2476"/>
  <c r="H2476"/>
  <c r="G2476"/>
  <c r="F2476"/>
  <c r="E2476"/>
  <c r="B2476"/>
  <c r="C2476" s="1"/>
  <c r="A2476"/>
  <c r="D2475"/>
  <c r="M2475" s="1"/>
  <c r="J2475"/>
  <c r="K2475" s="1"/>
  <c r="H2475"/>
  <c r="G2475"/>
  <c r="F2475"/>
  <c r="E2475"/>
  <c r="B2475"/>
  <c r="C2475" s="1"/>
  <c r="A2475"/>
  <c r="D2474"/>
  <c r="M2474" s="1"/>
  <c r="J2474"/>
  <c r="K2474" s="1"/>
  <c r="H2474"/>
  <c r="G2474"/>
  <c r="F2474"/>
  <c r="E2474"/>
  <c r="B2474"/>
  <c r="C2474" s="1"/>
  <c r="A2474"/>
  <c r="D2473"/>
  <c r="M2473" s="1"/>
  <c r="J2473"/>
  <c r="K2473" s="1"/>
  <c r="H2473"/>
  <c r="G2473"/>
  <c r="F2473"/>
  <c r="E2473"/>
  <c r="B2473"/>
  <c r="C2473" s="1"/>
  <c r="A2473"/>
  <c r="D2472"/>
  <c r="M2472" s="1"/>
  <c r="J2472"/>
  <c r="K2472" s="1"/>
  <c r="H2472"/>
  <c r="G2472"/>
  <c r="F2472"/>
  <c r="E2472"/>
  <c r="B2472"/>
  <c r="C2472"/>
  <c r="A2472"/>
  <c r="D2471"/>
  <c r="M2471" s="1"/>
  <c r="J2471"/>
  <c r="K2471" s="1"/>
  <c r="H2471"/>
  <c r="G2471"/>
  <c r="F2471"/>
  <c r="E2471"/>
  <c r="B2471"/>
  <c r="C2471" s="1"/>
  <c r="A2471"/>
  <c r="D2470"/>
  <c r="M2470" s="1"/>
  <c r="J2470"/>
  <c r="K2470" s="1"/>
  <c r="H2470"/>
  <c r="G2470"/>
  <c r="F2470"/>
  <c r="E2470"/>
  <c r="B2470"/>
  <c r="C2470"/>
  <c r="A2470"/>
  <c r="D2469"/>
  <c r="M2469" s="1"/>
  <c r="J2469"/>
  <c r="K2469" s="1"/>
  <c r="H2469"/>
  <c r="G2469"/>
  <c r="F2469"/>
  <c r="E2469"/>
  <c r="B2469"/>
  <c r="C2469" s="1"/>
  <c r="A2469"/>
  <c r="D2468"/>
  <c r="M2468" s="1"/>
  <c r="J2468"/>
  <c r="K2468"/>
  <c r="H2468"/>
  <c r="G2468"/>
  <c r="F2468"/>
  <c r="E2468"/>
  <c r="B2468"/>
  <c r="C2468" s="1"/>
  <c r="A2468"/>
  <c r="D2467"/>
  <c r="M2467" s="1"/>
  <c r="J2467"/>
  <c r="K2467" s="1"/>
  <c r="H2467"/>
  <c r="G2467"/>
  <c r="F2467"/>
  <c r="E2467"/>
  <c r="B2467"/>
  <c r="C2467" s="1"/>
  <c r="A2467"/>
  <c r="D2466"/>
  <c r="M2466" s="1"/>
  <c r="J2466"/>
  <c r="K2466" s="1"/>
  <c r="H2466"/>
  <c r="G2466"/>
  <c r="F2466"/>
  <c r="E2466"/>
  <c r="B2466"/>
  <c r="C2466" s="1"/>
  <c r="A2466"/>
  <c r="D2465"/>
  <c r="M2465" s="1"/>
  <c r="J2465"/>
  <c r="K2465" s="1"/>
  <c r="H2465"/>
  <c r="G2465"/>
  <c r="F2465"/>
  <c r="E2465"/>
  <c r="B2465"/>
  <c r="C2465" s="1"/>
  <c r="A2465"/>
  <c r="D2464"/>
  <c r="M2464" s="1"/>
  <c r="J2464"/>
  <c r="K2464" s="1"/>
  <c r="H2464"/>
  <c r="G2464"/>
  <c r="F2464"/>
  <c r="E2464"/>
  <c r="B2464"/>
  <c r="C2464"/>
  <c r="A2464"/>
  <c r="D2463"/>
  <c r="M2463" s="1"/>
  <c r="J2463"/>
  <c r="K2463" s="1"/>
  <c r="H2463"/>
  <c r="G2463"/>
  <c r="F2463"/>
  <c r="E2463"/>
  <c r="B2463"/>
  <c r="C2463" s="1"/>
  <c r="A2463"/>
  <c r="D2462"/>
  <c r="M2462" s="1"/>
  <c r="J2462"/>
  <c r="K2462" s="1"/>
  <c r="H2462"/>
  <c r="G2462"/>
  <c r="F2462"/>
  <c r="E2462"/>
  <c r="B2462"/>
  <c r="C2462"/>
  <c r="A2462"/>
  <c r="D2461"/>
  <c r="M2461" s="1"/>
  <c r="J2461"/>
  <c r="K2461" s="1"/>
  <c r="H2461"/>
  <c r="G2461"/>
  <c r="F2461"/>
  <c r="E2461"/>
  <c r="B2461"/>
  <c r="C2461" s="1"/>
  <c r="A2461"/>
  <c r="D2460"/>
  <c r="M2460" s="1"/>
  <c r="J2460"/>
  <c r="K2460"/>
  <c r="H2460"/>
  <c r="G2460"/>
  <c r="F2460"/>
  <c r="E2460"/>
  <c r="B2460"/>
  <c r="C2460" s="1"/>
  <c r="A2460"/>
  <c r="D2459"/>
  <c r="M2459" s="1"/>
  <c r="J2459"/>
  <c r="K2459" s="1"/>
  <c r="H2459"/>
  <c r="G2459"/>
  <c r="F2459"/>
  <c r="E2459"/>
  <c r="B2459"/>
  <c r="C2459" s="1"/>
  <c r="A2459"/>
  <c r="D2458"/>
  <c r="M2458" s="1"/>
  <c r="J2458"/>
  <c r="K2458" s="1"/>
  <c r="H2458"/>
  <c r="G2458"/>
  <c r="F2458"/>
  <c r="E2458"/>
  <c r="B2458"/>
  <c r="C2458" s="1"/>
  <c r="A2458"/>
  <c r="D2457"/>
  <c r="M2457" s="1"/>
  <c r="J2457"/>
  <c r="K2457" s="1"/>
  <c r="H2457"/>
  <c r="G2457"/>
  <c r="F2457"/>
  <c r="E2457"/>
  <c r="B2457"/>
  <c r="C2457" s="1"/>
  <c r="A2457"/>
  <c r="D2456"/>
  <c r="M2456" s="1"/>
  <c r="J2456"/>
  <c r="K2456" s="1"/>
  <c r="H2456"/>
  <c r="G2456"/>
  <c r="F2456"/>
  <c r="E2456"/>
  <c r="B2456"/>
  <c r="C2456"/>
  <c r="A2456"/>
  <c r="D2455"/>
  <c r="M2455" s="1"/>
  <c r="J2455"/>
  <c r="K2455" s="1"/>
  <c r="H2455"/>
  <c r="G2455"/>
  <c r="F2455"/>
  <c r="E2455"/>
  <c r="B2455"/>
  <c r="C2455" s="1"/>
  <c r="A2455"/>
  <c r="D2454"/>
  <c r="M2454" s="1"/>
  <c r="J2454"/>
  <c r="K2454" s="1"/>
  <c r="H2454"/>
  <c r="G2454"/>
  <c r="F2454"/>
  <c r="E2454"/>
  <c r="B2454"/>
  <c r="C2454"/>
  <c r="A2454"/>
  <c r="D2453"/>
  <c r="M2453" s="1"/>
  <c r="J2453"/>
  <c r="K2453" s="1"/>
  <c r="H2453"/>
  <c r="G2453"/>
  <c r="F2453"/>
  <c r="E2453"/>
  <c r="B2453"/>
  <c r="C2453" s="1"/>
  <c r="A2453"/>
  <c r="D2452"/>
  <c r="M2452" s="1"/>
  <c r="J2452"/>
  <c r="K2452"/>
  <c r="H2452"/>
  <c r="G2452"/>
  <c r="F2452"/>
  <c r="E2452"/>
  <c r="B2452"/>
  <c r="C2452" s="1"/>
  <c r="A2452"/>
  <c r="D2451"/>
  <c r="M2451" s="1"/>
  <c r="J2451"/>
  <c r="K2451" s="1"/>
  <c r="H2451"/>
  <c r="G2451"/>
  <c r="F2451"/>
  <c r="E2451"/>
  <c r="B2451"/>
  <c r="C2451" s="1"/>
  <c r="A2451"/>
  <c r="D2450"/>
  <c r="M2450" s="1"/>
  <c r="J2450"/>
  <c r="K2450" s="1"/>
  <c r="H2450"/>
  <c r="G2450"/>
  <c r="F2450"/>
  <c r="E2450"/>
  <c r="B2450"/>
  <c r="C2450" s="1"/>
  <c r="A2450"/>
  <c r="D2449"/>
  <c r="M2449" s="1"/>
  <c r="J2449"/>
  <c r="K2449" s="1"/>
  <c r="H2449"/>
  <c r="G2449"/>
  <c r="F2449"/>
  <c r="E2449"/>
  <c r="B2449"/>
  <c r="C2449" s="1"/>
  <c r="A2449"/>
  <c r="D2448"/>
  <c r="M2448" s="1"/>
  <c r="J2448"/>
  <c r="K2448" s="1"/>
  <c r="H2448"/>
  <c r="G2448"/>
  <c r="F2448"/>
  <c r="E2448"/>
  <c r="B2448"/>
  <c r="C2448"/>
  <c r="A2448"/>
  <c r="D2447"/>
  <c r="M2447" s="1"/>
  <c r="J2447"/>
  <c r="K2447" s="1"/>
  <c r="H2447"/>
  <c r="G2447"/>
  <c r="F2447"/>
  <c r="E2447"/>
  <c r="B2447"/>
  <c r="C2447" s="1"/>
  <c r="A2447"/>
  <c r="D2446"/>
  <c r="M2446" s="1"/>
  <c r="J2446"/>
  <c r="K2446" s="1"/>
  <c r="H2446"/>
  <c r="G2446"/>
  <c r="F2446"/>
  <c r="E2446"/>
  <c r="B2446"/>
  <c r="C2446"/>
  <c r="A2446"/>
  <c r="D2445"/>
  <c r="M2445" s="1"/>
  <c r="J2445"/>
  <c r="K2445" s="1"/>
  <c r="H2445"/>
  <c r="G2445"/>
  <c r="F2445"/>
  <c r="E2445"/>
  <c r="B2445"/>
  <c r="C2445" s="1"/>
  <c r="A2445"/>
  <c r="D2444"/>
  <c r="M2444" s="1"/>
  <c r="J2444"/>
  <c r="K2444"/>
  <c r="H2444"/>
  <c r="G2444"/>
  <c r="F2444"/>
  <c r="E2444"/>
  <c r="B2444"/>
  <c r="C2444" s="1"/>
  <c r="A2444"/>
  <c r="D2443"/>
  <c r="M2443" s="1"/>
  <c r="J2443"/>
  <c r="K2443" s="1"/>
  <c r="H2443"/>
  <c r="G2443"/>
  <c r="F2443"/>
  <c r="E2443"/>
  <c r="B2443"/>
  <c r="C2443" s="1"/>
  <c r="A2443"/>
  <c r="D2442"/>
  <c r="M2442" s="1"/>
  <c r="J2442"/>
  <c r="K2442" s="1"/>
  <c r="H2442"/>
  <c r="G2442"/>
  <c r="F2442"/>
  <c r="E2442"/>
  <c r="B2442"/>
  <c r="C2442" s="1"/>
  <c r="A2442"/>
  <c r="D2441"/>
  <c r="M2441" s="1"/>
  <c r="J2441"/>
  <c r="K2441" s="1"/>
  <c r="H2441"/>
  <c r="G2441"/>
  <c r="F2441"/>
  <c r="E2441"/>
  <c r="B2441"/>
  <c r="C2441" s="1"/>
  <c r="A2441"/>
  <c r="D2440"/>
  <c r="M2440" s="1"/>
  <c r="J2440"/>
  <c r="K2440" s="1"/>
  <c r="H2440"/>
  <c r="G2440"/>
  <c r="F2440"/>
  <c r="E2440"/>
  <c r="B2440"/>
  <c r="C2440"/>
  <c r="A2440"/>
  <c r="D2439"/>
  <c r="M2439" s="1"/>
  <c r="J2439"/>
  <c r="K2439" s="1"/>
  <c r="H2439"/>
  <c r="G2439"/>
  <c r="F2439"/>
  <c r="E2439"/>
  <c r="B2439"/>
  <c r="C2439" s="1"/>
  <c r="A2439"/>
  <c r="D2438"/>
  <c r="M2438" s="1"/>
  <c r="J2438"/>
  <c r="K2438" s="1"/>
  <c r="H2438"/>
  <c r="G2438"/>
  <c r="F2438"/>
  <c r="E2438"/>
  <c r="B2438"/>
  <c r="C2438"/>
  <c r="A2438"/>
  <c r="D2437"/>
  <c r="M2437" s="1"/>
  <c r="J2437"/>
  <c r="K2437" s="1"/>
  <c r="H2437"/>
  <c r="G2437"/>
  <c r="F2437"/>
  <c r="E2437"/>
  <c r="B2437"/>
  <c r="C2437" s="1"/>
  <c r="A2437"/>
  <c r="D2436"/>
  <c r="M2436" s="1"/>
  <c r="J2436"/>
  <c r="K2436"/>
  <c r="H2436"/>
  <c r="G2436"/>
  <c r="F2436"/>
  <c r="E2436"/>
  <c r="B2436"/>
  <c r="C2436" s="1"/>
  <c r="A2436"/>
  <c r="D2435"/>
  <c r="M2435" s="1"/>
  <c r="J2435"/>
  <c r="K2435" s="1"/>
  <c r="H2435"/>
  <c r="G2435"/>
  <c r="F2435"/>
  <c r="E2435"/>
  <c r="B2435"/>
  <c r="C2435" s="1"/>
  <c r="A2435"/>
  <c r="D2434"/>
  <c r="M2434" s="1"/>
  <c r="J2434"/>
  <c r="K2434" s="1"/>
  <c r="H2434"/>
  <c r="G2434"/>
  <c r="F2434"/>
  <c r="E2434"/>
  <c r="B2434"/>
  <c r="C2434" s="1"/>
  <c r="A2434"/>
  <c r="D2433"/>
  <c r="M2433" s="1"/>
  <c r="J2433"/>
  <c r="K2433" s="1"/>
  <c r="H2433"/>
  <c r="G2433"/>
  <c r="F2433"/>
  <c r="E2433"/>
  <c r="B2433"/>
  <c r="C2433" s="1"/>
  <c r="A2433"/>
  <c r="D2432"/>
  <c r="M2432" s="1"/>
  <c r="J2432"/>
  <c r="K2432" s="1"/>
  <c r="H2432"/>
  <c r="G2432"/>
  <c r="F2432"/>
  <c r="E2432"/>
  <c r="B2432"/>
  <c r="C2432"/>
  <c r="A2432"/>
  <c r="D2431"/>
  <c r="M2431" s="1"/>
  <c r="J2431"/>
  <c r="K2431" s="1"/>
  <c r="H2431"/>
  <c r="G2431"/>
  <c r="F2431"/>
  <c r="E2431"/>
  <c r="B2431"/>
  <c r="C2431" s="1"/>
  <c r="A2431"/>
  <c r="D2430"/>
  <c r="M2430" s="1"/>
  <c r="J2430"/>
  <c r="K2430" s="1"/>
  <c r="H2430"/>
  <c r="G2430"/>
  <c r="F2430"/>
  <c r="E2430"/>
  <c r="B2430"/>
  <c r="C2430"/>
  <c r="A2430"/>
  <c r="D2429"/>
  <c r="M2429" s="1"/>
  <c r="J2429"/>
  <c r="K2429" s="1"/>
  <c r="H2429"/>
  <c r="G2429"/>
  <c r="F2429"/>
  <c r="E2429"/>
  <c r="B2429"/>
  <c r="C2429" s="1"/>
  <c r="A2429"/>
  <c r="D2428"/>
  <c r="M2428" s="1"/>
  <c r="J2428"/>
  <c r="K2428"/>
  <c r="H2428"/>
  <c r="G2428"/>
  <c r="F2428"/>
  <c r="E2428"/>
  <c r="B2428"/>
  <c r="C2428" s="1"/>
  <c r="A2428"/>
  <c r="D2427"/>
  <c r="M2427" s="1"/>
  <c r="J2427"/>
  <c r="K2427" s="1"/>
  <c r="H2427"/>
  <c r="G2427"/>
  <c r="F2427"/>
  <c r="E2427"/>
  <c r="B2427"/>
  <c r="C2427" s="1"/>
  <c r="A2427"/>
  <c r="D2426"/>
  <c r="M2426" s="1"/>
  <c r="J2426"/>
  <c r="K2426" s="1"/>
  <c r="H2426"/>
  <c r="G2426"/>
  <c r="F2426"/>
  <c r="E2426"/>
  <c r="B2426"/>
  <c r="C2426" s="1"/>
  <c r="A2426"/>
  <c r="D2425"/>
  <c r="M2425" s="1"/>
  <c r="J2425"/>
  <c r="K2425" s="1"/>
  <c r="H2425"/>
  <c r="G2425"/>
  <c r="F2425"/>
  <c r="E2425"/>
  <c r="B2425"/>
  <c r="C2425" s="1"/>
  <c r="A2425"/>
  <c r="D2424"/>
  <c r="M2424" s="1"/>
  <c r="J2424"/>
  <c r="K2424" s="1"/>
  <c r="H2424"/>
  <c r="G2424"/>
  <c r="F2424"/>
  <c r="E2424"/>
  <c r="B2424"/>
  <c r="C2424" s="1"/>
  <c r="A2424"/>
  <c r="D2423"/>
  <c r="M2423" s="1"/>
  <c r="J2423"/>
  <c r="K2423" s="1"/>
  <c r="H2423"/>
  <c r="G2423"/>
  <c r="F2423"/>
  <c r="E2423"/>
  <c r="B2423"/>
  <c r="C2423" s="1"/>
  <c r="A2423"/>
  <c r="D2422"/>
  <c r="M2422"/>
  <c r="J2422"/>
  <c r="K2422" s="1"/>
  <c r="H2422"/>
  <c r="G2422"/>
  <c r="F2422"/>
  <c r="E2422"/>
  <c r="B2422"/>
  <c r="C2422" s="1"/>
  <c r="A2422"/>
  <c r="D2421"/>
  <c r="M2421" s="1"/>
  <c r="J2421"/>
  <c r="K2421" s="1"/>
  <c r="H2421"/>
  <c r="G2421"/>
  <c r="F2421"/>
  <c r="E2421"/>
  <c r="B2421"/>
  <c r="C2421" s="1"/>
  <c r="A2421"/>
  <c r="D2420"/>
  <c r="M2420" s="1"/>
  <c r="J2420"/>
  <c r="K2420" s="1"/>
  <c r="H2420"/>
  <c r="G2420"/>
  <c r="F2420"/>
  <c r="E2420"/>
  <c r="B2420"/>
  <c r="C2420" s="1"/>
  <c r="A2420"/>
  <c r="D2419"/>
  <c r="M2419" s="1"/>
  <c r="J2419"/>
  <c r="K2419" s="1"/>
  <c r="H2419"/>
  <c r="G2419"/>
  <c r="F2419"/>
  <c r="E2419"/>
  <c r="B2419"/>
  <c r="C2419" s="1"/>
  <c r="A2419"/>
  <c r="D2418"/>
  <c r="M2418" s="1"/>
  <c r="J2418"/>
  <c r="K2418"/>
  <c r="H2418"/>
  <c r="G2418"/>
  <c r="F2418"/>
  <c r="E2418"/>
  <c r="B2418"/>
  <c r="C2418" s="1"/>
  <c r="A2418"/>
  <c r="D2417"/>
  <c r="M2417" s="1"/>
  <c r="J2417"/>
  <c r="K2417" s="1"/>
  <c r="H2417"/>
  <c r="G2417"/>
  <c r="F2417"/>
  <c r="E2417"/>
  <c r="B2417"/>
  <c r="C2417" s="1"/>
  <c r="A2417"/>
  <c r="D2416"/>
  <c r="M2416" s="1"/>
  <c r="J2416"/>
  <c r="K2416" s="1"/>
  <c r="H2416"/>
  <c r="G2416"/>
  <c r="F2416"/>
  <c r="E2416"/>
  <c r="B2416"/>
  <c r="C2416"/>
  <c r="A2416"/>
  <c r="D2415"/>
  <c r="M2415" s="1"/>
  <c r="J2415"/>
  <c r="K2415" s="1"/>
  <c r="H2415"/>
  <c r="G2415"/>
  <c r="F2415"/>
  <c r="E2415"/>
  <c r="B2415"/>
  <c r="C2415" s="1"/>
  <c r="A2415"/>
  <c r="D2414"/>
  <c r="M2414" s="1"/>
  <c r="J2414"/>
  <c r="K2414" s="1"/>
  <c r="H2414"/>
  <c r="G2414"/>
  <c r="F2414"/>
  <c r="E2414"/>
  <c r="B2414"/>
  <c r="C2414"/>
  <c r="A2414"/>
  <c r="D2413"/>
  <c r="M2413" s="1"/>
  <c r="J2413"/>
  <c r="K2413" s="1"/>
  <c r="H2413"/>
  <c r="G2413"/>
  <c r="F2413"/>
  <c r="E2413"/>
  <c r="B2413"/>
  <c r="C2413" s="1"/>
  <c r="A2413"/>
  <c r="D2412"/>
  <c r="M2412" s="1"/>
  <c r="J2412"/>
  <c r="K2412"/>
  <c r="H2412"/>
  <c r="G2412"/>
  <c r="F2412"/>
  <c r="E2412"/>
  <c r="B2412"/>
  <c r="C2412" s="1"/>
  <c r="A2412"/>
  <c r="D2411"/>
  <c r="M2411" s="1"/>
  <c r="J2411"/>
  <c r="K2411" s="1"/>
  <c r="H2411"/>
  <c r="G2411"/>
  <c r="F2411"/>
  <c r="E2411"/>
  <c r="B2411"/>
  <c r="C2411" s="1"/>
  <c r="A2411"/>
  <c r="D2410"/>
  <c r="M2410" s="1"/>
  <c r="J2410"/>
  <c r="K2410" s="1"/>
  <c r="H2410"/>
  <c r="G2410"/>
  <c r="F2410"/>
  <c r="E2410"/>
  <c r="B2410"/>
  <c r="C2410" s="1"/>
  <c r="A2410"/>
  <c r="D2409"/>
  <c r="M2409" s="1"/>
  <c r="J2409"/>
  <c r="K2409" s="1"/>
  <c r="H2409"/>
  <c r="G2409"/>
  <c r="F2409"/>
  <c r="E2409"/>
  <c r="B2409"/>
  <c r="C2409" s="1"/>
  <c r="A2409"/>
  <c r="D2408"/>
  <c r="M2408" s="1"/>
  <c r="J2408"/>
  <c r="K2408" s="1"/>
  <c r="H2408"/>
  <c r="G2408"/>
  <c r="F2408"/>
  <c r="E2408"/>
  <c r="B2408"/>
  <c r="C2408" s="1"/>
  <c r="A2408"/>
  <c r="D2407"/>
  <c r="M2407" s="1"/>
  <c r="J2407"/>
  <c r="K2407" s="1"/>
  <c r="H2407"/>
  <c r="G2407"/>
  <c r="F2407"/>
  <c r="E2407"/>
  <c r="B2407"/>
  <c r="C2407" s="1"/>
  <c r="A2407"/>
  <c r="D2406"/>
  <c r="M2406"/>
  <c r="J2406"/>
  <c r="K2406" s="1"/>
  <c r="H2406"/>
  <c r="G2406"/>
  <c r="F2406"/>
  <c r="E2406"/>
  <c r="B2406"/>
  <c r="C2406" s="1"/>
  <c r="A2406"/>
  <c r="D2405"/>
  <c r="M2405" s="1"/>
  <c r="J2405"/>
  <c r="K2405" s="1"/>
  <c r="H2405"/>
  <c r="G2405"/>
  <c r="F2405"/>
  <c r="E2405"/>
  <c r="B2405"/>
  <c r="C2405" s="1"/>
  <c r="A2405"/>
  <c r="D2404"/>
  <c r="M2404" s="1"/>
  <c r="J2404"/>
  <c r="K2404" s="1"/>
  <c r="H2404"/>
  <c r="G2404"/>
  <c r="F2404"/>
  <c r="E2404"/>
  <c r="B2404"/>
  <c r="C2404" s="1"/>
  <c r="A2404"/>
  <c r="D2403"/>
  <c r="M2403" s="1"/>
  <c r="J2403"/>
  <c r="K2403" s="1"/>
  <c r="H2403"/>
  <c r="G2403"/>
  <c r="F2403"/>
  <c r="E2403"/>
  <c r="B2403"/>
  <c r="C2403" s="1"/>
  <c r="A2403"/>
  <c r="D2402"/>
  <c r="M2402" s="1"/>
  <c r="J2402"/>
  <c r="K2402"/>
  <c r="H2402"/>
  <c r="G2402"/>
  <c r="F2402"/>
  <c r="E2402"/>
  <c r="B2402"/>
  <c r="C2402" s="1"/>
  <c r="A2402"/>
  <c r="D2401"/>
  <c r="M2401" s="1"/>
  <c r="J2401"/>
  <c r="K2401" s="1"/>
  <c r="H2401"/>
  <c r="G2401"/>
  <c r="F2401"/>
  <c r="E2401"/>
  <c r="B2401"/>
  <c r="C2401" s="1"/>
  <c r="A2401"/>
  <c r="D2400"/>
  <c r="M2400" s="1"/>
  <c r="J2400"/>
  <c r="K2400" s="1"/>
  <c r="H2400"/>
  <c r="G2400"/>
  <c r="F2400"/>
  <c r="E2400"/>
  <c r="B2400"/>
  <c r="C2400"/>
  <c r="A2400"/>
  <c r="D2399"/>
  <c r="M2399" s="1"/>
  <c r="J2399"/>
  <c r="K2399" s="1"/>
  <c r="H2399"/>
  <c r="G2399"/>
  <c r="F2399"/>
  <c r="E2399"/>
  <c r="B2399"/>
  <c r="C2399" s="1"/>
  <c r="A2399"/>
  <c r="D2398"/>
  <c r="M2398" s="1"/>
  <c r="J2398"/>
  <c r="K2398" s="1"/>
  <c r="H2398"/>
  <c r="G2398"/>
  <c r="F2398"/>
  <c r="E2398"/>
  <c r="B2398"/>
  <c r="C2398"/>
  <c r="A2398"/>
  <c r="D2397"/>
  <c r="M2397" s="1"/>
  <c r="J2397"/>
  <c r="K2397" s="1"/>
  <c r="H2397"/>
  <c r="G2397"/>
  <c r="F2397"/>
  <c r="E2397"/>
  <c r="B2397"/>
  <c r="C2397" s="1"/>
  <c r="A2397"/>
  <c r="D2396"/>
  <c r="M2396" s="1"/>
  <c r="J2396"/>
  <c r="K2396"/>
  <c r="H2396"/>
  <c r="G2396"/>
  <c r="F2396"/>
  <c r="E2396"/>
  <c r="B2396"/>
  <c r="C2396" s="1"/>
  <c r="A2396"/>
  <c r="D2395"/>
  <c r="M2395" s="1"/>
  <c r="J2395"/>
  <c r="K2395" s="1"/>
  <c r="H2395"/>
  <c r="G2395"/>
  <c r="F2395"/>
  <c r="E2395"/>
  <c r="B2395"/>
  <c r="C2395" s="1"/>
  <c r="A2395"/>
  <c r="D2394"/>
  <c r="M2394" s="1"/>
  <c r="J2394"/>
  <c r="K2394" s="1"/>
  <c r="H2394"/>
  <c r="G2394"/>
  <c r="F2394"/>
  <c r="E2394"/>
  <c r="B2394"/>
  <c r="C2394" s="1"/>
  <c r="A2394"/>
  <c r="D2393"/>
  <c r="M2393" s="1"/>
  <c r="J2393"/>
  <c r="K2393" s="1"/>
  <c r="H2393"/>
  <c r="G2393"/>
  <c r="F2393"/>
  <c r="E2393"/>
  <c r="B2393"/>
  <c r="C2393" s="1"/>
  <c r="A2393"/>
  <c r="D2392"/>
  <c r="M2392" s="1"/>
  <c r="J2392"/>
  <c r="K2392" s="1"/>
  <c r="H2392"/>
  <c r="G2392"/>
  <c r="F2392"/>
  <c r="E2392"/>
  <c r="B2392"/>
  <c r="C2392" s="1"/>
  <c r="A2392"/>
  <c r="D2391"/>
  <c r="M2391" s="1"/>
  <c r="J2391"/>
  <c r="K2391" s="1"/>
  <c r="H2391"/>
  <c r="G2391"/>
  <c r="F2391"/>
  <c r="E2391"/>
  <c r="B2391"/>
  <c r="C2391" s="1"/>
  <c r="A2391"/>
  <c r="D2390"/>
  <c r="M2390"/>
  <c r="J2390"/>
  <c r="K2390" s="1"/>
  <c r="H2390"/>
  <c r="G2390"/>
  <c r="F2390"/>
  <c r="E2390"/>
  <c r="B2390"/>
  <c r="C2390" s="1"/>
  <c r="A2390"/>
  <c r="D2389"/>
  <c r="M2389" s="1"/>
  <c r="J2389"/>
  <c r="K2389" s="1"/>
  <c r="H2389"/>
  <c r="G2389"/>
  <c r="F2389"/>
  <c r="E2389"/>
  <c r="B2389"/>
  <c r="C2389" s="1"/>
  <c r="A2389"/>
  <c r="D2388"/>
  <c r="M2388" s="1"/>
  <c r="J2388"/>
  <c r="K2388" s="1"/>
  <c r="H2388"/>
  <c r="G2388"/>
  <c r="F2388"/>
  <c r="E2388"/>
  <c r="B2388"/>
  <c r="C2388" s="1"/>
  <c r="A2388"/>
  <c r="D2387"/>
  <c r="M2387" s="1"/>
  <c r="J2387"/>
  <c r="K2387" s="1"/>
  <c r="H2387"/>
  <c r="G2387"/>
  <c r="F2387"/>
  <c r="E2387"/>
  <c r="B2387"/>
  <c r="C2387" s="1"/>
  <c r="A2387"/>
  <c r="D2386"/>
  <c r="M2386" s="1"/>
  <c r="J2386"/>
  <c r="K2386"/>
  <c r="H2386"/>
  <c r="G2386"/>
  <c r="F2386"/>
  <c r="E2386"/>
  <c r="B2386"/>
  <c r="C2386" s="1"/>
  <c r="A2386"/>
  <c r="D2385"/>
  <c r="M2385" s="1"/>
  <c r="J2385"/>
  <c r="K2385" s="1"/>
  <c r="H2385"/>
  <c r="G2385"/>
  <c r="F2385"/>
  <c r="E2385"/>
  <c r="B2385"/>
  <c r="C2385" s="1"/>
  <c r="A2385"/>
  <c r="D2384"/>
  <c r="M2384" s="1"/>
  <c r="J2384"/>
  <c r="K2384" s="1"/>
  <c r="H2384"/>
  <c r="G2384"/>
  <c r="F2384"/>
  <c r="E2384"/>
  <c r="B2384"/>
  <c r="C2384"/>
  <c r="A2384"/>
  <c r="D2383"/>
  <c r="M2383" s="1"/>
  <c r="J2383"/>
  <c r="K2383" s="1"/>
  <c r="H2383"/>
  <c r="G2383"/>
  <c r="F2383"/>
  <c r="E2383"/>
  <c r="B2383"/>
  <c r="C2383" s="1"/>
  <c r="A2383"/>
  <c r="D2382"/>
  <c r="M2382" s="1"/>
  <c r="J2382"/>
  <c r="K2382" s="1"/>
  <c r="H2382"/>
  <c r="G2382"/>
  <c r="F2382"/>
  <c r="E2382"/>
  <c r="B2382"/>
  <c r="C2382"/>
  <c r="A2382"/>
  <c r="D2381"/>
  <c r="M2381" s="1"/>
  <c r="J2381"/>
  <c r="K2381" s="1"/>
  <c r="H2381"/>
  <c r="G2381"/>
  <c r="F2381"/>
  <c r="E2381"/>
  <c r="B2381"/>
  <c r="C2381" s="1"/>
  <c r="A2381"/>
  <c r="D2380"/>
  <c r="M2380" s="1"/>
  <c r="J2380"/>
  <c r="K2380"/>
  <c r="H2380"/>
  <c r="G2380"/>
  <c r="F2380"/>
  <c r="E2380"/>
  <c r="B2380"/>
  <c r="C2380" s="1"/>
  <c r="A2380"/>
  <c r="D2379"/>
  <c r="M2379" s="1"/>
  <c r="J2379"/>
  <c r="K2379" s="1"/>
  <c r="H2379"/>
  <c r="G2379"/>
  <c r="F2379"/>
  <c r="E2379"/>
  <c r="B2379"/>
  <c r="C2379" s="1"/>
  <c r="A2379"/>
  <c r="D2378"/>
  <c r="M2378" s="1"/>
  <c r="J2378"/>
  <c r="K2378" s="1"/>
  <c r="H2378"/>
  <c r="G2378"/>
  <c r="F2378"/>
  <c r="E2378"/>
  <c r="B2378"/>
  <c r="C2378" s="1"/>
  <c r="A2378"/>
  <c r="D2377"/>
  <c r="M2377" s="1"/>
  <c r="J2377"/>
  <c r="K2377" s="1"/>
  <c r="H2377"/>
  <c r="G2377"/>
  <c r="F2377"/>
  <c r="E2377"/>
  <c r="B2377"/>
  <c r="C2377" s="1"/>
  <c r="A2377"/>
  <c r="D2376"/>
  <c r="M2376" s="1"/>
  <c r="J2376"/>
  <c r="K2376" s="1"/>
  <c r="H2376"/>
  <c r="G2376"/>
  <c r="F2376"/>
  <c r="E2376"/>
  <c r="B2376"/>
  <c r="C2376" s="1"/>
  <c r="A2376"/>
  <c r="D2375"/>
  <c r="M2375" s="1"/>
  <c r="J2375"/>
  <c r="K2375" s="1"/>
  <c r="H2375"/>
  <c r="G2375"/>
  <c r="F2375"/>
  <c r="E2375"/>
  <c r="B2375"/>
  <c r="C2375" s="1"/>
  <c r="A2375"/>
  <c r="D2374"/>
  <c r="M2374"/>
  <c r="J2374"/>
  <c r="K2374" s="1"/>
  <c r="H2374"/>
  <c r="G2374"/>
  <c r="F2374"/>
  <c r="E2374"/>
  <c r="B2374"/>
  <c r="C2374" s="1"/>
  <c r="A2374"/>
  <c r="D2373"/>
  <c r="M2373" s="1"/>
  <c r="J2373"/>
  <c r="K2373" s="1"/>
  <c r="H2373"/>
  <c r="G2373"/>
  <c r="F2373"/>
  <c r="E2373"/>
  <c r="B2373"/>
  <c r="C2373" s="1"/>
  <c r="A2373"/>
  <c r="D2372"/>
  <c r="M2372" s="1"/>
  <c r="J2372"/>
  <c r="K2372" s="1"/>
  <c r="H2372"/>
  <c r="G2372"/>
  <c r="F2372"/>
  <c r="E2372"/>
  <c r="B2372"/>
  <c r="C2372" s="1"/>
  <c r="A2372"/>
  <c r="D2371"/>
  <c r="M2371" s="1"/>
  <c r="J2371"/>
  <c r="K2371" s="1"/>
  <c r="H2371"/>
  <c r="G2371"/>
  <c r="F2371"/>
  <c r="E2371"/>
  <c r="B2371"/>
  <c r="C2371" s="1"/>
  <c r="A2371"/>
  <c r="D2370"/>
  <c r="M2370" s="1"/>
  <c r="J2370"/>
  <c r="K2370"/>
  <c r="H2370"/>
  <c r="G2370"/>
  <c r="F2370"/>
  <c r="E2370"/>
  <c r="B2370"/>
  <c r="C2370" s="1"/>
  <c r="A2370"/>
  <c r="D2369"/>
  <c r="M2369" s="1"/>
  <c r="J2369"/>
  <c r="K2369" s="1"/>
  <c r="H2369"/>
  <c r="G2369"/>
  <c r="F2369"/>
  <c r="E2369"/>
  <c r="B2369"/>
  <c r="C2369" s="1"/>
  <c r="A2369"/>
  <c r="D2368"/>
  <c r="M2368" s="1"/>
  <c r="J2368"/>
  <c r="K2368" s="1"/>
  <c r="H2368"/>
  <c r="G2368"/>
  <c r="F2368"/>
  <c r="E2368"/>
  <c r="B2368"/>
  <c r="C2368" s="1"/>
  <c r="A2368"/>
  <c r="D2367"/>
  <c r="M2367" s="1"/>
  <c r="J2367"/>
  <c r="K2367" s="1"/>
  <c r="H2367"/>
  <c r="G2367"/>
  <c r="F2367"/>
  <c r="E2367"/>
  <c r="B2367"/>
  <c r="C2367"/>
  <c r="A2367"/>
  <c r="D2366"/>
  <c r="M2366" s="1"/>
  <c r="J2366"/>
  <c r="K2366" s="1"/>
  <c r="H2366"/>
  <c r="G2366"/>
  <c r="F2366"/>
  <c r="E2366"/>
  <c r="B2366"/>
  <c r="C2366" s="1"/>
  <c r="A2366"/>
  <c r="D2365"/>
  <c r="M2365" s="1"/>
  <c r="J2365"/>
  <c r="K2365" s="1"/>
  <c r="H2365"/>
  <c r="G2365"/>
  <c r="F2365"/>
  <c r="E2365"/>
  <c r="B2365"/>
  <c r="C2365"/>
  <c r="A2365"/>
  <c r="D2364"/>
  <c r="M2364" s="1"/>
  <c r="J2364"/>
  <c r="K2364" s="1"/>
  <c r="H2364"/>
  <c r="G2364"/>
  <c r="F2364"/>
  <c r="E2364"/>
  <c r="B2364"/>
  <c r="C2364" s="1"/>
  <c r="A2364"/>
  <c r="D2363"/>
  <c r="M2363" s="1"/>
  <c r="J2363"/>
  <c r="K2363"/>
  <c r="H2363"/>
  <c r="G2363"/>
  <c r="F2363"/>
  <c r="E2363"/>
  <c r="B2363"/>
  <c r="C2363" s="1"/>
  <c r="A2363"/>
  <c r="D2362"/>
  <c r="M2362" s="1"/>
  <c r="J2362"/>
  <c r="K2362" s="1"/>
  <c r="H2362"/>
  <c r="G2362"/>
  <c r="F2362"/>
  <c r="E2362"/>
  <c r="B2362"/>
  <c r="C2362" s="1"/>
  <c r="A2362"/>
  <c r="D2361"/>
  <c r="M2361" s="1"/>
  <c r="J2361"/>
  <c r="K2361" s="1"/>
  <c r="H2361"/>
  <c r="G2361"/>
  <c r="F2361"/>
  <c r="E2361"/>
  <c r="B2361"/>
  <c r="C2361" s="1"/>
  <c r="A2361"/>
  <c r="D2360"/>
  <c r="M2360" s="1"/>
  <c r="J2360"/>
  <c r="K2360" s="1"/>
  <c r="H2360"/>
  <c r="G2360"/>
  <c r="F2360"/>
  <c r="E2360"/>
  <c r="B2360"/>
  <c r="C2360" s="1"/>
  <c r="A2360"/>
  <c r="D2359"/>
  <c r="M2359" s="1"/>
  <c r="J2359"/>
  <c r="K2359" s="1"/>
  <c r="H2359"/>
  <c r="G2359"/>
  <c r="F2359"/>
  <c r="E2359"/>
  <c r="B2359"/>
  <c r="C2359" s="1"/>
  <c r="A2359"/>
  <c r="D2358"/>
  <c r="M2358" s="1"/>
  <c r="J2358"/>
  <c r="K2358" s="1"/>
  <c r="H2358"/>
  <c r="G2358"/>
  <c r="F2358"/>
  <c r="E2358"/>
  <c r="B2358"/>
  <c r="C2358" s="1"/>
  <c r="A2358"/>
  <c r="D2357"/>
  <c r="M2357"/>
  <c r="J2357"/>
  <c r="K2357" s="1"/>
  <c r="H2357"/>
  <c r="G2357"/>
  <c r="F2357"/>
  <c r="E2357"/>
  <c r="B2357"/>
  <c r="C2357" s="1"/>
  <c r="A2357"/>
  <c r="D2356"/>
  <c r="M2356" s="1"/>
  <c r="J2356"/>
  <c r="K2356" s="1"/>
  <c r="H2356"/>
  <c r="G2356"/>
  <c r="F2356"/>
  <c r="E2356"/>
  <c r="B2356"/>
  <c r="C2356" s="1"/>
  <c r="A2356"/>
  <c r="D2355"/>
  <c r="M2355" s="1"/>
  <c r="J2355"/>
  <c r="K2355" s="1"/>
  <c r="H2355"/>
  <c r="G2355"/>
  <c r="F2355"/>
  <c r="E2355"/>
  <c r="B2355"/>
  <c r="C2355" s="1"/>
  <c r="A2355"/>
  <c r="D2354"/>
  <c r="M2354" s="1"/>
  <c r="J2354"/>
  <c r="K2354" s="1"/>
  <c r="H2354"/>
  <c r="G2354"/>
  <c r="F2354"/>
  <c r="E2354"/>
  <c r="B2354"/>
  <c r="C2354" s="1"/>
  <c r="A2354"/>
  <c r="D2353"/>
  <c r="M2353" s="1"/>
  <c r="J2353"/>
  <c r="K2353"/>
  <c r="H2353"/>
  <c r="G2353"/>
  <c r="F2353"/>
  <c r="E2353"/>
  <c r="B2353"/>
  <c r="C2353" s="1"/>
  <c r="A2353"/>
  <c r="D2352"/>
  <c r="M2352" s="1"/>
  <c r="J2352"/>
  <c r="K2352" s="1"/>
  <c r="H2352"/>
  <c r="G2352"/>
  <c r="F2352"/>
  <c r="E2352"/>
  <c r="B2352"/>
  <c r="C2352" s="1"/>
  <c r="A2352"/>
  <c r="D2351"/>
  <c r="M2351" s="1"/>
  <c r="J2351"/>
  <c r="K2351" s="1"/>
  <c r="H2351"/>
  <c r="G2351"/>
  <c r="F2351"/>
  <c r="E2351"/>
  <c r="B2351"/>
  <c r="C2351"/>
  <c r="A2351"/>
  <c r="D2350"/>
  <c r="M2350" s="1"/>
  <c r="J2350"/>
  <c r="K2350" s="1"/>
  <c r="H2350"/>
  <c r="G2350"/>
  <c r="F2350"/>
  <c r="E2350"/>
  <c r="B2350"/>
  <c r="C2350" s="1"/>
  <c r="A2350"/>
  <c r="D2349"/>
  <c r="M2349" s="1"/>
  <c r="J2349"/>
  <c r="K2349" s="1"/>
  <c r="H2349"/>
  <c r="G2349"/>
  <c r="F2349"/>
  <c r="E2349"/>
  <c r="B2349"/>
  <c r="C2349"/>
  <c r="A2349"/>
  <c r="D2348"/>
  <c r="M2348" s="1"/>
  <c r="J2348"/>
  <c r="K2348" s="1"/>
  <c r="H2348"/>
  <c r="G2348"/>
  <c r="F2348"/>
  <c r="E2348"/>
  <c r="B2348"/>
  <c r="C2348" s="1"/>
  <c r="A2348"/>
  <c r="D2347"/>
  <c r="M2347" s="1"/>
  <c r="J2347"/>
  <c r="K2347"/>
  <c r="H2347"/>
  <c r="G2347"/>
  <c r="F2347"/>
  <c r="E2347"/>
  <c r="B2347"/>
  <c r="C2347" s="1"/>
  <c r="A2347"/>
  <c r="D2346"/>
  <c r="M2346" s="1"/>
  <c r="J2346"/>
  <c r="K2346" s="1"/>
  <c r="H2346"/>
  <c r="G2346"/>
  <c r="F2346"/>
  <c r="E2346"/>
  <c r="B2346"/>
  <c r="C2346" s="1"/>
  <c r="A2346"/>
  <c r="D2345"/>
  <c r="M2345" s="1"/>
  <c r="J2345"/>
  <c r="K2345" s="1"/>
  <c r="H2345"/>
  <c r="G2345"/>
  <c r="F2345"/>
  <c r="E2345"/>
  <c r="B2345"/>
  <c r="C2345" s="1"/>
  <c r="A2345"/>
  <c r="D2344"/>
  <c r="M2344" s="1"/>
  <c r="J2344"/>
  <c r="K2344" s="1"/>
  <c r="H2344"/>
  <c r="G2344"/>
  <c r="F2344"/>
  <c r="E2344"/>
  <c r="B2344"/>
  <c r="C2344" s="1"/>
  <c r="A2344"/>
  <c r="D2343"/>
  <c r="M2343" s="1"/>
  <c r="J2343"/>
  <c r="K2343" s="1"/>
  <c r="H2343"/>
  <c r="G2343"/>
  <c r="F2343"/>
  <c r="E2343"/>
  <c r="B2343"/>
  <c r="C2343" s="1"/>
  <c r="A2343"/>
  <c r="D2342"/>
  <c r="M2342" s="1"/>
  <c r="J2342"/>
  <c r="K2342" s="1"/>
  <c r="H2342"/>
  <c r="G2342"/>
  <c r="F2342"/>
  <c r="E2342"/>
  <c r="B2342"/>
  <c r="C2342" s="1"/>
  <c r="A2342"/>
  <c r="D2341"/>
  <c r="M2341"/>
  <c r="J2341"/>
  <c r="K2341" s="1"/>
  <c r="H2341"/>
  <c r="G2341"/>
  <c r="F2341"/>
  <c r="E2341"/>
  <c r="B2341"/>
  <c r="C2341" s="1"/>
  <c r="A2341"/>
  <c r="D2340"/>
  <c r="M2340" s="1"/>
  <c r="J2340"/>
  <c r="K2340" s="1"/>
  <c r="H2340"/>
  <c r="G2340"/>
  <c r="F2340"/>
  <c r="E2340"/>
  <c r="B2340"/>
  <c r="C2340" s="1"/>
  <c r="A2340"/>
  <c r="D2339"/>
  <c r="M2339" s="1"/>
  <c r="J2339"/>
  <c r="K2339" s="1"/>
  <c r="H2339"/>
  <c r="G2339"/>
  <c r="F2339"/>
  <c r="E2339"/>
  <c r="B2339"/>
  <c r="C2339" s="1"/>
  <c r="A2339"/>
  <c r="D2338"/>
  <c r="M2338" s="1"/>
  <c r="J2338"/>
  <c r="K2338" s="1"/>
  <c r="H2338"/>
  <c r="G2338"/>
  <c r="F2338"/>
  <c r="E2338"/>
  <c r="B2338"/>
  <c r="C2338" s="1"/>
  <c r="A2338"/>
  <c r="D2337"/>
  <c r="M2337" s="1"/>
  <c r="J2337"/>
  <c r="K2337"/>
  <c r="H2337"/>
  <c r="G2337"/>
  <c r="F2337"/>
  <c r="E2337"/>
  <c r="B2337"/>
  <c r="C2337" s="1"/>
  <c r="A2337"/>
  <c r="D2336"/>
  <c r="M2336" s="1"/>
  <c r="J2336"/>
  <c r="K2336" s="1"/>
  <c r="H2336"/>
  <c r="G2336"/>
  <c r="F2336"/>
  <c r="E2336"/>
  <c r="B2336"/>
  <c r="C2336" s="1"/>
  <c r="A2336"/>
  <c r="D2335"/>
  <c r="M2335" s="1"/>
  <c r="J2335"/>
  <c r="K2335" s="1"/>
  <c r="H2335"/>
  <c r="G2335"/>
  <c r="F2335"/>
  <c r="E2335"/>
  <c r="B2335"/>
  <c r="C2335"/>
  <c r="A2335"/>
  <c r="D2334"/>
  <c r="M2334" s="1"/>
  <c r="J2334"/>
  <c r="K2334" s="1"/>
  <c r="H2334"/>
  <c r="G2334"/>
  <c r="F2334"/>
  <c r="E2334"/>
  <c r="B2334"/>
  <c r="C2334" s="1"/>
  <c r="A2334"/>
  <c r="D2333"/>
  <c r="M2333" s="1"/>
  <c r="J2333"/>
  <c r="K2333" s="1"/>
  <c r="H2333"/>
  <c r="G2333"/>
  <c r="F2333"/>
  <c r="E2333"/>
  <c r="B2333"/>
  <c r="C2333"/>
  <c r="A2333"/>
  <c r="D2332"/>
  <c r="M2332" s="1"/>
  <c r="J2332"/>
  <c r="K2332" s="1"/>
  <c r="H2332"/>
  <c r="G2332"/>
  <c r="F2332"/>
  <c r="E2332"/>
  <c r="B2332"/>
  <c r="C2332" s="1"/>
  <c r="A2332"/>
  <c r="D2331"/>
  <c r="M2331" s="1"/>
  <c r="J2331"/>
  <c r="K2331"/>
  <c r="H2331"/>
  <c r="G2331"/>
  <c r="F2331"/>
  <c r="E2331"/>
  <c r="B2331"/>
  <c r="C2331" s="1"/>
  <c r="A2331"/>
  <c r="D2330"/>
  <c r="M2330" s="1"/>
  <c r="J2330"/>
  <c r="K2330" s="1"/>
  <c r="H2330"/>
  <c r="G2330"/>
  <c r="F2330"/>
  <c r="E2330"/>
  <c r="B2330"/>
  <c r="C2330" s="1"/>
  <c r="A2330"/>
  <c r="D2329"/>
  <c r="M2329" s="1"/>
  <c r="J2329"/>
  <c r="K2329" s="1"/>
  <c r="H2329"/>
  <c r="G2329"/>
  <c r="F2329"/>
  <c r="E2329"/>
  <c r="B2329"/>
  <c r="C2329" s="1"/>
  <c r="A2329"/>
  <c r="D2328"/>
  <c r="M2328" s="1"/>
  <c r="J2328"/>
  <c r="K2328" s="1"/>
  <c r="H2328"/>
  <c r="G2328"/>
  <c r="F2328"/>
  <c r="E2328"/>
  <c r="B2328"/>
  <c r="C2328" s="1"/>
  <c r="A2328"/>
  <c r="D2327"/>
  <c r="M2327" s="1"/>
  <c r="J2327"/>
  <c r="K2327" s="1"/>
  <c r="H2327"/>
  <c r="G2327"/>
  <c r="F2327"/>
  <c r="E2327"/>
  <c r="B2327"/>
  <c r="C2327" s="1"/>
  <c r="A2327"/>
  <c r="D2326"/>
  <c r="M2326" s="1"/>
  <c r="J2326"/>
  <c r="K2326" s="1"/>
  <c r="H2326"/>
  <c r="G2326"/>
  <c r="F2326"/>
  <c r="E2326"/>
  <c r="B2326"/>
  <c r="C2326" s="1"/>
  <c r="A2326"/>
  <c r="D2325"/>
  <c r="M2325"/>
  <c r="J2325"/>
  <c r="K2325" s="1"/>
  <c r="H2325"/>
  <c r="G2325"/>
  <c r="F2325"/>
  <c r="E2325"/>
  <c r="B2325"/>
  <c r="C2325" s="1"/>
  <c r="A2325"/>
  <c r="D2324"/>
  <c r="M2324" s="1"/>
  <c r="J2324"/>
  <c r="K2324" s="1"/>
  <c r="H2324"/>
  <c r="G2324"/>
  <c r="F2324"/>
  <c r="E2324"/>
  <c r="B2324"/>
  <c r="C2324" s="1"/>
  <c r="A2324"/>
  <c r="D2323"/>
  <c r="M2323" s="1"/>
  <c r="J2323"/>
  <c r="K2323" s="1"/>
  <c r="H2323"/>
  <c r="G2323"/>
  <c r="F2323"/>
  <c r="E2323"/>
  <c r="B2323"/>
  <c r="C2323" s="1"/>
  <c r="A2323"/>
  <c r="D2322"/>
  <c r="M2322" s="1"/>
  <c r="J2322"/>
  <c r="K2322" s="1"/>
  <c r="H2322"/>
  <c r="G2322"/>
  <c r="F2322"/>
  <c r="E2322"/>
  <c r="B2322"/>
  <c r="C2322" s="1"/>
  <c r="A2322"/>
  <c r="D2321"/>
  <c r="M2321" s="1"/>
  <c r="J2321"/>
  <c r="K2321"/>
  <c r="H2321"/>
  <c r="G2321"/>
  <c r="F2321"/>
  <c r="E2321"/>
  <c r="B2321"/>
  <c r="C2321" s="1"/>
  <c r="A2321"/>
  <c r="D2320"/>
  <c r="M2320" s="1"/>
  <c r="J2320"/>
  <c r="K2320" s="1"/>
  <c r="H2320"/>
  <c r="G2320"/>
  <c r="F2320"/>
  <c r="E2320"/>
  <c r="B2320"/>
  <c r="C2320" s="1"/>
  <c r="A2320"/>
  <c r="D2319"/>
  <c r="M2319" s="1"/>
  <c r="J2319"/>
  <c r="K2319" s="1"/>
  <c r="H2319"/>
  <c r="G2319"/>
  <c r="F2319"/>
  <c r="E2319"/>
  <c r="B2319"/>
  <c r="C2319"/>
  <c r="A2319"/>
  <c r="D2318"/>
  <c r="M2318" s="1"/>
  <c r="J2318"/>
  <c r="K2318" s="1"/>
  <c r="H2318"/>
  <c r="G2318"/>
  <c r="F2318"/>
  <c r="E2318"/>
  <c r="B2318"/>
  <c r="C2318" s="1"/>
  <c r="A2318"/>
  <c r="D2317"/>
  <c r="M2317" s="1"/>
  <c r="J2317"/>
  <c r="K2317" s="1"/>
  <c r="H2317"/>
  <c r="G2317"/>
  <c r="F2317"/>
  <c r="E2317"/>
  <c r="B2317"/>
  <c r="C2317"/>
  <c r="A2317"/>
  <c r="D2316"/>
  <c r="M2316" s="1"/>
  <c r="J2316"/>
  <c r="K2316" s="1"/>
  <c r="H2316"/>
  <c r="G2316"/>
  <c r="F2316"/>
  <c r="E2316"/>
  <c r="B2316"/>
  <c r="C2316" s="1"/>
  <c r="A2316"/>
  <c r="D2315"/>
  <c r="M2315" s="1"/>
  <c r="J2315"/>
  <c r="K2315"/>
  <c r="H2315"/>
  <c r="G2315"/>
  <c r="F2315"/>
  <c r="E2315"/>
  <c r="B2315"/>
  <c r="C2315" s="1"/>
  <c r="A2315"/>
  <c r="D2314"/>
  <c r="M2314" s="1"/>
  <c r="J2314"/>
  <c r="K2314" s="1"/>
  <c r="H2314"/>
  <c r="G2314"/>
  <c r="F2314"/>
  <c r="E2314"/>
  <c r="B2314"/>
  <c r="C2314" s="1"/>
  <c r="A2314"/>
  <c r="D2313"/>
  <c r="M2313" s="1"/>
  <c r="J2313"/>
  <c r="K2313" s="1"/>
  <c r="H2313"/>
  <c r="G2313"/>
  <c r="F2313"/>
  <c r="E2313"/>
  <c r="B2313"/>
  <c r="C2313" s="1"/>
  <c r="A2313"/>
  <c r="D2312"/>
  <c r="M2312" s="1"/>
  <c r="J2312"/>
  <c r="K2312" s="1"/>
  <c r="H2312"/>
  <c r="G2312"/>
  <c r="F2312"/>
  <c r="E2312"/>
  <c r="B2312"/>
  <c r="C2312" s="1"/>
  <c r="A2312"/>
  <c r="D2311"/>
  <c r="M2311" s="1"/>
  <c r="J2311"/>
  <c r="K2311" s="1"/>
  <c r="H2311"/>
  <c r="G2311"/>
  <c r="F2311"/>
  <c r="E2311"/>
  <c r="B2311"/>
  <c r="C2311" s="1"/>
  <c r="A2311"/>
  <c r="D2310"/>
  <c r="M2310" s="1"/>
  <c r="J2310"/>
  <c r="K2310" s="1"/>
  <c r="H2310"/>
  <c r="G2310"/>
  <c r="F2310"/>
  <c r="E2310"/>
  <c r="B2310"/>
  <c r="C2310" s="1"/>
  <c r="A2310"/>
  <c r="D2309"/>
  <c r="M2309"/>
  <c r="J2309"/>
  <c r="K2309" s="1"/>
  <c r="H2309"/>
  <c r="G2309"/>
  <c r="F2309"/>
  <c r="E2309"/>
  <c r="B2309"/>
  <c r="C2309" s="1"/>
  <c r="A2309"/>
  <c r="D2308"/>
  <c r="M2308" s="1"/>
  <c r="J2308"/>
  <c r="K2308" s="1"/>
  <c r="H2308"/>
  <c r="G2308"/>
  <c r="F2308"/>
  <c r="E2308"/>
  <c r="B2308"/>
  <c r="C2308" s="1"/>
  <c r="A2308"/>
  <c r="D2307"/>
  <c r="M2307" s="1"/>
  <c r="J2307"/>
  <c r="K2307" s="1"/>
  <c r="H2307"/>
  <c r="G2307"/>
  <c r="F2307"/>
  <c r="E2307"/>
  <c r="B2307"/>
  <c r="C2307" s="1"/>
  <c r="A2307"/>
  <c r="D2306"/>
  <c r="M2306" s="1"/>
  <c r="J2306"/>
  <c r="K2306" s="1"/>
  <c r="H2306"/>
  <c r="G2306"/>
  <c r="F2306"/>
  <c r="E2306"/>
  <c r="B2306"/>
  <c r="C2306" s="1"/>
  <c r="A2306"/>
  <c r="D2305"/>
  <c r="M2305" s="1"/>
  <c r="J2305"/>
  <c r="K2305"/>
  <c r="H2305"/>
  <c r="G2305"/>
  <c r="F2305"/>
  <c r="E2305"/>
  <c r="B2305"/>
  <c r="C2305" s="1"/>
  <c r="A2305"/>
  <c r="D2304"/>
  <c r="M2304" s="1"/>
  <c r="J2304"/>
  <c r="K2304" s="1"/>
  <c r="H2304"/>
  <c r="G2304"/>
  <c r="F2304"/>
  <c r="E2304"/>
  <c r="B2304"/>
  <c r="C2304" s="1"/>
  <c r="A2304"/>
  <c r="D2303"/>
  <c r="M2303" s="1"/>
  <c r="J2303"/>
  <c r="K2303" s="1"/>
  <c r="H2303"/>
  <c r="G2303"/>
  <c r="F2303"/>
  <c r="E2303"/>
  <c r="B2303"/>
  <c r="C2303"/>
  <c r="A2303"/>
  <c r="D2302"/>
  <c r="M2302" s="1"/>
  <c r="J2302"/>
  <c r="K2302" s="1"/>
  <c r="H2302"/>
  <c r="G2302"/>
  <c r="F2302"/>
  <c r="E2302"/>
  <c r="B2302"/>
  <c r="C2302" s="1"/>
  <c r="A2302"/>
  <c r="D2301"/>
  <c r="M2301" s="1"/>
  <c r="J2301"/>
  <c r="K2301" s="1"/>
  <c r="H2301"/>
  <c r="G2301"/>
  <c r="F2301"/>
  <c r="E2301"/>
  <c r="B2301"/>
  <c r="C2301"/>
  <c r="A2301"/>
  <c r="D2300"/>
  <c r="M2300" s="1"/>
  <c r="J2300"/>
  <c r="K2300" s="1"/>
  <c r="H2300"/>
  <c r="G2300"/>
  <c r="F2300"/>
  <c r="E2300"/>
  <c r="B2300"/>
  <c r="C2300" s="1"/>
  <c r="A2300"/>
  <c r="D2299"/>
  <c r="M2299" s="1"/>
  <c r="J2299"/>
  <c r="K2299"/>
  <c r="H2299"/>
  <c r="G2299"/>
  <c r="F2299"/>
  <c r="E2299"/>
  <c r="B2299"/>
  <c r="C2299" s="1"/>
  <c r="A2299"/>
  <c r="D2298"/>
  <c r="M2298" s="1"/>
  <c r="J2298"/>
  <c r="K2298" s="1"/>
  <c r="H2298"/>
  <c r="G2298"/>
  <c r="F2298"/>
  <c r="E2298"/>
  <c r="B2298"/>
  <c r="C2298" s="1"/>
  <c r="A2298"/>
  <c r="D2297"/>
  <c r="M2297" s="1"/>
  <c r="J2297"/>
  <c r="K2297" s="1"/>
  <c r="H2297"/>
  <c r="G2297"/>
  <c r="F2297"/>
  <c r="E2297"/>
  <c r="B2297"/>
  <c r="C2297" s="1"/>
  <c r="A2297"/>
  <c r="D2296"/>
  <c r="M2296" s="1"/>
  <c r="J2296"/>
  <c r="K2296" s="1"/>
  <c r="H2296"/>
  <c r="G2296"/>
  <c r="F2296"/>
  <c r="E2296"/>
  <c r="B2296"/>
  <c r="C2296" s="1"/>
  <c r="A2296"/>
  <c r="D2295"/>
  <c r="M2295" s="1"/>
  <c r="J2295"/>
  <c r="K2295" s="1"/>
  <c r="H2295"/>
  <c r="G2295"/>
  <c r="F2295"/>
  <c r="E2295"/>
  <c r="B2295"/>
  <c r="C2295" s="1"/>
  <c r="A2295"/>
  <c r="D2294"/>
  <c r="M2294" s="1"/>
  <c r="J2294"/>
  <c r="K2294" s="1"/>
  <c r="H2294"/>
  <c r="G2294"/>
  <c r="F2294"/>
  <c r="E2294"/>
  <c r="B2294"/>
  <c r="C2294" s="1"/>
  <c r="A2294"/>
  <c r="D2293"/>
  <c r="M2293"/>
  <c r="J2293"/>
  <c r="K2293" s="1"/>
  <c r="H2293"/>
  <c r="G2293"/>
  <c r="F2293"/>
  <c r="E2293"/>
  <c r="B2293"/>
  <c r="C2293" s="1"/>
  <c r="A2293"/>
  <c r="D2292"/>
  <c r="M2292" s="1"/>
  <c r="J2292"/>
  <c r="K2292" s="1"/>
  <c r="H2292"/>
  <c r="G2292"/>
  <c r="F2292"/>
  <c r="E2292"/>
  <c r="B2292"/>
  <c r="C2292" s="1"/>
  <c r="A2292"/>
  <c r="D2291"/>
  <c r="M2291" s="1"/>
  <c r="J2291"/>
  <c r="K2291" s="1"/>
  <c r="H2291"/>
  <c r="G2291"/>
  <c r="F2291"/>
  <c r="E2291"/>
  <c r="B2291"/>
  <c r="C2291" s="1"/>
  <c r="A2291"/>
  <c r="D2290"/>
  <c r="M2290" s="1"/>
  <c r="J2290"/>
  <c r="K2290" s="1"/>
  <c r="H2290"/>
  <c r="G2290"/>
  <c r="F2290"/>
  <c r="E2290"/>
  <c r="B2290"/>
  <c r="C2290" s="1"/>
  <c r="A2290"/>
  <c r="D2289"/>
  <c r="M2289" s="1"/>
  <c r="J2289"/>
  <c r="K2289"/>
  <c r="H2289"/>
  <c r="G2289"/>
  <c r="F2289"/>
  <c r="E2289"/>
  <c r="B2289"/>
  <c r="C2289" s="1"/>
  <c r="A2289"/>
  <c r="D2288"/>
  <c r="M2288" s="1"/>
  <c r="J2288"/>
  <c r="K2288" s="1"/>
  <c r="H2288"/>
  <c r="G2288"/>
  <c r="F2288"/>
  <c r="E2288"/>
  <c r="B2288"/>
  <c r="C2288" s="1"/>
  <c r="A2288"/>
  <c r="D2287"/>
  <c r="M2287" s="1"/>
  <c r="J2287"/>
  <c r="K2287" s="1"/>
  <c r="H2287"/>
  <c r="G2287"/>
  <c r="F2287"/>
  <c r="E2287"/>
  <c r="B2287"/>
  <c r="C2287"/>
  <c r="A2287"/>
  <c r="D2286"/>
  <c r="M2286" s="1"/>
  <c r="J2286"/>
  <c r="K2286" s="1"/>
  <c r="H2286"/>
  <c r="G2286"/>
  <c r="F2286"/>
  <c r="E2286"/>
  <c r="B2286"/>
  <c r="C2286" s="1"/>
  <c r="A2286"/>
  <c r="D2285"/>
  <c r="M2285" s="1"/>
  <c r="J2285"/>
  <c r="K2285" s="1"/>
  <c r="H2285"/>
  <c r="G2285"/>
  <c r="F2285"/>
  <c r="E2285"/>
  <c r="B2285"/>
  <c r="C2285"/>
  <c r="A2285"/>
  <c r="D2284"/>
  <c r="M2284" s="1"/>
  <c r="J2284"/>
  <c r="K2284" s="1"/>
  <c r="H2284"/>
  <c r="G2284"/>
  <c r="F2284"/>
  <c r="E2284"/>
  <c r="B2284"/>
  <c r="C2284" s="1"/>
  <c r="A2284"/>
  <c r="D2283"/>
  <c r="M2283" s="1"/>
  <c r="J2283"/>
  <c r="K2283"/>
  <c r="H2283"/>
  <c r="G2283"/>
  <c r="F2283"/>
  <c r="E2283"/>
  <c r="B2283"/>
  <c r="C2283" s="1"/>
  <c r="A2283"/>
  <c r="D2282"/>
  <c r="M2282" s="1"/>
  <c r="J2282"/>
  <c r="K2282" s="1"/>
  <c r="H2282"/>
  <c r="G2282"/>
  <c r="F2282"/>
  <c r="E2282"/>
  <c r="B2282"/>
  <c r="C2282" s="1"/>
  <c r="A2282"/>
  <c r="D2281"/>
  <c r="M2281" s="1"/>
  <c r="J2281"/>
  <c r="K2281" s="1"/>
  <c r="H2281"/>
  <c r="G2281"/>
  <c r="F2281"/>
  <c r="E2281"/>
  <c r="B2281"/>
  <c r="C2281" s="1"/>
  <c r="A2281"/>
  <c r="D2280"/>
  <c r="M2280" s="1"/>
  <c r="J2280"/>
  <c r="K2280" s="1"/>
  <c r="H2280"/>
  <c r="G2280"/>
  <c r="F2280"/>
  <c r="E2280"/>
  <c r="B2280"/>
  <c r="C2280" s="1"/>
  <c r="A2280"/>
  <c r="D2279"/>
  <c r="M2279" s="1"/>
  <c r="J2279"/>
  <c r="K2279" s="1"/>
  <c r="H2279"/>
  <c r="G2279"/>
  <c r="F2279"/>
  <c r="E2279"/>
  <c r="B2279"/>
  <c r="C2279" s="1"/>
  <c r="A2279"/>
  <c r="D2278"/>
  <c r="M2278" s="1"/>
  <c r="J2278"/>
  <c r="K2278" s="1"/>
  <c r="H2278"/>
  <c r="G2278"/>
  <c r="F2278"/>
  <c r="E2278"/>
  <c r="B2278"/>
  <c r="C2278" s="1"/>
  <c r="A2278"/>
  <c r="D2277"/>
  <c r="M2277"/>
  <c r="J2277"/>
  <c r="K2277" s="1"/>
  <c r="H2277"/>
  <c r="G2277"/>
  <c r="F2277"/>
  <c r="E2277"/>
  <c r="B2277"/>
  <c r="C2277" s="1"/>
  <c r="A2277"/>
  <c r="D2276"/>
  <c r="M2276" s="1"/>
  <c r="J2276"/>
  <c r="K2276" s="1"/>
  <c r="H2276"/>
  <c r="G2276"/>
  <c r="F2276"/>
  <c r="E2276"/>
  <c r="B2276"/>
  <c r="C2276" s="1"/>
  <c r="A2276"/>
  <c r="D2275"/>
  <c r="M2275" s="1"/>
  <c r="J2275"/>
  <c r="K2275" s="1"/>
  <c r="H2275"/>
  <c r="G2275"/>
  <c r="F2275"/>
  <c r="E2275"/>
  <c r="B2275"/>
  <c r="C2275" s="1"/>
  <c r="A2275"/>
  <c r="D2274"/>
  <c r="M2274" s="1"/>
  <c r="J2274"/>
  <c r="K2274" s="1"/>
  <c r="H2274"/>
  <c r="G2274"/>
  <c r="F2274"/>
  <c r="E2274"/>
  <c r="B2274"/>
  <c r="C2274" s="1"/>
  <c r="A2274"/>
  <c r="D2273"/>
  <c r="M2273" s="1"/>
  <c r="J2273"/>
  <c r="K2273"/>
  <c r="H2273"/>
  <c r="G2273"/>
  <c r="F2273"/>
  <c r="E2273"/>
  <c r="B2273"/>
  <c r="C2273" s="1"/>
  <c r="A2273"/>
  <c r="D2272"/>
  <c r="M2272" s="1"/>
  <c r="J2272"/>
  <c r="K2272" s="1"/>
  <c r="H2272"/>
  <c r="G2272"/>
  <c r="F2272"/>
  <c r="E2272"/>
  <c r="B2272"/>
  <c r="C2272" s="1"/>
  <c r="A2272"/>
  <c r="D2271"/>
  <c r="M2271" s="1"/>
  <c r="J2271"/>
  <c r="K2271" s="1"/>
  <c r="H2271"/>
  <c r="G2271"/>
  <c r="F2271"/>
  <c r="E2271"/>
  <c r="B2271"/>
  <c r="C2271"/>
  <c r="A2271"/>
  <c r="D2270"/>
  <c r="M2270" s="1"/>
  <c r="J2270"/>
  <c r="K2270" s="1"/>
  <c r="H2270"/>
  <c r="G2270"/>
  <c r="F2270"/>
  <c r="E2270"/>
  <c r="B2270"/>
  <c r="C2270" s="1"/>
  <c r="A2270"/>
  <c r="D2269"/>
  <c r="M2269" s="1"/>
  <c r="J2269"/>
  <c r="K2269" s="1"/>
  <c r="H2269"/>
  <c r="G2269"/>
  <c r="F2269"/>
  <c r="E2269"/>
  <c r="B2269"/>
  <c r="C2269"/>
  <c r="A2269"/>
  <c r="D2268"/>
  <c r="M2268" s="1"/>
  <c r="J2268"/>
  <c r="K2268" s="1"/>
  <c r="H2268"/>
  <c r="G2268"/>
  <c r="F2268"/>
  <c r="E2268"/>
  <c r="B2268"/>
  <c r="C2268" s="1"/>
  <c r="A2268"/>
  <c r="D2267"/>
  <c r="M2267" s="1"/>
  <c r="J2267"/>
  <c r="K2267"/>
  <c r="H2267"/>
  <c r="G2267"/>
  <c r="F2267"/>
  <c r="E2267"/>
  <c r="B2267"/>
  <c r="C2267" s="1"/>
  <c r="A2267"/>
  <c r="D2266"/>
  <c r="M2266" s="1"/>
  <c r="J2266"/>
  <c r="K2266" s="1"/>
  <c r="H2266"/>
  <c r="G2266"/>
  <c r="F2266"/>
  <c r="E2266"/>
  <c r="B2266"/>
  <c r="C2266" s="1"/>
  <c r="A2266"/>
  <c r="D2265"/>
  <c r="M2265" s="1"/>
  <c r="J2265"/>
  <c r="K2265" s="1"/>
  <c r="H2265"/>
  <c r="G2265"/>
  <c r="F2265"/>
  <c r="E2265"/>
  <c r="B2265"/>
  <c r="C2265" s="1"/>
  <c r="A2265"/>
  <c r="D2264"/>
  <c r="M2264" s="1"/>
  <c r="J2264"/>
  <c r="K2264" s="1"/>
  <c r="H2264"/>
  <c r="G2264"/>
  <c r="F2264"/>
  <c r="E2264"/>
  <c r="B2264"/>
  <c r="C2264" s="1"/>
  <c r="A2264"/>
  <c r="D2263"/>
  <c r="M2263" s="1"/>
  <c r="J2263"/>
  <c r="K2263" s="1"/>
  <c r="H2263"/>
  <c r="G2263"/>
  <c r="F2263"/>
  <c r="E2263"/>
  <c r="B2263"/>
  <c r="C2263" s="1"/>
  <c r="A2263"/>
  <c r="D2262"/>
  <c r="M2262" s="1"/>
  <c r="J2262"/>
  <c r="K2262" s="1"/>
  <c r="H2262"/>
  <c r="G2262"/>
  <c r="F2262"/>
  <c r="E2262"/>
  <c r="B2262"/>
  <c r="C2262" s="1"/>
  <c r="A2262"/>
  <c r="D2261"/>
  <c r="M2261"/>
  <c r="J2261"/>
  <c r="K2261" s="1"/>
  <c r="H2261"/>
  <c r="G2261"/>
  <c r="F2261"/>
  <c r="E2261"/>
  <c r="B2261"/>
  <c r="C2261" s="1"/>
  <c r="A2261"/>
  <c r="D2260"/>
  <c r="M2260" s="1"/>
  <c r="J2260"/>
  <c r="K2260" s="1"/>
  <c r="H2260"/>
  <c r="G2260"/>
  <c r="F2260"/>
  <c r="E2260"/>
  <c r="B2260"/>
  <c r="C2260" s="1"/>
  <c r="A2260"/>
  <c r="D2259"/>
  <c r="M2259" s="1"/>
  <c r="J2259"/>
  <c r="K2259" s="1"/>
  <c r="H2259"/>
  <c r="G2259"/>
  <c r="F2259"/>
  <c r="E2259"/>
  <c r="B2259"/>
  <c r="C2259" s="1"/>
  <c r="A2259"/>
  <c r="D2258"/>
  <c r="M2258" s="1"/>
  <c r="J2258"/>
  <c r="K2258" s="1"/>
  <c r="H2258"/>
  <c r="G2258"/>
  <c r="F2258"/>
  <c r="E2258"/>
  <c r="B2258"/>
  <c r="C2258" s="1"/>
  <c r="A2258"/>
  <c r="D2257"/>
  <c r="M2257" s="1"/>
  <c r="J2257"/>
  <c r="K2257"/>
  <c r="H2257"/>
  <c r="G2257"/>
  <c r="F2257"/>
  <c r="E2257"/>
  <c r="B2257"/>
  <c r="C2257" s="1"/>
  <c r="A2257"/>
  <c r="D2256"/>
  <c r="M2256" s="1"/>
  <c r="J2256"/>
  <c r="K2256" s="1"/>
  <c r="H2256"/>
  <c r="G2256"/>
  <c r="F2256"/>
  <c r="E2256"/>
  <c r="B2256"/>
  <c r="C2256" s="1"/>
  <c r="A2256"/>
  <c r="D2255"/>
  <c r="M2255" s="1"/>
  <c r="J2255"/>
  <c r="K2255" s="1"/>
  <c r="H2255"/>
  <c r="G2255"/>
  <c r="F2255"/>
  <c r="E2255"/>
  <c r="B2255"/>
  <c r="C2255"/>
  <c r="A2255"/>
  <c r="D2254"/>
  <c r="M2254" s="1"/>
  <c r="J2254"/>
  <c r="K2254" s="1"/>
  <c r="H2254"/>
  <c r="G2254"/>
  <c r="F2254"/>
  <c r="E2254"/>
  <c r="B2254"/>
  <c r="C2254" s="1"/>
  <c r="A2254"/>
  <c r="D2253"/>
  <c r="M2253" s="1"/>
  <c r="J2253"/>
  <c r="K2253" s="1"/>
  <c r="H2253"/>
  <c r="G2253"/>
  <c r="F2253"/>
  <c r="E2253"/>
  <c r="B2253"/>
  <c r="C2253"/>
  <c r="A2253"/>
  <c r="D2252"/>
  <c r="M2252" s="1"/>
  <c r="J2252"/>
  <c r="K2252" s="1"/>
  <c r="H2252"/>
  <c r="G2252"/>
  <c r="F2252"/>
  <c r="E2252"/>
  <c r="B2252"/>
  <c r="C2252" s="1"/>
  <c r="A2252"/>
  <c r="D2251"/>
  <c r="M2251" s="1"/>
  <c r="J2251"/>
  <c r="K2251"/>
  <c r="H2251"/>
  <c r="G2251"/>
  <c r="F2251"/>
  <c r="E2251"/>
  <c r="B2251"/>
  <c r="C2251" s="1"/>
  <c r="A2251"/>
  <c r="D2250"/>
  <c r="M2250" s="1"/>
  <c r="J2250"/>
  <c r="K2250" s="1"/>
  <c r="H2250"/>
  <c r="G2250"/>
  <c r="F2250"/>
  <c r="E2250"/>
  <c r="B2250"/>
  <c r="C2250" s="1"/>
  <c r="A2250"/>
  <c r="D2249"/>
  <c r="M2249" s="1"/>
  <c r="J2249"/>
  <c r="K2249" s="1"/>
  <c r="H2249"/>
  <c r="G2249"/>
  <c r="F2249"/>
  <c r="E2249"/>
  <c r="B2249"/>
  <c r="C2249" s="1"/>
  <c r="A2249"/>
  <c r="D2248"/>
  <c r="M2248" s="1"/>
  <c r="J2248"/>
  <c r="K2248" s="1"/>
  <c r="H2248"/>
  <c r="G2248"/>
  <c r="F2248"/>
  <c r="E2248"/>
  <c r="B2248"/>
  <c r="C2248" s="1"/>
  <c r="A2248"/>
  <c r="D2247"/>
  <c r="M2247" s="1"/>
  <c r="J2247"/>
  <c r="K2247" s="1"/>
  <c r="H2247"/>
  <c r="G2247"/>
  <c r="F2247"/>
  <c r="E2247"/>
  <c r="B2247"/>
  <c r="C2247" s="1"/>
  <c r="A2247"/>
  <c r="D2246"/>
  <c r="M2246" s="1"/>
  <c r="J2246"/>
  <c r="K2246" s="1"/>
  <c r="H2246"/>
  <c r="G2246"/>
  <c r="F2246"/>
  <c r="E2246"/>
  <c r="B2246"/>
  <c r="C2246" s="1"/>
  <c r="A2246"/>
  <c r="D2245"/>
  <c r="M2245"/>
  <c r="J2245"/>
  <c r="K2245" s="1"/>
  <c r="H2245"/>
  <c r="G2245"/>
  <c r="F2245"/>
  <c r="E2245"/>
  <c r="B2245"/>
  <c r="C2245" s="1"/>
  <c r="A2245"/>
  <c r="D2244"/>
  <c r="M2244" s="1"/>
  <c r="J2244"/>
  <c r="K2244" s="1"/>
  <c r="H2244"/>
  <c r="G2244"/>
  <c r="F2244"/>
  <c r="E2244"/>
  <c r="B2244"/>
  <c r="C2244" s="1"/>
  <c r="A2244"/>
  <c r="D2243"/>
  <c r="M2243" s="1"/>
  <c r="J2243"/>
  <c r="K2243" s="1"/>
  <c r="H2243"/>
  <c r="G2243"/>
  <c r="F2243"/>
  <c r="E2243"/>
  <c r="B2243"/>
  <c r="C2243" s="1"/>
  <c r="A2243"/>
  <c r="D2242"/>
  <c r="M2242" s="1"/>
  <c r="J2242"/>
  <c r="K2242" s="1"/>
  <c r="H2242"/>
  <c r="G2242"/>
  <c r="F2242"/>
  <c r="E2242"/>
  <c r="B2242"/>
  <c r="C2242" s="1"/>
  <c r="A2242"/>
  <c r="D2241"/>
  <c r="M2241" s="1"/>
  <c r="J2241"/>
  <c r="K2241"/>
  <c r="H2241"/>
  <c r="G2241"/>
  <c r="F2241"/>
  <c r="E2241"/>
  <c r="B2241"/>
  <c r="C2241" s="1"/>
  <c r="A2241"/>
  <c r="D2240"/>
  <c r="M2240" s="1"/>
  <c r="J2240"/>
  <c r="K2240" s="1"/>
  <c r="H2240"/>
  <c r="G2240"/>
  <c r="F2240"/>
  <c r="E2240"/>
  <c r="B2240"/>
  <c r="C2240" s="1"/>
  <c r="A2240"/>
  <c r="D2239"/>
  <c r="M2239" s="1"/>
  <c r="J2239"/>
  <c r="K2239" s="1"/>
  <c r="H2239"/>
  <c r="G2239"/>
  <c r="F2239"/>
  <c r="E2239"/>
  <c r="B2239"/>
  <c r="C2239"/>
  <c r="A2239"/>
  <c r="D2238"/>
  <c r="M2238" s="1"/>
  <c r="J2238"/>
  <c r="K2238" s="1"/>
  <c r="H2238"/>
  <c r="G2238"/>
  <c r="F2238"/>
  <c r="E2238"/>
  <c r="B2238"/>
  <c r="C2238" s="1"/>
  <c r="A2238"/>
  <c r="D2237"/>
  <c r="M2237" s="1"/>
  <c r="J2237"/>
  <c r="K2237" s="1"/>
  <c r="H2237"/>
  <c r="G2237"/>
  <c r="F2237"/>
  <c r="E2237"/>
  <c r="B2237"/>
  <c r="C2237"/>
  <c r="A2237"/>
  <c r="D2236"/>
  <c r="M2236" s="1"/>
  <c r="J2236"/>
  <c r="K2236" s="1"/>
  <c r="H2236"/>
  <c r="G2236"/>
  <c r="F2236"/>
  <c r="E2236"/>
  <c r="B2236"/>
  <c r="C2236" s="1"/>
  <c r="A2236"/>
  <c r="D2235"/>
  <c r="M2235" s="1"/>
  <c r="J2235"/>
  <c r="K2235"/>
  <c r="H2235"/>
  <c r="G2235"/>
  <c r="F2235"/>
  <c r="E2235"/>
  <c r="B2235"/>
  <c r="C2235" s="1"/>
  <c r="A2235"/>
  <c r="D2234"/>
  <c r="M2234" s="1"/>
  <c r="J2234"/>
  <c r="K2234" s="1"/>
  <c r="H2234"/>
  <c r="G2234"/>
  <c r="F2234"/>
  <c r="E2234"/>
  <c r="B2234"/>
  <c r="C2234" s="1"/>
  <c r="A2234"/>
  <c r="D2233"/>
  <c r="M2233" s="1"/>
  <c r="J2233"/>
  <c r="K2233" s="1"/>
  <c r="H2233"/>
  <c r="G2233"/>
  <c r="F2233"/>
  <c r="E2233"/>
  <c r="B2233"/>
  <c r="C2233" s="1"/>
  <c r="A2233"/>
  <c r="D2232"/>
  <c r="M2232" s="1"/>
  <c r="J2232"/>
  <c r="K2232" s="1"/>
  <c r="H2232"/>
  <c r="G2232"/>
  <c r="F2232"/>
  <c r="E2232"/>
  <c r="B2232"/>
  <c r="C2232" s="1"/>
  <c r="A2232"/>
  <c r="D2231"/>
  <c r="M2231" s="1"/>
  <c r="J2231"/>
  <c r="K2231" s="1"/>
  <c r="H2231"/>
  <c r="G2231"/>
  <c r="F2231"/>
  <c r="E2231"/>
  <c r="B2231"/>
  <c r="C2231" s="1"/>
  <c r="A2231"/>
  <c r="D2230"/>
  <c r="M2230" s="1"/>
  <c r="J2230"/>
  <c r="K2230" s="1"/>
  <c r="H2230"/>
  <c r="G2230"/>
  <c r="F2230"/>
  <c r="E2230"/>
  <c r="B2230"/>
  <c r="C2230" s="1"/>
  <c r="A2230"/>
  <c r="D2229"/>
  <c r="M2229"/>
  <c r="J2229"/>
  <c r="K2229" s="1"/>
  <c r="H2229"/>
  <c r="G2229"/>
  <c r="F2229"/>
  <c r="E2229"/>
  <c r="B2229"/>
  <c r="C2229" s="1"/>
  <c r="A2229"/>
  <c r="D2228"/>
  <c r="M2228" s="1"/>
  <c r="J2228"/>
  <c r="K2228" s="1"/>
  <c r="H2228"/>
  <c r="G2228"/>
  <c r="F2228"/>
  <c r="E2228"/>
  <c r="B2228"/>
  <c r="C2228" s="1"/>
  <c r="A2228"/>
  <c r="D2227"/>
  <c r="M2227" s="1"/>
  <c r="J2227"/>
  <c r="K2227" s="1"/>
  <c r="H2227"/>
  <c r="G2227"/>
  <c r="F2227"/>
  <c r="E2227"/>
  <c r="B2227"/>
  <c r="C2227" s="1"/>
  <c r="A2227"/>
  <c r="D2226"/>
  <c r="M2226" s="1"/>
  <c r="J2226"/>
  <c r="K2226" s="1"/>
  <c r="H2226"/>
  <c r="G2226"/>
  <c r="F2226"/>
  <c r="E2226"/>
  <c r="B2226"/>
  <c r="C2226" s="1"/>
  <c r="A2226"/>
  <c r="D2225"/>
  <c r="M2225" s="1"/>
  <c r="J2225"/>
  <c r="K2225"/>
  <c r="H2225"/>
  <c r="G2225"/>
  <c r="F2225"/>
  <c r="E2225"/>
  <c r="B2225"/>
  <c r="C2225" s="1"/>
  <c r="A2225"/>
  <c r="D2224"/>
  <c r="M2224" s="1"/>
  <c r="J2224"/>
  <c r="K2224" s="1"/>
  <c r="H2224"/>
  <c r="G2224"/>
  <c r="F2224"/>
  <c r="E2224"/>
  <c r="B2224"/>
  <c r="C2224" s="1"/>
  <c r="A2224"/>
  <c r="D2223"/>
  <c r="M2223" s="1"/>
  <c r="J2223"/>
  <c r="K2223" s="1"/>
  <c r="H2223"/>
  <c r="G2223"/>
  <c r="F2223"/>
  <c r="E2223"/>
  <c r="B2223"/>
  <c r="C2223"/>
  <c r="A2223"/>
  <c r="D2222"/>
  <c r="M2222" s="1"/>
  <c r="J2222"/>
  <c r="K2222" s="1"/>
  <c r="H2222"/>
  <c r="G2222"/>
  <c r="F2222"/>
  <c r="E2222"/>
  <c r="B2222"/>
  <c r="C2222" s="1"/>
  <c r="A2222"/>
  <c r="D2221"/>
  <c r="M2221" s="1"/>
  <c r="J2221"/>
  <c r="K2221" s="1"/>
  <c r="H2221"/>
  <c r="G2221"/>
  <c r="F2221"/>
  <c r="E2221"/>
  <c r="B2221"/>
  <c r="C2221"/>
  <c r="A2221"/>
  <c r="D2220"/>
  <c r="M2220" s="1"/>
  <c r="J2220"/>
  <c r="K2220" s="1"/>
  <c r="H2220"/>
  <c r="G2220"/>
  <c r="F2220"/>
  <c r="E2220"/>
  <c r="B2220"/>
  <c r="C2220" s="1"/>
  <c r="A2220"/>
  <c r="D2219"/>
  <c r="M2219" s="1"/>
  <c r="J2219"/>
  <c r="K2219"/>
  <c r="H2219"/>
  <c r="G2219"/>
  <c r="F2219"/>
  <c r="E2219"/>
  <c r="B2219"/>
  <c r="C2219"/>
  <c r="A2219"/>
  <c r="D2218"/>
  <c r="M2218" s="1"/>
  <c r="J2218"/>
  <c r="K2218" s="1"/>
  <c r="H2218"/>
  <c r="G2218"/>
  <c r="F2218"/>
  <c r="E2218"/>
  <c r="B2218"/>
  <c r="C2218" s="1"/>
  <c r="A2218"/>
  <c r="D2217"/>
  <c r="M2217" s="1"/>
  <c r="J2217"/>
  <c r="K2217"/>
  <c r="H2217"/>
  <c r="G2217"/>
  <c r="F2217"/>
  <c r="E2217"/>
  <c r="B2217"/>
  <c r="C2217" s="1"/>
  <c r="A2217"/>
  <c r="D2216"/>
  <c r="M2216" s="1"/>
  <c r="J2216"/>
  <c r="K2216" s="1"/>
  <c r="H2216"/>
  <c r="G2216"/>
  <c r="F2216"/>
  <c r="E2216"/>
  <c r="B2216"/>
  <c r="C2216" s="1"/>
  <c r="A2216"/>
  <c r="D2215"/>
  <c r="M2215"/>
  <c r="J2215"/>
  <c r="K2215" s="1"/>
  <c r="H2215"/>
  <c r="G2215"/>
  <c r="F2215"/>
  <c r="E2215"/>
  <c r="B2215"/>
  <c r="C2215" s="1"/>
  <c r="A2215"/>
  <c r="D2214"/>
  <c r="M2214" s="1"/>
  <c r="J2214"/>
  <c r="K2214" s="1"/>
  <c r="H2214"/>
  <c r="G2214"/>
  <c r="F2214"/>
  <c r="E2214"/>
  <c r="B2214"/>
  <c r="C2214" s="1"/>
  <c r="A2214"/>
  <c r="D2213"/>
  <c r="M2213" s="1"/>
  <c r="J2213"/>
  <c r="K2213" s="1"/>
  <c r="H2213"/>
  <c r="G2213"/>
  <c r="F2213"/>
  <c r="E2213"/>
  <c r="B2213"/>
  <c r="C2213"/>
  <c r="A2213"/>
  <c r="D2212"/>
  <c r="M2212" s="1"/>
  <c r="J2212"/>
  <c r="K2212" s="1"/>
  <c r="H2212"/>
  <c r="G2212"/>
  <c r="F2212"/>
  <c r="E2212"/>
  <c r="B2212"/>
  <c r="C2212" s="1"/>
  <c r="A2212"/>
  <c r="D2211"/>
  <c r="M2211" s="1"/>
  <c r="J2211"/>
  <c r="K2211" s="1"/>
  <c r="H2211"/>
  <c r="G2211"/>
  <c r="F2211"/>
  <c r="E2211"/>
  <c r="B2211"/>
  <c r="C2211" s="1"/>
  <c r="A2211"/>
  <c r="D2210"/>
  <c r="M2210" s="1"/>
  <c r="J2210"/>
  <c r="K2210" s="1"/>
  <c r="H2210"/>
  <c r="G2210"/>
  <c r="F2210"/>
  <c r="E2210"/>
  <c r="B2210"/>
  <c r="C2210" s="1"/>
  <c r="A2210"/>
  <c r="D2209"/>
  <c r="M2209" s="1"/>
  <c r="J2209"/>
  <c r="K2209"/>
  <c r="H2209"/>
  <c r="G2209"/>
  <c r="F2209"/>
  <c r="E2209"/>
  <c r="B2209"/>
  <c r="C2209" s="1"/>
  <c r="A2209"/>
  <c r="D2208"/>
  <c r="M2208" s="1"/>
  <c r="J2208"/>
  <c r="K2208" s="1"/>
  <c r="H2208"/>
  <c r="G2208"/>
  <c r="F2208"/>
  <c r="E2208"/>
  <c r="B2208"/>
  <c r="C2208" s="1"/>
  <c r="A2208"/>
  <c r="D2207"/>
  <c r="M2207"/>
  <c r="J2207"/>
  <c r="K2207" s="1"/>
  <c r="H2207"/>
  <c r="G2207"/>
  <c r="F2207"/>
  <c r="E2207"/>
  <c r="B2207"/>
  <c r="C2207" s="1"/>
  <c r="A2207"/>
  <c r="D2206"/>
  <c r="M2206" s="1"/>
  <c r="J2206"/>
  <c r="K2206" s="1"/>
  <c r="H2206"/>
  <c r="G2206"/>
  <c r="F2206"/>
  <c r="E2206"/>
  <c r="B2206"/>
  <c r="C2206" s="1"/>
  <c r="A2206"/>
  <c r="D2205"/>
  <c r="M2205" s="1"/>
  <c r="J2205"/>
  <c r="K2205" s="1"/>
  <c r="H2205"/>
  <c r="G2205"/>
  <c r="F2205"/>
  <c r="E2205"/>
  <c r="B2205"/>
  <c r="C2205"/>
  <c r="A2205"/>
  <c r="D2204"/>
  <c r="M2204" s="1"/>
  <c r="J2204"/>
  <c r="K2204" s="1"/>
  <c r="H2204"/>
  <c r="G2204"/>
  <c r="F2204"/>
  <c r="E2204"/>
  <c r="B2204"/>
  <c r="C2204" s="1"/>
  <c r="A2204"/>
  <c r="D2203"/>
  <c r="M2203" s="1"/>
  <c r="J2203"/>
  <c r="K2203" s="1"/>
  <c r="H2203"/>
  <c r="G2203"/>
  <c r="F2203"/>
  <c r="E2203"/>
  <c r="B2203"/>
  <c r="C2203" s="1"/>
  <c r="A2203"/>
  <c r="D2202"/>
  <c r="M2202" s="1"/>
  <c r="J2202"/>
  <c r="K2202" s="1"/>
  <c r="H2202"/>
  <c r="G2202"/>
  <c r="F2202"/>
  <c r="E2202"/>
  <c r="B2202"/>
  <c r="C2202" s="1"/>
  <c r="A2202"/>
  <c r="D2201"/>
  <c r="M2201" s="1"/>
  <c r="J2201"/>
  <c r="K2201"/>
  <c r="H2201"/>
  <c r="G2201"/>
  <c r="F2201"/>
  <c r="E2201"/>
  <c r="B2201"/>
  <c r="C2201" s="1"/>
  <c r="A2201"/>
  <c r="D2200"/>
  <c r="M2200" s="1"/>
  <c r="J2200"/>
  <c r="K2200" s="1"/>
  <c r="H2200"/>
  <c r="G2200"/>
  <c r="F2200"/>
  <c r="E2200"/>
  <c r="B2200"/>
  <c r="C2200" s="1"/>
  <c r="A2200"/>
  <c r="D2199"/>
  <c r="M2199"/>
  <c r="J2199"/>
  <c r="K2199" s="1"/>
  <c r="H2199"/>
  <c r="G2199"/>
  <c r="F2199"/>
  <c r="E2199"/>
  <c r="B2199"/>
  <c r="C2199" s="1"/>
  <c r="A2199"/>
  <c r="D2198"/>
  <c r="M2198" s="1"/>
  <c r="J2198"/>
  <c r="K2198" s="1"/>
  <c r="H2198"/>
  <c r="G2198"/>
  <c r="F2198"/>
  <c r="E2198"/>
  <c r="B2198"/>
  <c r="C2198" s="1"/>
  <c r="A2198"/>
  <c r="D2197"/>
  <c r="M2197" s="1"/>
  <c r="J2197"/>
  <c r="K2197" s="1"/>
  <c r="H2197"/>
  <c r="G2197"/>
  <c r="F2197"/>
  <c r="E2197"/>
  <c r="B2197"/>
  <c r="C2197"/>
  <c r="A2197"/>
  <c r="D2196"/>
  <c r="M2196" s="1"/>
  <c r="J2196"/>
  <c r="K2196" s="1"/>
  <c r="H2196"/>
  <c r="G2196"/>
  <c r="F2196"/>
  <c r="E2196"/>
  <c r="B2196"/>
  <c r="C2196" s="1"/>
  <c r="A2196"/>
  <c r="D2195"/>
  <c r="M2195" s="1"/>
  <c r="J2195"/>
  <c r="K2195" s="1"/>
  <c r="H2195"/>
  <c r="G2195"/>
  <c r="F2195"/>
  <c r="E2195"/>
  <c r="B2195"/>
  <c r="C2195" s="1"/>
  <c r="A2195"/>
  <c r="D2194"/>
  <c r="M2194" s="1"/>
  <c r="J2194"/>
  <c r="K2194" s="1"/>
  <c r="H2194"/>
  <c r="G2194"/>
  <c r="F2194"/>
  <c r="E2194"/>
  <c r="B2194"/>
  <c r="C2194" s="1"/>
  <c r="A2194"/>
  <c r="D2193"/>
  <c r="M2193" s="1"/>
  <c r="J2193"/>
  <c r="K2193" s="1"/>
  <c r="H2193"/>
  <c r="G2193"/>
  <c r="F2193"/>
  <c r="E2193"/>
  <c r="B2193"/>
  <c r="C2193" s="1"/>
  <c r="A2193"/>
  <c r="D2192"/>
  <c r="M2192" s="1"/>
  <c r="J2192"/>
  <c r="K2192" s="1"/>
  <c r="H2192"/>
  <c r="G2192"/>
  <c r="F2192"/>
  <c r="E2192"/>
  <c r="B2192"/>
  <c r="C2192" s="1"/>
  <c r="A2192"/>
  <c r="D2191"/>
  <c r="M2191" s="1"/>
  <c r="J2191"/>
  <c r="K2191" s="1"/>
  <c r="H2191"/>
  <c r="G2191"/>
  <c r="F2191"/>
  <c r="E2191"/>
  <c r="B2191"/>
  <c r="C2191" s="1"/>
  <c r="A2191"/>
  <c r="D2190"/>
  <c r="M2190" s="1"/>
  <c r="J2190"/>
  <c r="K2190" s="1"/>
  <c r="H2190"/>
  <c r="G2190"/>
  <c r="F2190"/>
  <c r="E2190"/>
  <c r="B2190"/>
  <c r="C2190" s="1"/>
  <c r="A2190"/>
  <c r="D2189"/>
  <c r="M2189"/>
  <c r="J2189"/>
  <c r="K2189" s="1"/>
  <c r="H2189"/>
  <c r="G2189"/>
  <c r="F2189"/>
  <c r="E2189"/>
  <c r="B2189"/>
  <c r="C2189" s="1"/>
  <c r="A2189"/>
  <c r="D2188"/>
  <c r="M2188" s="1"/>
  <c r="J2188"/>
  <c r="K2188" s="1"/>
  <c r="H2188"/>
  <c r="G2188"/>
  <c r="F2188"/>
  <c r="E2188"/>
  <c r="B2188"/>
  <c r="C2188" s="1"/>
  <c r="A2188"/>
  <c r="D2187"/>
  <c r="M2187" s="1"/>
  <c r="J2187"/>
  <c r="K2187" s="1"/>
  <c r="H2187"/>
  <c r="G2187"/>
  <c r="F2187"/>
  <c r="E2187"/>
  <c r="B2187"/>
  <c r="C2187" s="1"/>
  <c r="A2187"/>
  <c r="D2186"/>
  <c r="M2186" s="1"/>
  <c r="J2186"/>
  <c r="K2186" s="1"/>
  <c r="H2186"/>
  <c r="G2186"/>
  <c r="F2186"/>
  <c r="E2186"/>
  <c r="B2186"/>
  <c r="C2186" s="1"/>
  <c r="A2186"/>
  <c r="D2185"/>
  <c r="M2185" s="1"/>
  <c r="J2185"/>
  <c r="K2185" s="1"/>
  <c r="H2185"/>
  <c r="G2185"/>
  <c r="F2185"/>
  <c r="E2185"/>
  <c r="B2185"/>
  <c r="C2185" s="1"/>
  <c r="A2185"/>
  <c r="D2184"/>
  <c r="M2184" s="1"/>
  <c r="J2184"/>
  <c r="K2184" s="1"/>
  <c r="H2184"/>
  <c r="G2184"/>
  <c r="F2184"/>
  <c r="E2184"/>
  <c r="B2184"/>
  <c r="C2184" s="1"/>
  <c r="A2184"/>
  <c r="D2183"/>
  <c r="M2183" s="1"/>
  <c r="J2183"/>
  <c r="K2183" s="1"/>
  <c r="H2183"/>
  <c r="G2183"/>
  <c r="F2183"/>
  <c r="E2183"/>
  <c r="B2183"/>
  <c r="C2183" s="1"/>
  <c r="A2183"/>
  <c r="D2182"/>
  <c r="M2182" s="1"/>
  <c r="J2182"/>
  <c r="K2182" s="1"/>
  <c r="H2182"/>
  <c r="G2182"/>
  <c r="F2182"/>
  <c r="E2182"/>
  <c r="B2182"/>
  <c r="C2182" s="1"/>
  <c r="A2182"/>
  <c r="D2181"/>
  <c r="M2181"/>
  <c r="J2181"/>
  <c r="K2181" s="1"/>
  <c r="H2181"/>
  <c r="G2181"/>
  <c r="F2181"/>
  <c r="E2181"/>
  <c r="B2181"/>
  <c r="C2181" s="1"/>
  <c r="A2181"/>
  <c r="D2180"/>
  <c r="M2180" s="1"/>
  <c r="J2180"/>
  <c r="K2180" s="1"/>
  <c r="H2180"/>
  <c r="G2180"/>
  <c r="F2180"/>
  <c r="E2180"/>
  <c r="B2180"/>
  <c r="C2180" s="1"/>
  <c r="A2180"/>
  <c r="D2179"/>
  <c r="M2179" s="1"/>
  <c r="J2179"/>
  <c r="K2179" s="1"/>
  <c r="H2179"/>
  <c r="G2179"/>
  <c r="F2179"/>
  <c r="E2179"/>
  <c r="B2179"/>
  <c r="C2179" s="1"/>
  <c r="A2179"/>
  <c r="D2178"/>
  <c r="M2178" s="1"/>
  <c r="J2178"/>
  <c r="K2178" s="1"/>
  <c r="H2178"/>
  <c r="G2178"/>
  <c r="F2178"/>
  <c r="E2178"/>
  <c r="B2178"/>
  <c r="C2178" s="1"/>
  <c r="A2178"/>
  <c r="D2177"/>
  <c r="M2177" s="1"/>
  <c r="J2177"/>
  <c r="K2177"/>
  <c r="H2177"/>
  <c r="G2177"/>
  <c r="F2177"/>
  <c r="E2177"/>
  <c r="B2177"/>
  <c r="C2177" s="1"/>
  <c r="A2177"/>
  <c r="D2176"/>
  <c r="M2176" s="1"/>
  <c r="J2176"/>
  <c r="K2176" s="1"/>
  <c r="H2176"/>
  <c r="G2176"/>
  <c r="F2176"/>
  <c r="E2176"/>
  <c r="B2176"/>
  <c r="C2176" s="1"/>
  <c r="A2176"/>
  <c r="D2175"/>
  <c r="M2175" s="1"/>
  <c r="J2175"/>
  <c r="K2175" s="1"/>
  <c r="H2175"/>
  <c r="G2175"/>
  <c r="F2175"/>
  <c r="E2175"/>
  <c r="B2175"/>
  <c r="C2175"/>
  <c r="A2175"/>
  <c r="D2174"/>
  <c r="M2174" s="1"/>
  <c r="J2174"/>
  <c r="K2174" s="1"/>
  <c r="H2174"/>
  <c r="G2174"/>
  <c r="F2174"/>
  <c r="E2174"/>
  <c r="B2174"/>
  <c r="C2174" s="1"/>
  <c r="A2174"/>
  <c r="D2173"/>
  <c r="M2173" s="1"/>
  <c r="J2173"/>
  <c r="K2173" s="1"/>
  <c r="H2173"/>
  <c r="G2173"/>
  <c r="F2173"/>
  <c r="E2173"/>
  <c r="B2173"/>
  <c r="C2173"/>
  <c r="A2173"/>
  <c r="D2172"/>
  <c r="M2172" s="1"/>
  <c r="J2172"/>
  <c r="K2172" s="1"/>
  <c r="H2172"/>
  <c r="G2172"/>
  <c r="F2172"/>
  <c r="E2172"/>
  <c r="B2172"/>
  <c r="C2172" s="1"/>
  <c r="A2172"/>
  <c r="D2171"/>
  <c r="M2171" s="1"/>
  <c r="J2171"/>
  <c r="K2171"/>
  <c r="H2171"/>
  <c r="G2171"/>
  <c r="F2171"/>
  <c r="E2171"/>
  <c r="B2171"/>
  <c r="C2171" s="1"/>
  <c r="A2171"/>
  <c r="D2170"/>
  <c r="M2170" s="1"/>
  <c r="J2170"/>
  <c r="K2170" s="1"/>
  <c r="H2170"/>
  <c r="G2170"/>
  <c r="F2170"/>
  <c r="E2170"/>
  <c r="B2170"/>
  <c r="C2170" s="1"/>
  <c r="A2170"/>
  <c r="D2169"/>
  <c r="M2169" s="1"/>
  <c r="J2169"/>
  <c r="K2169" s="1"/>
  <c r="H2169"/>
  <c r="G2169"/>
  <c r="F2169"/>
  <c r="E2169"/>
  <c r="B2169"/>
  <c r="C2169" s="1"/>
  <c r="A2169"/>
  <c r="D2168"/>
  <c r="M2168" s="1"/>
  <c r="J2168"/>
  <c r="K2168" s="1"/>
  <c r="H2168"/>
  <c r="G2168"/>
  <c r="F2168"/>
  <c r="E2168"/>
  <c r="B2168"/>
  <c r="C2168" s="1"/>
  <c r="A2168"/>
  <c r="D2167"/>
  <c r="M2167" s="1"/>
  <c r="J2167"/>
  <c r="K2167" s="1"/>
  <c r="H2167"/>
  <c r="G2167"/>
  <c r="F2167"/>
  <c r="E2167"/>
  <c r="B2167"/>
  <c r="C2167" s="1"/>
  <c r="A2167"/>
  <c r="D2166"/>
  <c r="M2166" s="1"/>
  <c r="J2166"/>
  <c r="K2166" s="1"/>
  <c r="H2166"/>
  <c r="G2166"/>
  <c r="F2166"/>
  <c r="E2166"/>
  <c r="B2166"/>
  <c r="C2166" s="1"/>
  <c r="A2166"/>
  <c r="D2165"/>
  <c r="M2165"/>
  <c r="J2165"/>
  <c r="K2165" s="1"/>
  <c r="H2165"/>
  <c r="G2165"/>
  <c r="F2165"/>
  <c r="E2165"/>
  <c r="B2165"/>
  <c r="C2165" s="1"/>
  <c r="A2165"/>
  <c r="D2164"/>
  <c r="M2164" s="1"/>
  <c r="J2164"/>
  <c r="K2164" s="1"/>
  <c r="H2164"/>
  <c r="G2164"/>
  <c r="F2164"/>
  <c r="E2164"/>
  <c r="B2164"/>
  <c r="C2164" s="1"/>
  <c r="A2164"/>
  <c r="D2163"/>
  <c r="M2163" s="1"/>
  <c r="J2163"/>
  <c r="K2163" s="1"/>
  <c r="H2163"/>
  <c r="G2163"/>
  <c r="F2163"/>
  <c r="E2163"/>
  <c r="B2163"/>
  <c r="C2163" s="1"/>
  <c r="A2163"/>
  <c r="D2162"/>
  <c r="M2162" s="1"/>
  <c r="J2162"/>
  <c r="K2162" s="1"/>
  <c r="H2162"/>
  <c r="G2162"/>
  <c r="F2162"/>
  <c r="E2162"/>
  <c r="B2162"/>
  <c r="C2162" s="1"/>
  <c r="A2162"/>
  <c r="D2161"/>
  <c r="M2161" s="1"/>
  <c r="J2161"/>
  <c r="K2161"/>
  <c r="H2161"/>
  <c r="G2161"/>
  <c r="F2161"/>
  <c r="E2161"/>
  <c r="B2161"/>
  <c r="C2161" s="1"/>
  <c r="A2161"/>
  <c r="D2160"/>
  <c r="M2160" s="1"/>
  <c r="J2160"/>
  <c r="K2160" s="1"/>
  <c r="H2160"/>
  <c r="G2160"/>
  <c r="F2160"/>
  <c r="E2160"/>
  <c r="B2160"/>
  <c r="C2160" s="1"/>
  <c r="A2160"/>
  <c r="D2159"/>
  <c r="M2159" s="1"/>
  <c r="J2159"/>
  <c r="K2159" s="1"/>
  <c r="H2159"/>
  <c r="G2159"/>
  <c r="F2159"/>
  <c r="E2159"/>
  <c r="B2159"/>
  <c r="C2159"/>
  <c r="A2159"/>
  <c r="D2158"/>
  <c r="M2158" s="1"/>
  <c r="J2158"/>
  <c r="K2158" s="1"/>
  <c r="H2158"/>
  <c r="G2158"/>
  <c r="F2158"/>
  <c r="E2158"/>
  <c r="B2158"/>
  <c r="C2158" s="1"/>
  <c r="A2158"/>
  <c r="D2157"/>
  <c r="M2157" s="1"/>
  <c r="J2157"/>
  <c r="K2157" s="1"/>
  <c r="H2157"/>
  <c r="G2157"/>
  <c r="F2157"/>
  <c r="E2157"/>
  <c r="B2157"/>
  <c r="C2157"/>
  <c r="A2157"/>
  <c r="D2156"/>
  <c r="M2156" s="1"/>
  <c r="J2156"/>
  <c r="K2156" s="1"/>
  <c r="H2156"/>
  <c r="G2156"/>
  <c r="F2156"/>
  <c r="E2156"/>
  <c r="B2156"/>
  <c r="C2156" s="1"/>
  <c r="A2156"/>
  <c r="D2155"/>
  <c r="M2155" s="1"/>
  <c r="J2155"/>
  <c r="K2155"/>
  <c r="H2155"/>
  <c r="G2155"/>
  <c r="F2155"/>
  <c r="E2155"/>
  <c r="B2155"/>
  <c r="C2155"/>
  <c r="A2155"/>
  <c r="D2154"/>
  <c r="M2154" s="1"/>
  <c r="J2154"/>
  <c r="K2154" s="1"/>
  <c r="H2154"/>
  <c r="G2154"/>
  <c r="F2154"/>
  <c r="E2154"/>
  <c r="B2154"/>
  <c r="C2154" s="1"/>
  <c r="A2154"/>
  <c r="D2153"/>
  <c r="M2153" s="1"/>
  <c r="J2153"/>
  <c r="K2153"/>
  <c r="H2153"/>
  <c r="G2153"/>
  <c r="F2153"/>
  <c r="E2153"/>
  <c r="B2153"/>
  <c r="C2153" s="1"/>
  <c r="A2153"/>
  <c r="D2152"/>
  <c r="M2152" s="1"/>
  <c r="J2152"/>
  <c r="K2152" s="1"/>
  <c r="H2152"/>
  <c r="G2152"/>
  <c r="F2152"/>
  <c r="E2152"/>
  <c r="B2152"/>
  <c r="C2152" s="1"/>
  <c r="A2152"/>
  <c r="D2151"/>
  <c r="M2151"/>
  <c r="J2151"/>
  <c r="K2151" s="1"/>
  <c r="H2151"/>
  <c r="G2151"/>
  <c r="F2151"/>
  <c r="E2151"/>
  <c r="B2151"/>
  <c r="C2151" s="1"/>
  <c r="A2151"/>
  <c r="D2150"/>
  <c r="M2150" s="1"/>
  <c r="J2150"/>
  <c r="K2150" s="1"/>
  <c r="H2150"/>
  <c r="G2150"/>
  <c r="F2150"/>
  <c r="E2150"/>
  <c r="B2150"/>
  <c r="C2150" s="1"/>
  <c r="A2150"/>
  <c r="D2149"/>
  <c r="M2149" s="1"/>
  <c r="J2149"/>
  <c r="K2149" s="1"/>
  <c r="H2149"/>
  <c r="G2149"/>
  <c r="F2149"/>
  <c r="E2149"/>
  <c r="B2149"/>
  <c r="C2149"/>
  <c r="A2149"/>
  <c r="D2148"/>
  <c r="M2148" s="1"/>
  <c r="J2148"/>
  <c r="K2148" s="1"/>
  <c r="H2148"/>
  <c r="G2148"/>
  <c r="F2148"/>
  <c r="E2148"/>
  <c r="B2148"/>
  <c r="C2148" s="1"/>
  <c r="A2148"/>
  <c r="D2147"/>
  <c r="M2147" s="1"/>
  <c r="J2147"/>
  <c r="K2147" s="1"/>
  <c r="H2147"/>
  <c r="G2147"/>
  <c r="F2147"/>
  <c r="E2147"/>
  <c r="B2147"/>
  <c r="C2147" s="1"/>
  <c r="A2147"/>
  <c r="D2146"/>
  <c r="M2146" s="1"/>
  <c r="J2146"/>
  <c r="K2146" s="1"/>
  <c r="H2146"/>
  <c r="G2146"/>
  <c r="F2146"/>
  <c r="E2146"/>
  <c r="B2146"/>
  <c r="C2146" s="1"/>
  <c r="A2146"/>
  <c r="D2145"/>
  <c r="M2145" s="1"/>
  <c r="J2145"/>
  <c r="K2145" s="1"/>
  <c r="H2145"/>
  <c r="G2145"/>
  <c r="F2145"/>
  <c r="E2145"/>
  <c r="B2145"/>
  <c r="C2145" s="1"/>
  <c r="A2145"/>
  <c r="D2144"/>
  <c r="M2144" s="1"/>
  <c r="J2144"/>
  <c r="K2144" s="1"/>
  <c r="H2144"/>
  <c r="G2144"/>
  <c r="F2144"/>
  <c r="E2144"/>
  <c r="B2144"/>
  <c r="C2144" s="1"/>
  <c r="A2144"/>
  <c r="D2143"/>
  <c r="M2143" s="1"/>
  <c r="J2143"/>
  <c r="K2143" s="1"/>
  <c r="H2143"/>
  <c r="G2143"/>
  <c r="F2143"/>
  <c r="E2143"/>
  <c r="B2143"/>
  <c r="C2143" s="1"/>
  <c r="A2143"/>
  <c r="D2142"/>
  <c r="M2142" s="1"/>
  <c r="J2142"/>
  <c r="K2142" s="1"/>
  <c r="H2142"/>
  <c r="G2142"/>
  <c r="F2142"/>
  <c r="E2142"/>
  <c r="B2142"/>
  <c r="C2142" s="1"/>
  <c r="A2142"/>
  <c r="D2141"/>
  <c r="M2141"/>
  <c r="J2141"/>
  <c r="K2141" s="1"/>
  <c r="H2141"/>
  <c r="G2141"/>
  <c r="F2141"/>
  <c r="E2141"/>
  <c r="B2141"/>
  <c r="C2141" s="1"/>
  <c r="A2141"/>
  <c r="D2140"/>
  <c r="M2140" s="1"/>
  <c r="J2140"/>
  <c r="K2140" s="1"/>
  <c r="H2140"/>
  <c r="G2140"/>
  <c r="F2140"/>
  <c r="E2140"/>
  <c r="B2140"/>
  <c r="C2140" s="1"/>
  <c r="A2140"/>
  <c r="D2139"/>
  <c r="M2139" s="1"/>
  <c r="J2139"/>
  <c r="K2139" s="1"/>
  <c r="H2139"/>
  <c r="G2139"/>
  <c r="F2139"/>
  <c r="E2139"/>
  <c r="B2139"/>
  <c r="C2139" s="1"/>
  <c r="A2139"/>
  <c r="D2138"/>
  <c r="M2138" s="1"/>
  <c r="J2138"/>
  <c r="K2138" s="1"/>
  <c r="H2138"/>
  <c r="G2138"/>
  <c r="F2138"/>
  <c r="E2138"/>
  <c r="B2138"/>
  <c r="C2138" s="1"/>
  <c r="A2138"/>
  <c r="D2137"/>
  <c r="M2137" s="1"/>
  <c r="J2137"/>
  <c r="K2137" s="1"/>
  <c r="H2137"/>
  <c r="G2137"/>
  <c r="F2137"/>
  <c r="E2137"/>
  <c r="B2137"/>
  <c r="C2137" s="1"/>
  <c r="A2137"/>
  <c r="D2136"/>
  <c r="M2136" s="1"/>
  <c r="J2136"/>
  <c r="K2136" s="1"/>
  <c r="H2136"/>
  <c r="G2136"/>
  <c r="F2136"/>
  <c r="E2136"/>
  <c r="B2136"/>
  <c r="C2136" s="1"/>
  <c r="A2136"/>
  <c r="D2135"/>
  <c r="M2135" s="1"/>
  <c r="J2135"/>
  <c r="K2135" s="1"/>
  <c r="H2135"/>
  <c r="G2135"/>
  <c r="F2135"/>
  <c r="E2135"/>
  <c r="B2135"/>
  <c r="C2135" s="1"/>
  <c r="A2135"/>
  <c r="D2134"/>
  <c r="M2134" s="1"/>
  <c r="J2134"/>
  <c r="K2134" s="1"/>
  <c r="H2134"/>
  <c r="G2134"/>
  <c r="F2134"/>
  <c r="E2134"/>
  <c r="B2134"/>
  <c r="C2134" s="1"/>
  <c r="A2134"/>
  <c r="D2133"/>
  <c r="M2133"/>
  <c r="J2133"/>
  <c r="K2133" s="1"/>
  <c r="H2133"/>
  <c r="G2133"/>
  <c r="F2133"/>
  <c r="E2133"/>
  <c r="B2133"/>
  <c r="C2133" s="1"/>
  <c r="A2133"/>
  <c r="D2132"/>
  <c r="M2132" s="1"/>
  <c r="J2132"/>
  <c r="K2132" s="1"/>
  <c r="H2132"/>
  <c r="G2132"/>
  <c r="F2132"/>
  <c r="E2132"/>
  <c r="B2132"/>
  <c r="C2132" s="1"/>
  <c r="A2132"/>
  <c r="D2131"/>
  <c r="M2131" s="1"/>
  <c r="J2131"/>
  <c r="K2131" s="1"/>
  <c r="H2131"/>
  <c r="G2131"/>
  <c r="F2131"/>
  <c r="E2131"/>
  <c r="B2131"/>
  <c r="C2131"/>
  <c r="A2131"/>
  <c r="D2130"/>
  <c r="M2130" s="1"/>
  <c r="J2130"/>
  <c r="K2130" s="1"/>
  <c r="H2130"/>
  <c r="G2130"/>
  <c r="F2130"/>
  <c r="E2130"/>
  <c r="B2130"/>
  <c r="C2130" s="1"/>
  <c r="A2130"/>
  <c r="D2129"/>
  <c r="M2129" s="1"/>
  <c r="J2129"/>
  <c r="K2129"/>
  <c r="H2129"/>
  <c r="G2129"/>
  <c r="F2129"/>
  <c r="E2129"/>
  <c r="B2129"/>
  <c r="C2129" s="1"/>
  <c r="A2129"/>
  <c r="D2128"/>
  <c r="M2128" s="1"/>
  <c r="J2128"/>
  <c r="K2128" s="1"/>
  <c r="H2128"/>
  <c r="G2128"/>
  <c r="F2128"/>
  <c r="E2128"/>
  <c r="B2128"/>
  <c r="C2128" s="1"/>
  <c r="A2128"/>
  <c r="D2127"/>
  <c r="M2127" s="1"/>
  <c r="J2127"/>
  <c r="K2127" s="1"/>
  <c r="H2127"/>
  <c r="G2127"/>
  <c r="F2127"/>
  <c r="E2127"/>
  <c r="B2127"/>
  <c r="C2127" s="1"/>
  <c r="A2127"/>
  <c r="D2126"/>
  <c r="M2126" s="1"/>
  <c r="J2126"/>
  <c r="K2126" s="1"/>
  <c r="H2126"/>
  <c r="G2126"/>
  <c r="F2126"/>
  <c r="E2126"/>
  <c r="B2126"/>
  <c r="C2126" s="1"/>
  <c r="A2126"/>
  <c r="D2125"/>
  <c r="M2125" s="1"/>
  <c r="J2125"/>
  <c r="K2125" s="1"/>
  <c r="H2125"/>
  <c r="G2125"/>
  <c r="F2125"/>
  <c r="E2125"/>
  <c r="B2125"/>
  <c r="C2125"/>
  <c r="A2125"/>
  <c r="D2124"/>
  <c r="M2124" s="1"/>
  <c r="J2124"/>
  <c r="K2124" s="1"/>
  <c r="H2124"/>
  <c r="G2124"/>
  <c r="F2124"/>
  <c r="E2124"/>
  <c r="B2124"/>
  <c r="C2124" s="1"/>
  <c r="A2124"/>
  <c r="D2123"/>
  <c r="M2123" s="1"/>
  <c r="J2123"/>
  <c r="K2123" s="1"/>
  <c r="H2123"/>
  <c r="G2123"/>
  <c r="F2123"/>
  <c r="E2123"/>
  <c r="B2123"/>
  <c r="C2123" s="1"/>
  <c r="A2123"/>
  <c r="D2122"/>
  <c r="M2122" s="1"/>
  <c r="J2122"/>
  <c r="K2122" s="1"/>
  <c r="H2122"/>
  <c r="F2122"/>
  <c r="E2122"/>
  <c r="B2122"/>
  <c r="A2122"/>
  <c r="G2122"/>
  <c r="C2122"/>
  <c r="D2121"/>
  <c r="M2121" s="1"/>
  <c r="J2121"/>
  <c r="K2121" s="1"/>
  <c r="H2121"/>
  <c r="G2121"/>
  <c r="F2121"/>
  <c r="E2121"/>
  <c r="B2121"/>
  <c r="C2121" s="1"/>
  <c r="A2121"/>
  <c r="D2120"/>
  <c r="M2120" s="1"/>
  <c r="J2120"/>
  <c r="K2120" s="1"/>
  <c r="H2120"/>
  <c r="G2120"/>
  <c r="F2120"/>
  <c r="E2120"/>
  <c r="B2120"/>
  <c r="C2120" s="1"/>
  <c r="A2120"/>
  <c r="D2119"/>
  <c r="M2119" s="1"/>
  <c r="J2119"/>
  <c r="K2119" s="1"/>
  <c r="H2119"/>
  <c r="G2119"/>
  <c r="F2119"/>
  <c r="E2119"/>
  <c r="B2119"/>
  <c r="C2119" s="1"/>
  <c r="A2119"/>
  <c r="D2118"/>
  <c r="M2118" s="1"/>
  <c r="J2118"/>
  <c r="K2118" s="1"/>
  <c r="H2118"/>
  <c r="G2118"/>
  <c r="F2118"/>
  <c r="E2118"/>
  <c r="B2118"/>
  <c r="C2118" s="1"/>
  <c r="A2118"/>
  <c r="D2117"/>
  <c r="M2117" s="1"/>
  <c r="J2117"/>
  <c r="K2117" s="1"/>
  <c r="H2117"/>
  <c r="G2117"/>
  <c r="F2117"/>
  <c r="E2117"/>
  <c r="B2117"/>
  <c r="C2117" s="1"/>
  <c r="A2117"/>
  <c r="D2116"/>
  <c r="M2116" s="1"/>
  <c r="J2116"/>
  <c r="K2116" s="1"/>
  <c r="H2116"/>
  <c r="G2116"/>
  <c r="F2116"/>
  <c r="E2116"/>
  <c r="B2116"/>
  <c r="C2116" s="1"/>
  <c r="A2116"/>
  <c r="D2115"/>
  <c r="M2115"/>
  <c r="J2115"/>
  <c r="K2115" s="1"/>
  <c r="H2115"/>
  <c r="G2115"/>
  <c r="F2115"/>
  <c r="E2115"/>
  <c r="B2115"/>
  <c r="C2115" s="1"/>
  <c r="A2115"/>
  <c r="D2114"/>
  <c r="M2114" s="1"/>
  <c r="J2114"/>
  <c r="K2114" s="1"/>
  <c r="H2114"/>
  <c r="G2114"/>
  <c r="F2114"/>
  <c r="E2114"/>
  <c r="B2114"/>
  <c r="C2114" s="1"/>
  <c r="A2114"/>
  <c r="D2113"/>
  <c r="M2113" s="1"/>
  <c r="J2113"/>
  <c r="K2113" s="1"/>
  <c r="H2113"/>
  <c r="G2113"/>
  <c r="F2113"/>
  <c r="E2113"/>
  <c r="B2113"/>
  <c r="C2113" s="1"/>
  <c r="A2113"/>
  <c r="D2112"/>
  <c r="M2112" s="1"/>
  <c r="J2112"/>
  <c r="K2112" s="1"/>
  <c r="H2112"/>
  <c r="G2112"/>
  <c r="F2112"/>
  <c r="E2112"/>
  <c r="B2112"/>
  <c r="C2112" s="1"/>
  <c r="A2112"/>
  <c r="D2111"/>
  <c r="M2111" s="1"/>
  <c r="J2111"/>
  <c r="K2111" s="1"/>
  <c r="H2111"/>
  <c r="G2111"/>
  <c r="F2111"/>
  <c r="E2111"/>
  <c r="B2111"/>
  <c r="C2111" s="1"/>
  <c r="A2111"/>
  <c r="D2110"/>
  <c r="M2110" s="1"/>
  <c r="J2110"/>
  <c r="K2110" s="1"/>
  <c r="H2110"/>
  <c r="G2110"/>
  <c r="F2110"/>
  <c r="E2110"/>
  <c r="B2110"/>
  <c r="C2110" s="1"/>
  <c r="A2110"/>
  <c r="D2109"/>
  <c r="M2109" s="1"/>
  <c r="J2109"/>
  <c r="K2109" s="1"/>
  <c r="H2109"/>
  <c r="G2109"/>
  <c r="F2109"/>
  <c r="E2109"/>
  <c r="B2109"/>
  <c r="C2109" s="1"/>
  <c r="A2109"/>
  <c r="D2108"/>
  <c r="M2108" s="1"/>
  <c r="J2108"/>
  <c r="K2108" s="1"/>
  <c r="H2108"/>
  <c r="G2108"/>
  <c r="F2108"/>
  <c r="E2108"/>
  <c r="B2108"/>
  <c r="C2108" s="1"/>
  <c r="A2108"/>
  <c r="D2107"/>
  <c r="M2107"/>
  <c r="J2107"/>
  <c r="K2107" s="1"/>
  <c r="H2107"/>
  <c r="G2107"/>
  <c r="F2107"/>
  <c r="E2107"/>
  <c r="B2107"/>
  <c r="C2107" s="1"/>
  <c r="A2107"/>
  <c r="D2106"/>
  <c r="M2106" s="1"/>
  <c r="J2106"/>
  <c r="K2106" s="1"/>
  <c r="H2106"/>
  <c r="G2106"/>
  <c r="F2106"/>
  <c r="E2106"/>
  <c r="B2106"/>
  <c r="C2106" s="1"/>
  <c r="A2106"/>
  <c r="D2105"/>
  <c r="M2105" s="1"/>
  <c r="J2105"/>
  <c r="K2105" s="1"/>
  <c r="H2105"/>
  <c r="G2105"/>
  <c r="F2105"/>
  <c r="E2105"/>
  <c r="B2105"/>
  <c r="C2105" s="1"/>
  <c r="A2105"/>
  <c r="D2104"/>
  <c r="M2104" s="1"/>
  <c r="J2104"/>
  <c r="K2104" s="1"/>
  <c r="H2104"/>
  <c r="G2104"/>
  <c r="F2104"/>
  <c r="E2104"/>
  <c r="B2104"/>
  <c r="C2104" s="1"/>
  <c r="A2104"/>
  <c r="D2103"/>
  <c r="M2103" s="1"/>
  <c r="J2103"/>
  <c r="K2103" s="1"/>
  <c r="H2103"/>
  <c r="G2103"/>
  <c r="F2103"/>
  <c r="E2103"/>
  <c r="B2103"/>
  <c r="C2103" s="1"/>
  <c r="A2103"/>
  <c r="D2102"/>
  <c r="M2102" s="1"/>
  <c r="J2102"/>
  <c r="K2102" s="1"/>
  <c r="H2102"/>
  <c r="G2102"/>
  <c r="F2102"/>
  <c r="E2102"/>
  <c r="B2102"/>
  <c r="C2102" s="1"/>
  <c r="A2102"/>
  <c r="D2101"/>
  <c r="M2101" s="1"/>
  <c r="J2101"/>
  <c r="K2101" s="1"/>
  <c r="H2101"/>
  <c r="G2101"/>
  <c r="F2101"/>
  <c r="E2101"/>
  <c r="B2101"/>
  <c r="C2101" s="1"/>
  <c r="A2101"/>
  <c r="D2100"/>
  <c r="M2100" s="1"/>
  <c r="J2100"/>
  <c r="K2100" s="1"/>
  <c r="H2100"/>
  <c r="G2100"/>
  <c r="F2100"/>
  <c r="E2100"/>
  <c r="B2100"/>
  <c r="C2100" s="1"/>
  <c r="A2100"/>
  <c r="D2099"/>
  <c r="M2099"/>
  <c r="J2099"/>
  <c r="K2099" s="1"/>
  <c r="H2099"/>
  <c r="G2099"/>
  <c r="F2099"/>
  <c r="E2099"/>
  <c r="B2099"/>
  <c r="C2099" s="1"/>
  <c r="A2099"/>
  <c r="D2098"/>
  <c r="M2098" s="1"/>
  <c r="J2098"/>
  <c r="K2098" s="1"/>
  <c r="H2098"/>
  <c r="G2098"/>
  <c r="F2098"/>
  <c r="E2098"/>
  <c r="B2098"/>
  <c r="C2098" s="1"/>
  <c r="A2098"/>
  <c r="D2097"/>
  <c r="M2097" s="1"/>
  <c r="J2097"/>
  <c r="K2097" s="1"/>
  <c r="H2097"/>
  <c r="G2097"/>
  <c r="F2097"/>
  <c r="E2097"/>
  <c r="B2097"/>
  <c r="C2097"/>
  <c r="A2097"/>
  <c r="D2096"/>
  <c r="M2096" s="1"/>
  <c r="J2096"/>
  <c r="K2096" s="1"/>
  <c r="H2096"/>
  <c r="G2096"/>
  <c r="F2096"/>
  <c r="E2096"/>
  <c r="B2096"/>
  <c r="C2096" s="1"/>
  <c r="A2096"/>
  <c r="D2095"/>
  <c r="M2095" s="1"/>
  <c r="J2095"/>
  <c r="K2095"/>
  <c r="H2095"/>
  <c r="G2095"/>
  <c r="F2095"/>
  <c r="E2095"/>
  <c r="B2095"/>
  <c r="C2095" s="1"/>
  <c r="A2095"/>
  <c r="D2094"/>
  <c r="M2094" s="1"/>
  <c r="J2094"/>
  <c r="K2094" s="1"/>
  <c r="H2094"/>
  <c r="G2094"/>
  <c r="F2094"/>
  <c r="E2094"/>
  <c r="B2094"/>
  <c r="C2094" s="1"/>
  <c r="A2094"/>
  <c r="D2093"/>
  <c r="M2093" s="1"/>
  <c r="J2093"/>
  <c r="K2093" s="1"/>
  <c r="H2093"/>
  <c r="G2093"/>
  <c r="F2093"/>
  <c r="E2093"/>
  <c r="B2093"/>
  <c r="C2093"/>
  <c r="A2093"/>
  <c r="D2092"/>
  <c r="M2092" s="1"/>
  <c r="J2092"/>
  <c r="K2092" s="1"/>
  <c r="H2092"/>
  <c r="G2092"/>
  <c r="F2092"/>
  <c r="E2092"/>
  <c r="B2092"/>
  <c r="C2092" s="1"/>
  <c r="A2092"/>
  <c r="D2091"/>
  <c r="M2091" s="1"/>
  <c r="J2091"/>
  <c r="K2091" s="1"/>
  <c r="H2091"/>
  <c r="G2091"/>
  <c r="F2091"/>
  <c r="E2091"/>
  <c r="B2091"/>
  <c r="C2091"/>
  <c r="A2091"/>
  <c r="D2090"/>
  <c r="M2090" s="1"/>
  <c r="J2090"/>
  <c r="K2090" s="1"/>
  <c r="H2090"/>
  <c r="G2090"/>
  <c r="F2090"/>
  <c r="E2090"/>
  <c r="B2090"/>
  <c r="C2090" s="1"/>
  <c r="A2090"/>
  <c r="D2089"/>
  <c r="M2089" s="1"/>
  <c r="J2089"/>
  <c r="K2089"/>
  <c r="H2089"/>
  <c r="G2089"/>
  <c r="F2089"/>
  <c r="E2089"/>
  <c r="B2089"/>
  <c r="C2089"/>
  <c r="A2089"/>
  <c r="D2088"/>
  <c r="M2088" s="1"/>
  <c r="J2088"/>
  <c r="K2088" s="1"/>
  <c r="H2088"/>
  <c r="G2088"/>
  <c r="F2088"/>
  <c r="E2088"/>
  <c r="B2088"/>
  <c r="C2088" s="1"/>
  <c r="A2088"/>
  <c r="D2087"/>
  <c r="M2087" s="1"/>
  <c r="J2087"/>
  <c r="K2087"/>
  <c r="H2087"/>
  <c r="G2087"/>
  <c r="F2087"/>
  <c r="E2087"/>
  <c r="B2087"/>
  <c r="C2087" s="1"/>
  <c r="A2087"/>
  <c r="D2086"/>
  <c r="M2086" s="1"/>
  <c r="J2086"/>
  <c r="K2086" s="1"/>
  <c r="H2086"/>
  <c r="G2086"/>
  <c r="F2086"/>
  <c r="E2086"/>
  <c r="B2086"/>
  <c r="C2086" s="1"/>
  <c r="A2086"/>
  <c r="D2085"/>
  <c r="M2085"/>
  <c r="J2085"/>
  <c r="K2085" s="1"/>
  <c r="H2085"/>
  <c r="G2085"/>
  <c r="F2085"/>
  <c r="E2085"/>
  <c r="B2085"/>
  <c r="C2085" s="1"/>
  <c r="A2085"/>
  <c r="D2084"/>
  <c r="M2084" s="1"/>
  <c r="J2084"/>
  <c r="K2084" s="1"/>
  <c r="H2084"/>
  <c r="G2084"/>
  <c r="F2084"/>
  <c r="E2084"/>
  <c r="B2084"/>
  <c r="C2084" s="1"/>
  <c r="A2084"/>
  <c r="D2083"/>
  <c r="M2083" s="1"/>
  <c r="J2083"/>
  <c r="K2083" s="1"/>
  <c r="H2083"/>
  <c r="G2083"/>
  <c r="F2083"/>
  <c r="E2083"/>
  <c r="B2083"/>
  <c r="C2083"/>
  <c r="A2083"/>
  <c r="D2082"/>
  <c r="M2082" s="1"/>
  <c r="J2082"/>
  <c r="K2082" s="1"/>
  <c r="H2082"/>
  <c r="G2082"/>
  <c r="F2082"/>
  <c r="E2082"/>
  <c r="B2082"/>
  <c r="C2082" s="1"/>
  <c r="A2082"/>
  <c r="D2081"/>
  <c r="M2081" s="1"/>
  <c r="J2081"/>
  <c r="K2081" s="1"/>
  <c r="H2081"/>
  <c r="G2081"/>
  <c r="F2081"/>
  <c r="E2081"/>
  <c r="B2081"/>
  <c r="C2081" s="1"/>
  <c r="A2081"/>
  <c r="D2080"/>
  <c r="M2080" s="1"/>
  <c r="J2080"/>
  <c r="K2080" s="1"/>
  <c r="H2080"/>
  <c r="G2080"/>
  <c r="F2080"/>
  <c r="E2080"/>
  <c r="B2080"/>
  <c r="C2080" s="1"/>
  <c r="A2080"/>
  <c r="D2079"/>
  <c r="M2079" s="1"/>
  <c r="J2079"/>
  <c r="K2079" s="1"/>
  <c r="H2079"/>
  <c r="G2079"/>
  <c r="F2079"/>
  <c r="E2079"/>
  <c r="B2079"/>
  <c r="C2079" s="1"/>
  <c r="A2079"/>
  <c r="D2078"/>
  <c r="M2078" s="1"/>
  <c r="J2078"/>
  <c r="K2078" s="1"/>
  <c r="H2078"/>
  <c r="G2078"/>
  <c r="F2078"/>
  <c r="E2078"/>
  <c r="B2078"/>
  <c r="C2078" s="1"/>
  <c r="A2078"/>
  <c r="D2077"/>
  <c r="M2077" s="1"/>
  <c r="J2077"/>
  <c r="K2077" s="1"/>
  <c r="H2077"/>
  <c r="G2077"/>
  <c r="F2077"/>
  <c r="E2077"/>
  <c r="B2077"/>
  <c r="C2077" s="1"/>
  <c r="A2077"/>
  <c r="D2076"/>
  <c r="M2076" s="1"/>
  <c r="J2076"/>
  <c r="K2076" s="1"/>
  <c r="H2076"/>
  <c r="G2076"/>
  <c r="F2076"/>
  <c r="E2076"/>
  <c r="B2076"/>
  <c r="C2076" s="1"/>
  <c r="A2076"/>
  <c r="D2075"/>
  <c r="M2075"/>
  <c r="J2075"/>
  <c r="K2075" s="1"/>
  <c r="H2075"/>
  <c r="G2075"/>
  <c r="F2075"/>
  <c r="E2075"/>
  <c r="B2075"/>
  <c r="C2075" s="1"/>
  <c r="A2075"/>
  <c r="D2074"/>
  <c r="M2074" s="1"/>
  <c r="J2074"/>
  <c r="K2074" s="1"/>
  <c r="H2074"/>
  <c r="G2074"/>
  <c r="F2074"/>
  <c r="E2074"/>
  <c r="B2074"/>
  <c r="C2074" s="1"/>
  <c r="A2074"/>
  <c r="D2073"/>
  <c r="M2073" s="1"/>
  <c r="J2073"/>
  <c r="K2073" s="1"/>
  <c r="H2073"/>
  <c r="G2073"/>
  <c r="F2073"/>
  <c r="E2073"/>
  <c r="B2073"/>
  <c r="C2073" s="1"/>
  <c r="A2073"/>
  <c r="D2072"/>
  <c r="M2072" s="1"/>
  <c r="J2072"/>
  <c r="K2072" s="1"/>
  <c r="H2072"/>
  <c r="G2072"/>
  <c r="F2072"/>
  <c r="E2072"/>
  <c r="B2072"/>
  <c r="C2072" s="1"/>
  <c r="A2072"/>
  <c r="D2071"/>
  <c r="M2071" s="1"/>
  <c r="J2071"/>
  <c r="K2071"/>
  <c r="H2071"/>
  <c r="G2071"/>
  <c r="F2071"/>
  <c r="E2071"/>
  <c r="B2071"/>
  <c r="C2071" s="1"/>
  <c r="A2071"/>
  <c r="D2070"/>
  <c r="M2070" s="1"/>
  <c r="J2070"/>
  <c r="K2070" s="1"/>
  <c r="H2070"/>
  <c r="G2070"/>
  <c r="F2070"/>
  <c r="E2070"/>
  <c r="B2070"/>
  <c r="C2070" s="1"/>
  <c r="A2070"/>
  <c r="D2069"/>
  <c r="M2069" s="1"/>
  <c r="J2069"/>
  <c r="K2069" s="1"/>
  <c r="H2069"/>
  <c r="G2069"/>
  <c r="F2069"/>
  <c r="E2069"/>
  <c r="B2069"/>
  <c r="C2069"/>
  <c r="A2069"/>
  <c r="D2068"/>
  <c r="M2068" s="1"/>
  <c r="J2068"/>
  <c r="K2068" s="1"/>
  <c r="H2068"/>
  <c r="G2068"/>
  <c r="F2068"/>
  <c r="E2068"/>
  <c r="B2068"/>
  <c r="C2068" s="1"/>
  <c r="A2068"/>
  <c r="D2067"/>
  <c r="M2067" s="1"/>
  <c r="J2067"/>
  <c r="K2067" s="1"/>
  <c r="H2067"/>
  <c r="G2067"/>
  <c r="F2067"/>
  <c r="E2067"/>
  <c r="B2067"/>
  <c r="C2067"/>
  <c r="A2067"/>
  <c r="D2066"/>
  <c r="M2066" s="1"/>
  <c r="J2066"/>
  <c r="K2066" s="1"/>
  <c r="H2066"/>
  <c r="G2066"/>
  <c r="F2066"/>
  <c r="E2066"/>
  <c r="B2066"/>
  <c r="C2066" s="1"/>
  <c r="A2066"/>
  <c r="D2065"/>
  <c r="M2065" s="1"/>
  <c r="J2065"/>
  <c r="K2065"/>
  <c r="H2065"/>
  <c r="G2065"/>
  <c r="F2065"/>
  <c r="E2065"/>
  <c r="B2065"/>
  <c r="C2065"/>
  <c r="A2065"/>
  <c r="D2064"/>
  <c r="M2064" s="1"/>
  <c r="J2064"/>
  <c r="K2064" s="1"/>
  <c r="H2064"/>
  <c r="G2064"/>
  <c r="F2064"/>
  <c r="E2064"/>
  <c r="B2064"/>
  <c r="C2064" s="1"/>
  <c r="A2064"/>
  <c r="D2063"/>
  <c r="M2063" s="1"/>
  <c r="J2063"/>
  <c r="K2063"/>
  <c r="H2063"/>
  <c r="G2063"/>
  <c r="F2063"/>
  <c r="E2063"/>
  <c r="B2063"/>
  <c r="C2063" s="1"/>
  <c r="A2063"/>
  <c r="D2062"/>
  <c r="M2062" s="1"/>
  <c r="J2062"/>
  <c r="K2062" s="1"/>
  <c r="H2062"/>
  <c r="G2062"/>
  <c r="F2062"/>
  <c r="E2062"/>
  <c r="B2062"/>
  <c r="C2062" s="1"/>
  <c r="A2062"/>
  <c r="D2061"/>
  <c r="M2061"/>
  <c r="J2061"/>
  <c r="K2061" s="1"/>
  <c r="H2061"/>
  <c r="G2061"/>
  <c r="F2061"/>
  <c r="E2061"/>
  <c r="B2061"/>
  <c r="C2061" s="1"/>
  <c r="A2061"/>
  <c r="D2060"/>
  <c r="M2060" s="1"/>
  <c r="J2060"/>
  <c r="K2060" s="1"/>
  <c r="H2060"/>
  <c r="G2060"/>
  <c r="F2060"/>
  <c r="E2060"/>
  <c r="B2060"/>
  <c r="C2060" s="1"/>
  <c r="A2060"/>
  <c r="D2059"/>
  <c r="M2059" s="1"/>
  <c r="J2059"/>
  <c r="K2059" s="1"/>
  <c r="H2059"/>
  <c r="G2059"/>
  <c r="F2059"/>
  <c r="E2059"/>
  <c r="B2059"/>
  <c r="C2059"/>
  <c r="A2059"/>
  <c r="D2058"/>
  <c r="M2058" s="1"/>
  <c r="J2058"/>
  <c r="K2058" s="1"/>
  <c r="H2058"/>
  <c r="G2058"/>
  <c r="F2058"/>
  <c r="E2058"/>
  <c r="B2058"/>
  <c r="C2058" s="1"/>
  <c r="A2058"/>
  <c r="D2057"/>
  <c r="M2057" s="1"/>
  <c r="J2057"/>
  <c r="K2057" s="1"/>
  <c r="H2057"/>
  <c r="G2057"/>
  <c r="F2057"/>
  <c r="E2057"/>
  <c r="B2057"/>
  <c r="C2057" s="1"/>
  <c r="A2057"/>
  <c r="D2056"/>
  <c r="M2056" s="1"/>
  <c r="J2056"/>
  <c r="K2056" s="1"/>
  <c r="H2056"/>
  <c r="G2056"/>
  <c r="F2056"/>
  <c r="E2056"/>
  <c r="B2056"/>
  <c r="C2056" s="1"/>
  <c r="A2056"/>
  <c r="D2055"/>
  <c r="M2055" s="1"/>
  <c r="J2055"/>
  <c r="K2055"/>
  <c r="H2055"/>
  <c r="G2055"/>
  <c r="F2055"/>
  <c r="E2055"/>
  <c r="B2055"/>
  <c r="C2055" s="1"/>
  <c r="A2055"/>
  <c r="D2054"/>
  <c r="M2054" s="1"/>
  <c r="J2054"/>
  <c r="K2054" s="1"/>
  <c r="H2054"/>
  <c r="G2054"/>
  <c r="F2054"/>
  <c r="E2054"/>
  <c r="B2054"/>
  <c r="C2054" s="1"/>
  <c r="A2054"/>
  <c r="D2053"/>
  <c r="M2053"/>
  <c r="J2053"/>
  <c r="K2053" s="1"/>
  <c r="H2053"/>
  <c r="G2053"/>
  <c r="F2053"/>
  <c r="E2053"/>
  <c r="B2053"/>
  <c r="C2053" s="1"/>
  <c r="A2053"/>
  <c r="D2052"/>
  <c r="M2052" s="1"/>
  <c r="J2052"/>
  <c r="K2052" s="1"/>
  <c r="H2052"/>
  <c r="G2052"/>
  <c r="F2052"/>
  <c r="E2052"/>
  <c r="B2052"/>
  <c r="C2052" s="1"/>
  <c r="A2052"/>
  <c r="D2051"/>
  <c r="M2051" s="1"/>
  <c r="J2051"/>
  <c r="K2051" s="1"/>
  <c r="H2051"/>
  <c r="G2051"/>
  <c r="F2051"/>
  <c r="E2051"/>
  <c r="B2051"/>
  <c r="C2051"/>
  <c r="A2051"/>
  <c r="D2050"/>
  <c r="M2050" s="1"/>
  <c r="J2050"/>
  <c r="K2050" s="1"/>
  <c r="H2050"/>
  <c r="G2050"/>
  <c r="F2050"/>
  <c r="E2050"/>
  <c r="B2050"/>
  <c r="C2050" s="1"/>
  <c r="A2050"/>
  <c r="D2049"/>
  <c r="M2049" s="1"/>
  <c r="J2049"/>
  <c r="K2049" s="1"/>
  <c r="H2049"/>
  <c r="G2049"/>
  <c r="F2049"/>
  <c r="E2049"/>
  <c r="B2049"/>
  <c r="C2049" s="1"/>
  <c r="A2049"/>
  <c r="D2048"/>
  <c r="M2048" s="1"/>
  <c r="J2048"/>
  <c r="K2048" s="1"/>
  <c r="H2048"/>
  <c r="G2048"/>
  <c r="F2048"/>
  <c r="E2048"/>
  <c r="B2048"/>
  <c r="C2048" s="1"/>
  <c r="A2048"/>
  <c r="D2047"/>
  <c r="M2047" s="1"/>
  <c r="J2047"/>
  <c r="K2047" s="1"/>
  <c r="H2047"/>
  <c r="G2047"/>
  <c r="F2047"/>
  <c r="E2047"/>
  <c r="B2047"/>
  <c r="C2047" s="1"/>
  <c r="A2047"/>
  <c r="D2046"/>
  <c r="M2046" s="1"/>
  <c r="J2046"/>
  <c r="K2046" s="1"/>
  <c r="H2046"/>
  <c r="G2046"/>
  <c r="F2046"/>
  <c r="E2046"/>
  <c r="B2046"/>
  <c r="C2046" s="1"/>
  <c r="A2046"/>
  <c r="D2045"/>
  <c r="M2045" s="1"/>
  <c r="J2045"/>
  <c r="K2045" s="1"/>
  <c r="H2045"/>
  <c r="G2045"/>
  <c r="F2045"/>
  <c r="E2045"/>
  <c r="B2045"/>
  <c r="C2045" s="1"/>
  <c r="A2045"/>
  <c r="D2044"/>
  <c r="M2044" s="1"/>
  <c r="J2044"/>
  <c r="K2044" s="1"/>
  <c r="H2044"/>
  <c r="G2044"/>
  <c r="F2044"/>
  <c r="E2044"/>
  <c r="B2044"/>
  <c r="C2044" s="1"/>
  <c r="A2044"/>
  <c r="D2043"/>
  <c r="M2043"/>
  <c r="J2043"/>
  <c r="K2043" s="1"/>
  <c r="H2043"/>
  <c r="G2043"/>
  <c r="F2043"/>
  <c r="E2043"/>
  <c r="B2043"/>
  <c r="C2043" s="1"/>
  <c r="A2043"/>
  <c r="D2042"/>
  <c r="M2042" s="1"/>
  <c r="J2042"/>
  <c r="K2042" s="1"/>
  <c r="H2042"/>
  <c r="G2042"/>
  <c r="F2042"/>
  <c r="E2042"/>
  <c r="B2042"/>
  <c r="C2042" s="1"/>
  <c r="A2042"/>
  <c r="D2041"/>
  <c r="M2041" s="1"/>
  <c r="J2041"/>
  <c r="K2041" s="1"/>
  <c r="H2041"/>
  <c r="G2041"/>
  <c r="F2041"/>
  <c r="E2041"/>
  <c r="B2041"/>
  <c r="C2041" s="1"/>
  <c r="A2041"/>
  <c r="D2040"/>
  <c r="M2040" s="1"/>
  <c r="J2040"/>
  <c r="K2040" s="1"/>
  <c r="H2040"/>
  <c r="G2040"/>
  <c r="F2040"/>
  <c r="E2040"/>
  <c r="B2040"/>
  <c r="C2040" s="1"/>
  <c r="A2040"/>
  <c r="D2039"/>
  <c r="M2039" s="1"/>
  <c r="J2039"/>
  <c r="K2039" s="1"/>
  <c r="H2039"/>
  <c r="G2039"/>
  <c r="F2039"/>
  <c r="E2039"/>
  <c r="B2039"/>
  <c r="C2039" s="1"/>
  <c r="A2039"/>
  <c r="D2038"/>
  <c r="M2038" s="1"/>
  <c r="J2038"/>
  <c r="K2038" s="1"/>
  <c r="H2038"/>
  <c r="G2038"/>
  <c r="F2038"/>
  <c r="E2038"/>
  <c r="B2038"/>
  <c r="C2038" s="1"/>
  <c r="A2038"/>
  <c r="D2037"/>
  <c r="M2037" s="1"/>
  <c r="J2037"/>
  <c r="K2037" s="1"/>
  <c r="H2037"/>
  <c r="G2037"/>
  <c r="F2037"/>
  <c r="E2037"/>
  <c r="B2037"/>
  <c r="C2037" s="1"/>
  <c r="A2037"/>
  <c r="D2036"/>
  <c r="M2036" s="1"/>
  <c r="J2036"/>
  <c r="K2036" s="1"/>
  <c r="H2036"/>
  <c r="G2036"/>
  <c r="F2036"/>
  <c r="E2036"/>
  <c r="B2036"/>
  <c r="C2036" s="1"/>
  <c r="A2036"/>
  <c r="D2035"/>
  <c r="M2035"/>
  <c r="J2035"/>
  <c r="K2035" s="1"/>
  <c r="H2035"/>
  <c r="G2035"/>
  <c r="F2035"/>
  <c r="E2035"/>
  <c r="B2035"/>
  <c r="C2035" s="1"/>
  <c r="A2035"/>
  <c r="D2034"/>
  <c r="M2034" s="1"/>
  <c r="J2034"/>
  <c r="K2034" s="1"/>
  <c r="H2034"/>
  <c r="G2034"/>
  <c r="F2034"/>
  <c r="E2034"/>
  <c r="B2034"/>
  <c r="C2034" s="1"/>
  <c r="A2034"/>
  <c r="D2033"/>
  <c r="M2033"/>
  <c r="J2033"/>
  <c r="K2033"/>
  <c r="H2033"/>
  <c r="G2033"/>
  <c r="F2033"/>
  <c r="E2033"/>
  <c r="B2033"/>
  <c r="C2033"/>
  <c r="A2033"/>
  <c r="D2032"/>
  <c r="M2032" s="1"/>
  <c r="J2032"/>
  <c r="K2032" s="1"/>
  <c r="H2032"/>
  <c r="G2032"/>
  <c r="F2032"/>
  <c r="E2032"/>
  <c r="B2032"/>
  <c r="C2032" s="1"/>
  <c r="A2032"/>
  <c r="D2031"/>
  <c r="M2031" s="1"/>
  <c r="J2031"/>
  <c r="K2031"/>
  <c r="H2031"/>
  <c r="G2031"/>
  <c r="F2031"/>
  <c r="E2031"/>
  <c r="B2031"/>
  <c r="C2031" s="1"/>
  <c r="A2031"/>
  <c r="D2030"/>
  <c r="M2030" s="1"/>
  <c r="J2030"/>
  <c r="K2030" s="1"/>
  <c r="H2030"/>
  <c r="G2030"/>
  <c r="F2030"/>
  <c r="E2030"/>
  <c r="B2030"/>
  <c r="C2030" s="1"/>
  <c r="A2030"/>
  <c r="D2029"/>
  <c r="M2029"/>
  <c r="J2029"/>
  <c r="K2029"/>
  <c r="H2029"/>
  <c r="G2029"/>
  <c r="F2029"/>
  <c r="E2029"/>
  <c r="B2029"/>
  <c r="C2029"/>
  <c r="A2029"/>
  <c r="D2028"/>
  <c r="M2028" s="1"/>
  <c r="J2028"/>
  <c r="K2028" s="1"/>
  <c r="H2028"/>
  <c r="G2028"/>
  <c r="F2028"/>
  <c r="E2028"/>
  <c r="B2028"/>
  <c r="C2028" s="1"/>
  <c r="A2028"/>
  <c r="D2027"/>
  <c r="M2027" s="1"/>
  <c r="J2027"/>
  <c r="K2027" s="1"/>
  <c r="H2027"/>
  <c r="G2027"/>
  <c r="F2027"/>
  <c r="E2027"/>
  <c r="B2027"/>
  <c r="C2027"/>
  <c r="A2027"/>
  <c r="D2026"/>
  <c r="M2026" s="1"/>
  <c r="J2026"/>
  <c r="K2026" s="1"/>
  <c r="H2026"/>
  <c r="G2026"/>
  <c r="F2026"/>
  <c r="E2026"/>
  <c r="B2026"/>
  <c r="C2026" s="1"/>
  <c r="A2026"/>
  <c r="D2025"/>
  <c r="M2025" s="1"/>
  <c r="J2025"/>
  <c r="K2025" s="1"/>
  <c r="H2025"/>
  <c r="G2025"/>
  <c r="F2025"/>
  <c r="E2025"/>
  <c r="B2025"/>
  <c r="C2025"/>
  <c r="A2025"/>
  <c r="D2024"/>
  <c r="M2024" s="1"/>
  <c r="J2024"/>
  <c r="K2024" s="1"/>
  <c r="H2024"/>
  <c r="G2024"/>
  <c r="F2024"/>
  <c r="E2024"/>
  <c r="B2024"/>
  <c r="C2024" s="1"/>
  <c r="A2024"/>
  <c r="D2023"/>
  <c r="M2023" s="1"/>
  <c r="J2023"/>
  <c r="K2023"/>
  <c r="H2023"/>
  <c r="G2023"/>
  <c r="F2023"/>
  <c r="E2023"/>
  <c r="B2023"/>
  <c r="C2023" s="1"/>
  <c r="A2023"/>
  <c r="D2022"/>
  <c r="M2022" s="1"/>
  <c r="J2022"/>
  <c r="K2022" s="1"/>
  <c r="H2022"/>
  <c r="G2022"/>
  <c r="F2022"/>
  <c r="E2022"/>
  <c r="B2022"/>
  <c r="C2022" s="1"/>
  <c r="A2022"/>
  <c r="D2021"/>
  <c r="M2021" s="1"/>
  <c r="J2021"/>
  <c r="K2021" s="1"/>
  <c r="H2021"/>
  <c r="G2021"/>
  <c r="F2021"/>
  <c r="E2021"/>
  <c r="B2021"/>
  <c r="C2021" s="1"/>
  <c r="A2021"/>
  <c r="D2020"/>
  <c r="M2020" s="1"/>
  <c r="J2020"/>
  <c r="K2020" s="1"/>
  <c r="H2020"/>
  <c r="G2020"/>
  <c r="F2020"/>
  <c r="E2020"/>
  <c r="B2020"/>
  <c r="C2020" s="1"/>
  <c r="A2020"/>
  <c r="D2019"/>
  <c r="M2019" s="1"/>
  <c r="J2019"/>
  <c r="K2019" s="1"/>
  <c r="H2019"/>
  <c r="G2019"/>
  <c r="F2019"/>
  <c r="E2019"/>
  <c r="B2019"/>
  <c r="C2019"/>
  <c r="A2019"/>
  <c r="D2018"/>
  <c r="M2018" s="1"/>
  <c r="J2018"/>
  <c r="K2018" s="1"/>
  <c r="H2018"/>
  <c r="G2018"/>
  <c r="F2018"/>
  <c r="E2018"/>
  <c r="B2018"/>
  <c r="C2018" s="1"/>
  <c r="A2018"/>
  <c r="D2017"/>
  <c r="M2017" s="1"/>
  <c r="J2017"/>
  <c r="K2017" s="1"/>
  <c r="H2017"/>
  <c r="G2017"/>
  <c r="F2017"/>
  <c r="E2017"/>
  <c r="B2017"/>
  <c r="C2017" s="1"/>
  <c r="A2017"/>
  <c r="D2016"/>
  <c r="M2016" s="1"/>
  <c r="J2016"/>
  <c r="K2016" s="1"/>
  <c r="H2016"/>
  <c r="G2016"/>
  <c r="F2016"/>
  <c r="E2016"/>
  <c r="B2016"/>
  <c r="C2016" s="1"/>
  <c r="A2016"/>
  <c r="D2015"/>
  <c r="M2015" s="1"/>
  <c r="J2015"/>
  <c r="K2015" s="1"/>
  <c r="H2015"/>
  <c r="G2015"/>
  <c r="F2015"/>
  <c r="E2015"/>
  <c r="B2015"/>
  <c r="C2015" s="1"/>
  <c r="A2015"/>
  <c r="D2014"/>
  <c r="M2014" s="1"/>
  <c r="J2014"/>
  <c r="K2014" s="1"/>
  <c r="H2014"/>
  <c r="G2014"/>
  <c r="F2014"/>
  <c r="E2014"/>
  <c r="B2014"/>
  <c r="C2014" s="1"/>
  <c r="A2014"/>
  <c r="D2013"/>
  <c r="M2013" s="1"/>
  <c r="J2013"/>
  <c r="K2013" s="1"/>
  <c r="H2013"/>
  <c r="G2013"/>
  <c r="F2013"/>
  <c r="E2013"/>
  <c r="B2013"/>
  <c r="C2013" s="1"/>
  <c r="A2013"/>
  <c r="D2012"/>
  <c r="M2012" s="1"/>
  <c r="J2012"/>
  <c r="K2012" s="1"/>
  <c r="H2012"/>
  <c r="G2012"/>
  <c r="F2012"/>
  <c r="E2012"/>
  <c r="B2012"/>
  <c r="C2012" s="1"/>
  <c r="A2012"/>
  <c r="D2011"/>
  <c r="M2011"/>
  <c r="J2011"/>
  <c r="K2011" s="1"/>
  <c r="H2011"/>
  <c r="G2011"/>
  <c r="F2011"/>
  <c r="E2011"/>
  <c r="B2011"/>
  <c r="C2011" s="1"/>
  <c r="A2011"/>
  <c r="D2010"/>
  <c r="M2010" s="1"/>
  <c r="J2010"/>
  <c r="K2010" s="1"/>
  <c r="H2010"/>
  <c r="G2010"/>
  <c r="F2010"/>
  <c r="E2010"/>
  <c r="B2010"/>
  <c r="C2010" s="1"/>
  <c r="A2010"/>
  <c r="D2009"/>
  <c r="M2009"/>
  <c r="J2009"/>
  <c r="K2009" s="1"/>
  <c r="H2009"/>
  <c r="G2009"/>
  <c r="F2009"/>
  <c r="E2009"/>
  <c r="B2009"/>
  <c r="C2009" s="1"/>
  <c r="A2009"/>
  <c r="D2008"/>
  <c r="M2008" s="1"/>
  <c r="J2008"/>
  <c r="K2008" s="1"/>
  <c r="H2008"/>
  <c r="G2008"/>
  <c r="F2008"/>
  <c r="E2008"/>
  <c r="B2008"/>
  <c r="C2008" s="1"/>
  <c r="A2008"/>
  <c r="D2007"/>
  <c r="M2007" s="1"/>
  <c r="J2007"/>
  <c r="K2007" s="1"/>
  <c r="H2007"/>
  <c r="G2007"/>
  <c r="F2007"/>
  <c r="E2007"/>
  <c r="B2007"/>
  <c r="C2007" s="1"/>
  <c r="A2007"/>
  <c r="D2006"/>
  <c r="M2006" s="1"/>
  <c r="J2006"/>
  <c r="K2006" s="1"/>
  <c r="H2006"/>
  <c r="G2006"/>
  <c r="F2006"/>
  <c r="E2006"/>
  <c r="B2006"/>
  <c r="C2006" s="1"/>
  <c r="A2006"/>
  <c r="D2005"/>
  <c r="M2005" s="1"/>
  <c r="J2005"/>
  <c r="K2005"/>
  <c r="H2005"/>
  <c r="G2005"/>
  <c r="F2005"/>
  <c r="E2005"/>
  <c r="B2005"/>
  <c r="C2005" s="1"/>
  <c r="A2005"/>
  <c r="D2004"/>
  <c r="M2004" s="1"/>
  <c r="J2004"/>
  <c r="K2004" s="1"/>
  <c r="H2004"/>
  <c r="G2004"/>
  <c r="F2004"/>
  <c r="E2004"/>
  <c r="B2004"/>
  <c r="C2004" s="1"/>
  <c r="A2004"/>
  <c r="D2003"/>
  <c r="M2003"/>
  <c r="J2003"/>
  <c r="K2003" s="1"/>
  <c r="H2003"/>
  <c r="G2003"/>
  <c r="F2003"/>
  <c r="E2003"/>
  <c r="B2003"/>
  <c r="C2003" s="1"/>
  <c r="A2003"/>
  <c r="D2002"/>
  <c r="M2002" s="1"/>
  <c r="J2002"/>
  <c r="K2002" s="1"/>
  <c r="H2002"/>
  <c r="G2002"/>
  <c r="F2002"/>
  <c r="E2002"/>
  <c r="B2002"/>
  <c r="C2002" s="1"/>
  <c r="A2002"/>
  <c r="D2001"/>
  <c r="M2001"/>
  <c r="J2001"/>
  <c r="K2001"/>
  <c r="H2001"/>
  <c r="G2001"/>
  <c r="F2001"/>
  <c r="E2001"/>
  <c r="B2001"/>
  <c r="C2001"/>
  <c r="A2001"/>
  <c r="D2000"/>
  <c r="M2000" s="1"/>
  <c r="J2000"/>
  <c r="K2000" s="1"/>
  <c r="H2000"/>
  <c r="G2000"/>
  <c r="F2000"/>
  <c r="E2000"/>
  <c r="B2000"/>
  <c r="C2000" s="1"/>
  <c r="A2000"/>
  <c r="D1999"/>
  <c r="M1999" s="1"/>
  <c r="J1999"/>
  <c r="K1999"/>
  <c r="H1999"/>
  <c r="G1999"/>
  <c r="F1999"/>
  <c r="E1999"/>
  <c r="B1999"/>
  <c r="C1999" s="1"/>
  <c r="A1999"/>
  <c r="D1998"/>
  <c r="M1998" s="1"/>
  <c r="J1998"/>
  <c r="K1998" s="1"/>
  <c r="H1998"/>
  <c r="G1998"/>
  <c r="F1998"/>
  <c r="E1998"/>
  <c r="B1998"/>
  <c r="C1998" s="1"/>
  <c r="A1998"/>
  <c r="D1997"/>
  <c r="M1997"/>
  <c r="J1997"/>
  <c r="K1997"/>
  <c r="H1997"/>
  <c r="G1997"/>
  <c r="F1997"/>
  <c r="E1997"/>
  <c r="B1997"/>
  <c r="C1997"/>
  <c r="A1997"/>
  <c r="D1996"/>
  <c r="M1996" s="1"/>
  <c r="J1996"/>
  <c r="K1996" s="1"/>
  <c r="H1996"/>
  <c r="G1996"/>
  <c r="F1996"/>
  <c r="E1996"/>
  <c r="B1996"/>
  <c r="C1996" s="1"/>
  <c r="A1996"/>
  <c r="D1995"/>
  <c r="M1995" s="1"/>
  <c r="J1995"/>
  <c r="K1995" s="1"/>
  <c r="H1995"/>
  <c r="G1995"/>
  <c r="F1995"/>
  <c r="E1995"/>
  <c r="B1995"/>
  <c r="C1995"/>
  <c r="A1995"/>
  <c r="D1994"/>
  <c r="M1994" s="1"/>
  <c r="J1994"/>
  <c r="K1994" s="1"/>
  <c r="H1994"/>
  <c r="G1994"/>
  <c r="F1994"/>
  <c r="E1994"/>
  <c r="B1994"/>
  <c r="C1994" s="1"/>
  <c r="A1994"/>
  <c r="D1993"/>
  <c r="M1993" s="1"/>
  <c r="J1993"/>
  <c r="K1993" s="1"/>
  <c r="H1993"/>
  <c r="G1993"/>
  <c r="F1993"/>
  <c r="E1993"/>
  <c r="B1993"/>
  <c r="C1993"/>
  <c r="A1993"/>
  <c r="D1992"/>
  <c r="M1992" s="1"/>
  <c r="J1992"/>
  <c r="K1992" s="1"/>
  <c r="H1992"/>
  <c r="G1992"/>
  <c r="F1992"/>
  <c r="E1992"/>
  <c r="B1992"/>
  <c r="C1992" s="1"/>
  <c r="A1992"/>
  <c r="D1991"/>
  <c r="M1991" s="1"/>
  <c r="J1991"/>
  <c r="K1991" s="1"/>
  <c r="H1991"/>
  <c r="G1991"/>
  <c r="F1991"/>
  <c r="E1991"/>
  <c r="B1991"/>
  <c r="C1991" s="1"/>
  <c r="A1991"/>
  <c r="D1990"/>
  <c r="M1990" s="1"/>
  <c r="J1990"/>
  <c r="K1990" s="1"/>
  <c r="H1990"/>
  <c r="G1990"/>
  <c r="F1990"/>
  <c r="E1990"/>
  <c r="B1990"/>
  <c r="C1990" s="1"/>
  <c r="A1990"/>
  <c r="D1989"/>
  <c r="M1989" s="1"/>
  <c r="J1989"/>
  <c r="K1989" s="1"/>
  <c r="H1989"/>
  <c r="G1989"/>
  <c r="F1989"/>
  <c r="E1989"/>
  <c r="B1989"/>
  <c r="C1989" s="1"/>
  <c r="A1989"/>
  <c r="D1988"/>
  <c r="M1988" s="1"/>
  <c r="J1988"/>
  <c r="K1988" s="1"/>
  <c r="H1988"/>
  <c r="G1988"/>
  <c r="F1988"/>
  <c r="E1988"/>
  <c r="B1988"/>
  <c r="C1988" s="1"/>
  <c r="A1988"/>
  <c r="D1987"/>
  <c r="M1987" s="1"/>
  <c r="J1987"/>
  <c r="K1987" s="1"/>
  <c r="H1987"/>
  <c r="G1987"/>
  <c r="F1987"/>
  <c r="E1987"/>
  <c r="B1987"/>
  <c r="C1987" s="1"/>
  <c r="A1987"/>
  <c r="D1986"/>
  <c r="M1986" s="1"/>
  <c r="J1986"/>
  <c r="K1986" s="1"/>
  <c r="H1986"/>
  <c r="G1986"/>
  <c r="F1986"/>
  <c r="E1986"/>
  <c r="B1986"/>
  <c r="C1986" s="1"/>
  <c r="A1986"/>
  <c r="D1985"/>
  <c r="M1985"/>
  <c r="J1985"/>
  <c r="K1985"/>
  <c r="H1985"/>
  <c r="G1985"/>
  <c r="F1985"/>
  <c r="E1985"/>
  <c r="B1985"/>
  <c r="C1985"/>
  <c r="A1985"/>
  <c r="D1984"/>
  <c r="M1984" s="1"/>
  <c r="J1984"/>
  <c r="K1984" s="1"/>
  <c r="H1984"/>
  <c r="G1984"/>
  <c r="F1984"/>
  <c r="E1984"/>
  <c r="B1984"/>
  <c r="C1984" s="1"/>
  <c r="A1984"/>
  <c r="D1983"/>
  <c r="M1983" s="1"/>
  <c r="J1983"/>
  <c r="K1983" s="1"/>
  <c r="H1983"/>
  <c r="G1983"/>
  <c r="F1983"/>
  <c r="E1983"/>
  <c r="B1983"/>
  <c r="C1983" s="1"/>
  <c r="A1983"/>
  <c r="D1982"/>
  <c r="M1982" s="1"/>
  <c r="J1982"/>
  <c r="K1982" s="1"/>
  <c r="H1982"/>
  <c r="G1982"/>
  <c r="F1982"/>
  <c r="E1982"/>
  <c r="B1982"/>
  <c r="C1982" s="1"/>
  <c r="A1982"/>
  <c r="D1981"/>
  <c r="M1981" s="1"/>
  <c r="J1981"/>
  <c r="K1981" s="1"/>
  <c r="H1981"/>
  <c r="G1981"/>
  <c r="F1981"/>
  <c r="E1981"/>
  <c r="B1981"/>
  <c r="C1981" s="1"/>
  <c r="A1981"/>
  <c r="D1980"/>
  <c r="M1980" s="1"/>
  <c r="J1980"/>
  <c r="K1980" s="1"/>
  <c r="H1980"/>
  <c r="G1980"/>
  <c r="F1980"/>
  <c r="E1980"/>
  <c r="B1980"/>
  <c r="C1980" s="1"/>
  <c r="A1980"/>
  <c r="D1979"/>
  <c r="M1979" s="1"/>
  <c r="J1979"/>
  <c r="K1979" s="1"/>
  <c r="H1979"/>
  <c r="G1979"/>
  <c r="F1979"/>
  <c r="E1979"/>
  <c r="B1979"/>
  <c r="C1979" s="1"/>
  <c r="A1979"/>
  <c r="D1978"/>
  <c r="M1978" s="1"/>
  <c r="J1978"/>
  <c r="K1978" s="1"/>
  <c r="H1978"/>
  <c r="G1978"/>
  <c r="F1978"/>
  <c r="E1978"/>
  <c r="B1978"/>
  <c r="C1978" s="1"/>
  <c r="A1978"/>
  <c r="D1977"/>
  <c r="M1977"/>
  <c r="J1977"/>
  <c r="K1977"/>
  <c r="H1977"/>
  <c r="G1977"/>
  <c r="F1977"/>
  <c r="E1977"/>
  <c r="B1977"/>
  <c r="C1977"/>
  <c r="A1977"/>
  <c r="D1976"/>
  <c r="M1976" s="1"/>
  <c r="J1976"/>
  <c r="K1976" s="1"/>
  <c r="H1976"/>
  <c r="G1976"/>
  <c r="F1976"/>
  <c r="E1976"/>
  <c r="B1976"/>
  <c r="C1976" s="1"/>
  <c r="A1976"/>
  <c r="D1975"/>
  <c r="M1975" s="1"/>
  <c r="J1975"/>
  <c r="K1975" s="1"/>
  <c r="H1975"/>
  <c r="G1975"/>
  <c r="F1975"/>
  <c r="E1975"/>
  <c r="B1975"/>
  <c r="C1975" s="1"/>
  <c r="A1975"/>
  <c r="D1974"/>
  <c r="M1974" s="1"/>
  <c r="J1974"/>
  <c r="K1974" s="1"/>
  <c r="H1974"/>
  <c r="G1974"/>
  <c r="F1974"/>
  <c r="E1974"/>
  <c r="B1974"/>
  <c r="C1974" s="1"/>
  <c r="A1974"/>
  <c r="D1973"/>
  <c r="M1973" s="1"/>
  <c r="J1973"/>
  <c r="K1973" s="1"/>
  <c r="H1973"/>
  <c r="G1973"/>
  <c r="F1973"/>
  <c r="E1973"/>
  <c r="B1973"/>
  <c r="C1973" s="1"/>
  <c r="A1973"/>
  <c r="D1972"/>
  <c r="M1972" s="1"/>
  <c r="J1972"/>
  <c r="K1972" s="1"/>
  <c r="H1972"/>
  <c r="G1972"/>
  <c r="F1972"/>
  <c r="E1972"/>
  <c r="B1972"/>
  <c r="C1972" s="1"/>
  <c r="A1972"/>
  <c r="D1971"/>
  <c r="M1971" s="1"/>
  <c r="J1971"/>
  <c r="K1971" s="1"/>
  <c r="H1971"/>
  <c r="G1971"/>
  <c r="F1971"/>
  <c r="E1971"/>
  <c r="B1971"/>
  <c r="C1971" s="1"/>
  <c r="A1971"/>
  <c r="D1970"/>
  <c r="M1970" s="1"/>
  <c r="J1970"/>
  <c r="K1970" s="1"/>
  <c r="H1970"/>
  <c r="G1970"/>
  <c r="F1970"/>
  <c r="E1970"/>
  <c r="B1970"/>
  <c r="C1970" s="1"/>
  <c r="A1970"/>
  <c r="D1969"/>
  <c r="M1969"/>
  <c r="J1969"/>
  <c r="K1969"/>
  <c r="H1969"/>
  <c r="G1969"/>
  <c r="F1969"/>
  <c r="E1969"/>
  <c r="B1969"/>
  <c r="C1969"/>
  <c r="A1969"/>
  <c r="D1968"/>
  <c r="M1968" s="1"/>
  <c r="J1968"/>
  <c r="K1968" s="1"/>
  <c r="H1968"/>
  <c r="G1968"/>
  <c r="F1968"/>
  <c r="E1968"/>
  <c r="B1968"/>
  <c r="C1968" s="1"/>
  <c r="A1968"/>
  <c r="D1967"/>
  <c r="M1967" s="1"/>
  <c r="J1967"/>
  <c r="K1967" s="1"/>
  <c r="H1967"/>
  <c r="G1967"/>
  <c r="F1967"/>
  <c r="E1967"/>
  <c r="B1967"/>
  <c r="C1967" s="1"/>
  <c r="A1967"/>
  <c r="D1966"/>
  <c r="M1966" s="1"/>
  <c r="J1966"/>
  <c r="K1966" s="1"/>
  <c r="H1966"/>
  <c r="G1966"/>
  <c r="F1966"/>
  <c r="E1966"/>
  <c r="B1966"/>
  <c r="C1966" s="1"/>
  <c r="A1966"/>
  <c r="D1965"/>
  <c r="M1965" s="1"/>
  <c r="J1965"/>
  <c r="K1965" s="1"/>
  <c r="H1965"/>
  <c r="G1965"/>
  <c r="F1965"/>
  <c r="E1965"/>
  <c r="B1965"/>
  <c r="C1965" s="1"/>
  <c r="A1965"/>
  <c r="D1964"/>
  <c r="M1964" s="1"/>
  <c r="J1964"/>
  <c r="K1964" s="1"/>
  <c r="H1964"/>
  <c r="G1964"/>
  <c r="F1964"/>
  <c r="E1964"/>
  <c r="B1964"/>
  <c r="C1964" s="1"/>
  <c r="A1964"/>
  <c r="D1963"/>
  <c r="M1963" s="1"/>
  <c r="J1963"/>
  <c r="K1963" s="1"/>
  <c r="H1963"/>
  <c r="G1963"/>
  <c r="F1963"/>
  <c r="E1963"/>
  <c r="B1963"/>
  <c r="C1963" s="1"/>
  <c r="A1963"/>
  <c r="D1962"/>
  <c r="M1962" s="1"/>
  <c r="J1962"/>
  <c r="K1962" s="1"/>
  <c r="H1962"/>
  <c r="G1962"/>
  <c r="F1962"/>
  <c r="E1962"/>
  <c r="B1962"/>
  <c r="C1962" s="1"/>
  <c r="A1962"/>
  <c r="D1961"/>
  <c r="M1961"/>
  <c r="J1961"/>
  <c r="K1961" s="1"/>
  <c r="H1961"/>
  <c r="G1961"/>
  <c r="F1961"/>
  <c r="E1961"/>
  <c r="B1961"/>
  <c r="C1961"/>
  <c r="A1961"/>
  <c r="D1960"/>
  <c r="M1960" s="1"/>
  <c r="J1960"/>
  <c r="K1960" s="1"/>
  <c r="H1960"/>
  <c r="G1960"/>
  <c r="F1960"/>
  <c r="E1960"/>
  <c r="B1960"/>
  <c r="C1960" s="1"/>
  <c r="A1960"/>
  <c r="D1959"/>
  <c r="M1959" s="1"/>
  <c r="J1959"/>
  <c r="K1959" s="1"/>
  <c r="H1959"/>
  <c r="G1959"/>
  <c r="F1959"/>
  <c r="E1959"/>
  <c r="B1959"/>
  <c r="C1959" s="1"/>
  <c r="A1959"/>
  <c r="D1958"/>
  <c r="M1958" s="1"/>
  <c r="J1958"/>
  <c r="K1958" s="1"/>
  <c r="H1958"/>
  <c r="G1958"/>
  <c r="F1958"/>
  <c r="E1958"/>
  <c r="B1958"/>
  <c r="C1958" s="1"/>
  <c r="A1958"/>
  <c r="D1957"/>
  <c r="M1957" s="1"/>
  <c r="J1957"/>
  <c r="K1957" s="1"/>
  <c r="H1957"/>
  <c r="G1957"/>
  <c r="F1957"/>
  <c r="E1957"/>
  <c r="B1957"/>
  <c r="C1957" s="1"/>
  <c r="A1957"/>
  <c r="D1956"/>
  <c r="M1956" s="1"/>
  <c r="J1956"/>
  <c r="K1956" s="1"/>
  <c r="H1956"/>
  <c r="G1956"/>
  <c r="F1956"/>
  <c r="E1956"/>
  <c r="B1956"/>
  <c r="C1956" s="1"/>
  <c r="A1956"/>
  <c r="D1955"/>
  <c r="M1955" s="1"/>
  <c r="J1955"/>
  <c r="K1955" s="1"/>
  <c r="H1955"/>
  <c r="G1955"/>
  <c r="F1955"/>
  <c r="E1955"/>
  <c r="B1955"/>
  <c r="C1955" s="1"/>
  <c r="A1955"/>
  <c r="D1954"/>
  <c r="M1954" s="1"/>
  <c r="J1954"/>
  <c r="K1954" s="1"/>
  <c r="H1954"/>
  <c r="G1954"/>
  <c r="F1954"/>
  <c r="E1954"/>
  <c r="B1954"/>
  <c r="C1954" s="1"/>
  <c r="A1954"/>
  <c r="D1953"/>
  <c r="M1953" s="1"/>
  <c r="J1953"/>
  <c r="K1953"/>
  <c r="H1953"/>
  <c r="G1953"/>
  <c r="F1953"/>
  <c r="E1953"/>
  <c r="B1953"/>
  <c r="C1953" s="1"/>
  <c r="A1953"/>
  <c r="D1952"/>
  <c r="M1952" s="1"/>
  <c r="J1952"/>
  <c r="K1952" s="1"/>
  <c r="H1952"/>
  <c r="G1952"/>
  <c r="F1952"/>
  <c r="E1952"/>
  <c r="B1952"/>
  <c r="C1952" s="1"/>
  <c r="A1952"/>
  <c r="D1951"/>
  <c r="M1951" s="1"/>
  <c r="J1951"/>
  <c r="K1951" s="1"/>
  <c r="H1951"/>
  <c r="G1951"/>
  <c r="F1951"/>
  <c r="E1951"/>
  <c r="B1951"/>
  <c r="C1951" s="1"/>
  <c r="A1951"/>
  <c r="D1950"/>
  <c r="M1950" s="1"/>
  <c r="J1950"/>
  <c r="K1950" s="1"/>
  <c r="H1950"/>
  <c r="G1950"/>
  <c r="F1950"/>
  <c r="E1950"/>
  <c r="B1950"/>
  <c r="C1950" s="1"/>
  <c r="A1950"/>
  <c r="D1949"/>
  <c r="M1949" s="1"/>
  <c r="J1949"/>
  <c r="K1949" s="1"/>
  <c r="H1949"/>
  <c r="G1949"/>
  <c r="F1949"/>
  <c r="E1949"/>
  <c r="B1949"/>
  <c r="C1949" s="1"/>
  <c r="A1949"/>
  <c r="D1948"/>
  <c r="M1948" s="1"/>
  <c r="J1948"/>
  <c r="K1948" s="1"/>
  <c r="H1948"/>
  <c r="G1948"/>
  <c r="F1948"/>
  <c r="E1948"/>
  <c r="B1948"/>
  <c r="C1948" s="1"/>
  <c r="A1948"/>
  <c r="D1947"/>
  <c r="M1947" s="1"/>
  <c r="J1947"/>
  <c r="K1947" s="1"/>
  <c r="H1947"/>
  <c r="G1947"/>
  <c r="F1947"/>
  <c r="E1947"/>
  <c r="B1947"/>
  <c r="C1947" s="1"/>
  <c r="A1947"/>
  <c r="D1946"/>
  <c r="M1946" s="1"/>
  <c r="J1946"/>
  <c r="K1946" s="1"/>
  <c r="H1946"/>
  <c r="G1946"/>
  <c r="F1946"/>
  <c r="E1946"/>
  <c r="B1946"/>
  <c r="C1946" s="1"/>
  <c r="A1946"/>
  <c r="D1945"/>
  <c r="M1945"/>
  <c r="J1945"/>
  <c r="K1945" s="1"/>
  <c r="H1945"/>
  <c r="G1945"/>
  <c r="F1945"/>
  <c r="E1945"/>
  <c r="B1945"/>
  <c r="C1945"/>
  <c r="A1945"/>
  <c r="D1944"/>
  <c r="M1944" s="1"/>
  <c r="J1944"/>
  <c r="K1944" s="1"/>
  <c r="H1944"/>
  <c r="G1944"/>
  <c r="F1944"/>
  <c r="E1944"/>
  <c r="B1944"/>
  <c r="C1944" s="1"/>
  <c r="A1944"/>
  <c r="D1943"/>
  <c r="M1943" s="1"/>
  <c r="J1943"/>
  <c r="K1943" s="1"/>
  <c r="H1943"/>
  <c r="G1943"/>
  <c r="F1943"/>
  <c r="E1943"/>
  <c r="B1943"/>
  <c r="C1943" s="1"/>
  <c r="A1943"/>
  <c r="D1942"/>
  <c r="M1942" s="1"/>
  <c r="J1942"/>
  <c r="K1942" s="1"/>
  <c r="H1942"/>
  <c r="G1942"/>
  <c r="F1942"/>
  <c r="E1942"/>
  <c r="B1942"/>
  <c r="C1942" s="1"/>
  <c r="A1942"/>
  <c r="D1941"/>
  <c r="M1941" s="1"/>
  <c r="J1941"/>
  <c r="K1941" s="1"/>
  <c r="H1941"/>
  <c r="G1941"/>
  <c r="F1941"/>
  <c r="E1941"/>
  <c r="B1941"/>
  <c r="C1941" s="1"/>
  <c r="A1941"/>
  <c r="D1940"/>
  <c r="M1940" s="1"/>
  <c r="J1940"/>
  <c r="K1940" s="1"/>
  <c r="H1940"/>
  <c r="G1940"/>
  <c r="F1940"/>
  <c r="E1940"/>
  <c r="B1940"/>
  <c r="C1940" s="1"/>
  <c r="A1940"/>
  <c r="D1939"/>
  <c r="M1939" s="1"/>
  <c r="J1939"/>
  <c r="K1939" s="1"/>
  <c r="H1939"/>
  <c r="G1939"/>
  <c r="F1939"/>
  <c r="E1939"/>
  <c r="B1939"/>
  <c r="C1939" s="1"/>
  <c r="A1939"/>
  <c r="D1938"/>
  <c r="M1938" s="1"/>
  <c r="J1938"/>
  <c r="K1938" s="1"/>
  <c r="H1938"/>
  <c r="G1938"/>
  <c r="F1938"/>
  <c r="E1938"/>
  <c r="B1938"/>
  <c r="C1938" s="1"/>
  <c r="A1938"/>
  <c r="D1937"/>
  <c r="M1937" s="1"/>
  <c r="J1937"/>
  <c r="K1937"/>
  <c r="H1937"/>
  <c r="G1937"/>
  <c r="F1937"/>
  <c r="E1937"/>
  <c r="B1937"/>
  <c r="C1937" s="1"/>
  <c r="A1937"/>
  <c r="D1936"/>
  <c r="M1936" s="1"/>
  <c r="J1936"/>
  <c r="K1936" s="1"/>
  <c r="H1936"/>
  <c r="G1936"/>
  <c r="F1936"/>
  <c r="E1936"/>
  <c r="B1936"/>
  <c r="C1936" s="1"/>
  <c r="A1936"/>
  <c r="D1935"/>
  <c r="M1935" s="1"/>
  <c r="J1935"/>
  <c r="K1935" s="1"/>
  <c r="H1935"/>
  <c r="G1935"/>
  <c r="F1935"/>
  <c r="E1935"/>
  <c r="B1935"/>
  <c r="C1935" s="1"/>
  <c r="A1935"/>
  <c r="D1934"/>
  <c r="M1934" s="1"/>
  <c r="J1934"/>
  <c r="K1934" s="1"/>
  <c r="H1934"/>
  <c r="G1934"/>
  <c r="F1934"/>
  <c r="E1934"/>
  <c r="B1934"/>
  <c r="C1934" s="1"/>
  <c r="A1934"/>
  <c r="D1933"/>
  <c r="M1933" s="1"/>
  <c r="J1933"/>
  <c r="K1933" s="1"/>
  <c r="H1933"/>
  <c r="G1933"/>
  <c r="F1933"/>
  <c r="E1933"/>
  <c r="B1933"/>
  <c r="C1933" s="1"/>
  <c r="A1933"/>
  <c r="D1932"/>
  <c r="M1932" s="1"/>
  <c r="J1932"/>
  <c r="K1932" s="1"/>
  <c r="H1932"/>
  <c r="G1932"/>
  <c r="F1932"/>
  <c r="E1932"/>
  <c r="B1932"/>
  <c r="C1932" s="1"/>
  <c r="A1932"/>
  <c r="D1931"/>
  <c r="M1931" s="1"/>
  <c r="J1931"/>
  <c r="K1931" s="1"/>
  <c r="H1931"/>
  <c r="G1931"/>
  <c r="F1931"/>
  <c r="E1931"/>
  <c r="B1931"/>
  <c r="C1931" s="1"/>
  <c r="A1931"/>
  <c r="D1930"/>
  <c r="M1930" s="1"/>
  <c r="J1930"/>
  <c r="K1930" s="1"/>
  <c r="H1930"/>
  <c r="G1930"/>
  <c r="F1930"/>
  <c r="E1930"/>
  <c r="B1930"/>
  <c r="C1930" s="1"/>
  <c r="A1930"/>
  <c r="D1929"/>
  <c r="M1929"/>
  <c r="J1929"/>
  <c r="K1929" s="1"/>
  <c r="H1929"/>
  <c r="G1929"/>
  <c r="F1929"/>
  <c r="E1929"/>
  <c r="B1929"/>
  <c r="C1929"/>
  <c r="A1929"/>
  <c r="D1928"/>
  <c r="M1928" s="1"/>
  <c r="J1928"/>
  <c r="K1928" s="1"/>
  <c r="H1928"/>
  <c r="G1928"/>
  <c r="F1928"/>
  <c r="E1928"/>
  <c r="B1928"/>
  <c r="C1928" s="1"/>
  <c r="A1928"/>
  <c r="D1927"/>
  <c r="M1927" s="1"/>
  <c r="J1927"/>
  <c r="K1927" s="1"/>
  <c r="H1927"/>
  <c r="G1927"/>
  <c r="F1927"/>
  <c r="E1927"/>
  <c r="B1927"/>
  <c r="C1927" s="1"/>
  <c r="A1927"/>
  <c r="D1926"/>
  <c r="M1926" s="1"/>
  <c r="J1926"/>
  <c r="K1926" s="1"/>
  <c r="H1926"/>
  <c r="G1926"/>
  <c r="F1926"/>
  <c r="E1926"/>
  <c r="B1926"/>
  <c r="C1926" s="1"/>
  <c r="A1926"/>
  <c r="D1925"/>
  <c r="M1925" s="1"/>
  <c r="J1925"/>
  <c r="K1925" s="1"/>
  <c r="H1925"/>
  <c r="G1925"/>
  <c r="F1925"/>
  <c r="E1925"/>
  <c r="B1925"/>
  <c r="C1925" s="1"/>
  <c r="A1925"/>
  <c r="D1924"/>
  <c r="M1924" s="1"/>
  <c r="J1924"/>
  <c r="K1924" s="1"/>
  <c r="H1924"/>
  <c r="G1924"/>
  <c r="F1924"/>
  <c r="E1924"/>
  <c r="B1924"/>
  <c r="C1924" s="1"/>
  <c r="A1924"/>
  <c r="D1923"/>
  <c r="M1923" s="1"/>
  <c r="J1923"/>
  <c r="K1923" s="1"/>
  <c r="H1923"/>
  <c r="G1923"/>
  <c r="F1923"/>
  <c r="E1923"/>
  <c r="B1923"/>
  <c r="C1923" s="1"/>
  <c r="A1923"/>
  <c r="D1922"/>
  <c r="M1922" s="1"/>
  <c r="J1922"/>
  <c r="K1922" s="1"/>
  <c r="H1922"/>
  <c r="G1922"/>
  <c r="F1922"/>
  <c r="E1922"/>
  <c r="B1922"/>
  <c r="C1922" s="1"/>
  <c r="A1922"/>
  <c r="D1921"/>
  <c r="M1921" s="1"/>
  <c r="J1921"/>
  <c r="K1921"/>
  <c r="H1921"/>
  <c r="G1921"/>
  <c r="F1921"/>
  <c r="E1921"/>
  <c r="B1921"/>
  <c r="C1921" s="1"/>
  <c r="A1921"/>
  <c r="D1920"/>
  <c r="M1920" s="1"/>
  <c r="J1920"/>
  <c r="K1920" s="1"/>
  <c r="H1920"/>
  <c r="G1920"/>
  <c r="F1920"/>
  <c r="E1920"/>
  <c r="B1920"/>
  <c r="C1920" s="1"/>
  <c r="A1920"/>
  <c r="D1919"/>
  <c r="M1919" s="1"/>
  <c r="J1919"/>
  <c r="K1919" s="1"/>
  <c r="H1919"/>
  <c r="G1919"/>
  <c r="F1919"/>
  <c r="E1919"/>
  <c r="B1919"/>
  <c r="C1919" s="1"/>
  <c r="A1919"/>
  <c r="D1918"/>
  <c r="M1918" s="1"/>
  <c r="J1918"/>
  <c r="K1918" s="1"/>
  <c r="H1918"/>
  <c r="G1918"/>
  <c r="F1918"/>
  <c r="E1918"/>
  <c r="B1918"/>
  <c r="C1918" s="1"/>
  <c r="A1918"/>
  <c r="D1917"/>
  <c r="M1917" s="1"/>
  <c r="J1917"/>
  <c r="K1917" s="1"/>
  <c r="H1917"/>
  <c r="G1917"/>
  <c r="F1917"/>
  <c r="E1917"/>
  <c r="B1917"/>
  <c r="C1917" s="1"/>
  <c r="A1917"/>
  <c r="D1916"/>
  <c r="M1916" s="1"/>
  <c r="J1916"/>
  <c r="K1916" s="1"/>
  <c r="H1916"/>
  <c r="G1916"/>
  <c r="F1916"/>
  <c r="E1916"/>
  <c r="B1916"/>
  <c r="C1916" s="1"/>
  <c r="A1916"/>
  <c r="D1915"/>
  <c r="M1915" s="1"/>
  <c r="J1915"/>
  <c r="K1915" s="1"/>
  <c r="H1915"/>
  <c r="G1915"/>
  <c r="F1915"/>
  <c r="E1915"/>
  <c r="B1915"/>
  <c r="C1915" s="1"/>
  <c r="A1915"/>
  <c r="D1914"/>
  <c r="M1914" s="1"/>
  <c r="J1914"/>
  <c r="K1914" s="1"/>
  <c r="H1914"/>
  <c r="G1914"/>
  <c r="F1914"/>
  <c r="E1914"/>
  <c r="B1914"/>
  <c r="C1914" s="1"/>
  <c r="A1914"/>
  <c r="D1913"/>
  <c r="M1913"/>
  <c r="J1913"/>
  <c r="K1913" s="1"/>
  <c r="H1913"/>
  <c r="G1913"/>
  <c r="F1913"/>
  <c r="E1913"/>
  <c r="B1913"/>
  <c r="C1913"/>
  <c r="A1913"/>
  <c r="D1912"/>
  <c r="M1912" s="1"/>
  <c r="J1912"/>
  <c r="K1912" s="1"/>
  <c r="H1912"/>
  <c r="G1912"/>
  <c r="F1912"/>
  <c r="E1912"/>
  <c r="B1912"/>
  <c r="C1912" s="1"/>
  <c r="A1912"/>
  <c r="D1911"/>
  <c r="M1911" s="1"/>
  <c r="J1911"/>
  <c r="K1911" s="1"/>
  <c r="H1911"/>
  <c r="G1911"/>
  <c r="F1911"/>
  <c r="E1911"/>
  <c r="B1911"/>
  <c r="C1911" s="1"/>
  <c r="A1911"/>
  <c r="D1910"/>
  <c r="M1910" s="1"/>
  <c r="J1910"/>
  <c r="K1910" s="1"/>
  <c r="H1910"/>
  <c r="G1910"/>
  <c r="F1910"/>
  <c r="E1910"/>
  <c r="B1910"/>
  <c r="C1910" s="1"/>
  <c r="A1910"/>
  <c r="D1909"/>
  <c r="M1909" s="1"/>
  <c r="J1909"/>
  <c r="K1909" s="1"/>
  <c r="H1909"/>
  <c r="G1909"/>
  <c r="F1909"/>
  <c r="E1909"/>
  <c r="B1909"/>
  <c r="C1909" s="1"/>
  <c r="A1909"/>
  <c r="D1908"/>
  <c r="M1908" s="1"/>
  <c r="J1908"/>
  <c r="K1908" s="1"/>
  <c r="H1908"/>
  <c r="G1908"/>
  <c r="F1908"/>
  <c r="E1908"/>
  <c r="B1908"/>
  <c r="C1908" s="1"/>
  <c r="A1908"/>
  <c r="D1907"/>
  <c r="M1907" s="1"/>
  <c r="J1907"/>
  <c r="K1907" s="1"/>
  <c r="H1907"/>
  <c r="G1907"/>
  <c r="F1907"/>
  <c r="E1907"/>
  <c r="B1907"/>
  <c r="C1907" s="1"/>
  <c r="A1907"/>
  <c r="D1906"/>
  <c r="M1906" s="1"/>
  <c r="J1906"/>
  <c r="K1906" s="1"/>
  <c r="H1906"/>
  <c r="G1906"/>
  <c r="F1906"/>
  <c r="E1906"/>
  <c r="B1906"/>
  <c r="C1906" s="1"/>
  <c r="A1906"/>
  <c r="D1905"/>
  <c r="M1905" s="1"/>
  <c r="J1905"/>
  <c r="K1905"/>
  <c r="H1905"/>
  <c r="G1905"/>
  <c r="F1905"/>
  <c r="E1905"/>
  <c r="B1905"/>
  <c r="C1905" s="1"/>
  <c r="A1905"/>
  <c r="D1904"/>
  <c r="M1904" s="1"/>
  <c r="J1904"/>
  <c r="K1904" s="1"/>
  <c r="H1904"/>
  <c r="G1904"/>
  <c r="F1904"/>
  <c r="E1904"/>
  <c r="B1904"/>
  <c r="C1904" s="1"/>
  <c r="A1904"/>
  <c r="D1903"/>
  <c r="M1903" s="1"/>
  <c r="J1903"/>
  <c r="K1903" s="1"/>
  <c r="H1903"/>
  <c r="G1903"/>
  <c r="F1903"/>
  <c r="E1903"/>
  <c r="B1903"/>
  <c r="C1903" s="1"/>
  <c r="A1903"/>
  <c r="D1902"/>
  <c r="M1902" s="1"/>
  <c r="J1902"/>
  <c r="K1902" s="1"/>
  <c r="H1902"/>
  <c r="G1902"/>
  <c r="F1902"/>
  <c r="E1902"/>
  <c r="B1902"/>
  <c r="C1902" s="1"/>
  <c r="A1902"/>
  <c r="D1901"/>
  <c r="M1901" s="1"/>
  <c r="J1901"/>
  <c r="K1901" s="1"/>
  <c r="H1901"/>
  <c r="G1901"/>
  <c r="F1901"/>
  <c r="E1901"/>
  <c r="B1901"/>
  <c r="C1901" s="1"/>
  <c r="A1901"/>
  <c r="D1900"/>
  <c r="M1900" s="1"/>
  <c r="J1900"/>
  <c r="K1900" s="1"/>
  <c r="H1900"/>
  <c r="G1900"/>
  <c r="F1900"/>
  <c r="E1900"/>
  <c r="B1900"/>
  <c r="C1900" s="1"/>
  <c r="A1900"/>
  <c r="D1899"/>
  <c r="M1899" s="1"/>
  <c r="J1899"/>
  <c r="K1899" s="1"/>
  <c r="H1899"/>
  <c r="G1899"/>
  <c r="F1899"/>
  <c r="E1899"/>
  <c r="B1899"/>
  <c r="C1899" s="1"/>
  <c r="A1899"/>
  <c r="D1898"/>
  <c r="M1898" s="1"/>
  <c r="J1898"/>
  <c r="K1898" s="1"/>
  <c r="H1898"/>
  <c r="G1898"/>
  <c r="F1898"/>
  <c r="E1898"/>
  <c r="B1898"/>
  <c r="C1898" s="1"/>
  <c r="A1898"/>
  <c r="D1897"/>
  <c r="M1897"/>
  <c r="J1897"/>
  <c r="K1897" s="1"/>
  <c r="H1897"/>
  <c r="G1897"/>
  <c r="F1897"/>
  <c r="E1897"/>
  <c r="B1897"/>
  <c r="C1897"/>
  <c r="A1897"/>
  <c r="D1896"/>
  <c r="M1896" s="1"/>
  <c r="J1896"/>
  <c r="K1896" s="1"/>
  <c r="H1896"/>
  <c r="G1896"/>
  <c r="F1896"/>
  <c r="E1896"/>
  <c r="B1896"/>
  <c r="C1896" s="1"/>
  <c r="A1896"/>
  <c r="D1895"/>
  <c r="M1895" s="1"/>
  <c r="J1895"/>
  <c r="K1895" s="1"/>
  <c r="H1895"/>
  <c r="G1895"/>
  <c r="F1895"/>
  <c r="E1895"/>
  <c r="B1895"/>
  <c r="C1895" s="1"/>
  <c r="A1895"/>
  <c r="D1894"/>
  <c r="M1894" s="1"/>
  <c r="J1894"/>
  <c r="K1894" s="1"/>
  <c r="H1894"/>
  <c r="G1894"/>
  <c r="F1894"/>
  <c r="E1894"/>
  <c r="B1894"/>
  <c r="C1894" s="1"/>
  <c r="A1894"/>
  <c r="D1893"/>
  <c r="M1893" s="1"/>
  <c r="J1893"/>
  <c r="K1893" s="1"/>
  <c r="H1893"/>
  <c r="G1893"/>
  <c r="F1893"/>
  <c r="E1893"/>
  <c r="B1893"/>
  <c r="C1893" s="1"/>
  <c r="A1893"/>
  <c r="D1892"/>
  <c r="M1892" s="1"/>
  <c r="J1892"/>
  <c r="K1892" s="1"/>
  <c r="H1892"/>
  <c r="G1892"/>
  <c r="F1892"/>
  <c r="E1892"/>
  <c r="B1892"/>
  <c r="C1892" s="1"/>
  <c r="A1892"/>
  <c r="D1891"/>
  <c r="M1891" s="1"/>
  <c r="J1891"/>
  <c r="K1891" s="1"/>
  <c r="H1891"/>
  <c r="G1891"/>
  <c r="F1891"/>
  <c r="E1891"/>
  <c r="B1891"/>
  <c r="C1891" s="1"/>
  <c r="A1891"/>
  <c r="D1890"/>
  <c r="M1890" s="1"/>
  <c r="J1890"/>
  <c r="K1890" s="1"/>
  <c r="H1890"/>
  <c r="G1890"/>
  <c r="F1890"/>
  <c r="E1890"/>
  <c r="B1890"/>
  <c r="C1890" s="1"/>
  <c r="A1890"/>
  <c r="D1889"/>
  <c r="M1889" s="1"/>
  <c r="J1889"/>
  <c r="K1889"/>
  <c r="H1889"/>
  <c r="G1889"/>
  <c r="F1889"/>
  <c r="E1889"/>
  <c r="B1889"/>
  <c r="C1889" s="1"/>
  <c r="A1889"/>
  <c r="D1888"/>
  <c r="M1888" s="1"/>
  <c r="J1888"/>
  <c r="K1888" s="1"/>
  <c r="H1888"/>
  <c r="G1888"/>
  <c r="F1888"/>
  <c r="E1888"/>
  <c r="B1888"/>
  <c r="C1888" s="1"/>
  <c r="A1888"/>
  <c r="D1887"/>
  <c r="M1887" s="1"/>
  <c r="J1887"/>
  <c r="K1887" s="1"/>
  <c r="H1887"/>
  <c r="G1887"/>
  <c r="F1887"/>
  <c r="E1887"/>
  <c r="B1887"/>
  <c r="C1887" s="1"/>
  <c r="A1887"/>
  <c r="D1886"/>
  <c r="M1886" s="1"/>
  <c r="J1886"/>
  <c r="K1886" s="1"/>
  <c r="H1886"/>
  <c r="G1886"/>
  <c r="F1886"/>
  <c r="E1886"/>
  <c r="B1886"/>
  <c r="C1886" s="1"/>
  <c r="A1886"/>
  <c r="D1885"/>
  <c r="M1885" s="1"/>
  <c r="J1885"/>
  <c r="K1885" s="1"/>
  <c r="H1885"/>
  <c r="G1885"/>
  <c r="F1885"/>
  <c r="E1885"/>
  <c r="B1885"/>
  <c r="C1885" s="1"/>
  <c r="A1885"/>
  <c r="D1884"/>
  <c r="M1884" s="1"/>
  <c r="J1884"/>
  <c r="K1884" s="1"/>
  <c r="H1884"/>
  <c r="G1884"/>
  <c r="F1884"/>
  <c r="E1884"/>
  <c r="B1884"/>
  <c r="C1884" s="1"/>
  <c r="A1884"/>
  <c r="D1883"/>
  <c r="M1883" s="1"/>
  <c r="J1883"/>
  <c r="K1883" s="1"/>
  <c r="H1883"/>
  <c r="G1883"/>
  <c r="F1883"/>
  <c r="E1883"/>
  <c r="B1883"/>
  <c r="C1883" s="1"/>
  <c r="A1883"/>
  <c r="D1882"/>
  <c r="M1882" s="1"/>
  <c r="J1882"/>
  <c r="K1882" s="1"/>
  <c r="H1882"/>
  <c r="G1882"/>
  <c r="F1882"/>
  <c r="E1882"/>
  <c r="B1882"/>
  <c r="C1882" s="1"/>
  <c r="A1882"/>
  <c r="D1881"/>
  <c r="M1881"/>
  <c r="J1881"/>
  <c r="K1881" s="1"/>
  <c r="H1881"/>
  <c r="G1881"/>
  <c r="F1881"/>
  <c r="E1881"/>
  <c r="B1881"/>
  <c r="C1881"/>
  <c r="A1881"/>
  <c r="D1880"/>
  <c r="M1880" s="1"/>
  <c r="J1880"/>
  <c r="K1880" s="1"/>
  <c r="H1880"/>
  <c r="G1880"/>
  <c r="F1880"/>
  <c r="E1880"/>
  <c r="B1880"/>
  <c r="C1880" s="1"/>
  <c r="A1880"/>
  <c r="D1879"/>
  <c r="M1879" s="1"/>
  <c r="J1879"/>
  <c r="K1879" s="1"/>
  <c r="H1879"/>
  <c r="G1879"/>
  <c r="F1879"/>
  <c r="E1879"/>
  <c r="B1879"/>
  <c r="C1879" s="1"/>
  <c r="A1879"/>
  <c r="D1878"/>
  <c r="M1878" s="1"/>
  <c r="J1878"/>
  <c r="K1878" s="1"/>
  <c r="H1878"/>
  <c r="G1878"/>
  <c r="F1878"/>
  <c r="E1878"/>
  <c r="B1878"/>
  <c r="C1878" s="1"/>
  <c r="A1878"/>
  <c r="D1877"/>
  <c r="M1877" s="1"/>
  <c r="J1877"/>
  <c r="K1877" s="1"/>
  <c r="H1877"/>
  <c r="G1877"/>
  <c r="F1877"/>
  <c r="E1877"/>
  <c r="B1877"/>
  <c r="C1877" s="1"/>
  <c r="A1877"/>
  <c r="D1876"/>
  <c r="M1876" s="1"/>
  <c r="J1876"/>
  <c r="K1876" s="1"/>
  <c r="H1876"/>
  <c r="G1876"/>
  <c r="F1876"/>
  <c r="E1876"/>
  <c r="B1876"/>
  <c r="C1876" s="1"/>
  <c r="A1876"/>
  <c r="D1875"/>
  <c r="M1875" s="1"/>
  <c r="J1875"/>
  <c r="K1875" s="1"/>
  <c r="H1875"/>
  <c r="G1875"/>
  <c r="F1875"/>
  <c r="E1875"/>
  <c r="B1875"/>
  <c r="C1875" s="1"/>
  <c r="A1875"/>
  <c r="D1874"/>
  <c r="M1874" s="1"/>
  <c r="J1874"/>
  <c r="K1874" s="1"/>
  <c r="H1874"/>
  <c r="G1874"/>
  <c r="F1874"/>
  <c r="E1874"/>
  <c r="B1874"/>
  <c r="C1874" s="1"/>
  <c r="A1874"/>
  <c r="D1873"/>
  <c r="M1873" s="1"/>
  <c r="J1873"/>
  <c r="K1873"/>
  <c r="H1873"/>
  <c r="G1873"/>
  <c r="F1873"/>
  <c r="E1873"/>
  <c r="B1873"/>
  <c r="C1873" s="1"/>
  <c r="A1873"/>
  <c r="D1872"/>
  <c r="M1872" s="1"/>
  <c r="J1872"/>
  <c r="K1872" s="1"/>
  <c r="H1872"/>
  <c r="G1872"/>
  <c r="F1872"/>
  <c r="E1872"/>
  <c r="B1872"/>
  <c r="C1872" s="1"/>
  <c r="A1872"/>
  <c r="D1871"/>
  <c r="M1871" s="1"/>
  <c r="J1871"/>
  <c r="K1871" s="1"/>
  <c r="H1871"/>
  <c r="G1871"/>
  <c r="F1871"/>
  <c r="E1871"/>
  <c r="B1871"/>
  <c r="C1871" s="1"/>
  <c r="A1871"/>
  <c r="D1870"/>
  <c r="M1870" s="1"/>
  <c r="J1870"/>
  <c r="K1870" s="1"/>
  <c r="H1870"/>
  <c r="G1870"/>
  <c r="F1870"/>
  <c r="E1870"/>
  <c r="B1870"/>
  <c r="C1870" s="1"/>
  <c r="A1870"/>
  <c r="D1869"/>
  <c r="M1869" s="1"/>
  <c r="J1869"/>
  <c r="K1869" s="1"/>
  <c r="H1869"/>
  <c r="G1869"/>
  <c r="F1869"/>
  <c r="E1869"/>
  <c r="B1869"/>
  <c r="C1869" s="1"/>
  <c r="A1869"/>
  <c r="D1868"/>
  <c r="M1868" s="1"/>
  <c r="J1868"/>
  <c r="K1868" s="1"/>
  <c r="H1868"/>
  <c r="G1868"/>
  <c r="F1868"/>
  <c r="E1868"/>
  <c r="B1868"/>
  <c r="C1868" s="1"/>
  <c r="A1868"/>
  <c r="D1867"/>
  <c r="M1867" s="1"/>
  <c r="J1867"/>
  <c r="K1867" s="1"/>
  <c r="H1867"/>
  <c r="G1867"/>
  <c r="F1867"/>
  <c r="E1867"/>
  <c r="B1867"/>
  <c r="C1867" s="1"/>
  <c r="A1867"/>
  <c r="D1866"/>
  <c r="M1866" s="1"/>
  <c r="J1866"/>
  <c r="K1866" s="1"/>
  <c r="H1866"/>
  <c r="G1866"/>
  <c r="F1866"/>
  <c r="E1866"/>
  <c r="B1866"/>
  <c r="C1866" s="1"/>
  <c r="A1866"/>
  <c r="D1865"/>
  <c r="M1865"/>
  <c r="J1865"/>
  <c r="K1865" s="1"/>
  <c r="H1865"/>
  <c r="G1865"/>
  <c r="F1865"/>
  <c r="E1865"/>
  <c r="B1865"/>
  <c r="C1865"/>
  <c r="A1865"/>
  <c r="D1864"/>
  <c r="M1864" s="1"/>
  <c r="J1864"/>
  <c r="K1864" s="1"/>
  <c r="H1864"/>
  <c r="G1864"/>
  <c r="F1864"/>
  <c r="E1864"/>
  <c r="B1864"/>
  <c r="C1864" s="1"/>
  <c r="A1864"/>
  <c r="D1863"/>
  <c r="M1863" s="1"/>
  <c r="J1863"/>
  <c r="K1863" s="1"/>
  <c r="H1863"/>
  <c r="G1863"/>
  <c r="F1863"/>
  <c r="E1863"/>
  <c r="B1863"/>
  <c r="C1863" s="1"/>
  <c r="A1863"/>
  <c r="D1862"/>
  <c r="M1862" s="1"/>
  <c r="J1862"/>
  <c r="K1862" s="1"/>
  <c r="H1862"/>
  <c r="G1862"/>
  <c r="F1862"/>
  <c r="E1862"/>
  <c r="B1862"/>
  <c r="C1862" s="1"/>
  <c r="A1862"/>
  <c r="D1861"/>
  <c r="M1861" s="1"/>
  <c r="J1861"/>
  <c r="K1861" s="1"/>
  <c r="H1861"/>
  <c r="G1861"/>
  <c r="F1861"/>
  <c r="E1861"/>
  <c r="B1861"/>
  <c r="C1861" s="1"/>
  <c r="A1861"/>
  <c r="D1860"/>
  <c r="M1860" s="1"/>
  <c r="J1860"/>
  <c r="K1860" s="1"/>
  <c r="H1860"/>
  <c r="G1860"/>
  <c r="F1860"/>
  <c r="E1860"/>
  <c r="B1860"/>
  <c r="C1860" s="1"/>
  <c r="A1860"/>
  <c r="D1859"/>
  <c r="M1859" s="1"/>
  <c r="J1859"/>
  <c r="K1859" s="1"/>
  <c r="H1859"/>
  <c r="G1859"/>
  <c r="F1859"/>
  <c r="E1859"/>
  <c r="B1859"/>
  <c r="C1859" s="1"/>
  <c r="A1859"/>
  <c r="D1858"/>
  <c r="M1858" s="1"/>
  <c r="J1858"/>
  <c r="K1858" s="1"/>
  <c r="H1858"/>
  <c r="G1858"/>
  <c r="F1858"/>
  <c r="E1858"/>
  <c r="B1858"/>
  <c r="C1858" s="1"/>
  <c r="A1858"/>
  <c r="D1857"/>
  <c r="M1857" s="1"/>
  <c r="J1857"/>
  <c r="K1857"/>
  <c r="H1857"/>
  <c r="G1857"/>
  <c r="F1857"/>
  <c r="E1857"/>
  <c r="B1857"/>
  <c r="C1857" s="1"/>
  <c r="A1857"/>
  <c r="D1856"/>
  <c r="M1856" s="1"/>
  <c r="J1856"/>
  <c r="K1856" s="1"/>
  <c r="H1856"/>
  <c r="G1856"/>
  <c r="F1856"/>
  <c r="E1856"/>
  <c r="B1856"/>
  <c r="C1856" s="1"/>
  <c r="A1856"/>
  <c r="D1855"/>
  <c r="M1855" s="1"/>
  <c r="J1855"/>
  <c r="K1855" s="1"/>
  <c r="H1855"/>
  <c r="G1855"/>
  <c r="F1855"/>
  <c r="E1855"/>
  <c r="B1855"/>
  <c r="C1855" s="1"/>
  <c r="A1855"/>
  <c r="D1854"/>
  <c r="M1854" s="1"/>
  <c r="J1854"/>
  <c r="K1854" s="1"/>
  <c r="H1854"/>
  <c r="G1854"/>
  <c r="F1854"/>
  <c r="E1854"/>
  <c r="B1854"/>
  <c r="C1854" s="1"/>
  <c r="A1854"/>
  <c r="D1853"/>
  <c r="M1853" s="1"/>
  <c r="J1853"/>
  <c r="K1853" s="1"/>
  <c r="H1853"/>
  <c r="G1853"/>
  <c r="F1853"/>
  <c r="E1853"/>
  <c r="B1853"/>
  <c r="C1853" s="1"/>
  <c r="A1853"/>
  <c r="D1852"/>
  <c r="M1852" s="1"/>
  <c r="J1852"/>
  <c r="K1852" s="1"/>
  <c r="H1852"/>
  <c r="G1852"/>
  <c r="F1852"/>
  <c r="E1852"/>
  <c r="B1852"/>
  <c r="C1852" s="1"/>
  <c r="A1852"/>
  <c r="D1851"/>
  <c r="M1851" s="1"/>
  <c r="J1851"/>
  <c r="K1851" s="1"/>
  <c r="H1851"/>
  <c r="G1851"/>
  <c r="F1851"/>
  <c r="E1851"/>
  <c r="B1851"/>
  <c r="C1851" s="1"/>
  <c r="A1851"/>
  <c r="D1850"/>
  <c r="M1850" s="1"/>
  <c r="J1850"/>
  <c r="K1850" s="1"/>
  <c r="H1850"/>
  <c r="G1850"/>
  <c r="F1850"/>
  <c r="E1850"/>
  <c r="B1850"/>
  <c r="C1850" s="1"/>
  <c r="A1850"/>
  <c r="D1849"/>
  <c r="M1849"/>
  <c r="J1849"/>
  <c r="K1849" s="1"/>
  <c r="H1849"/>
  <c r="G1849"/>
  <c r="F1849"/>
  <c r="E1849"/>
  <c r="B1849"/>
  <c r="C1849"/>
  <c r="A1849"/>
  <c r="D1848"/>
  <c r="M1848" s="1"/>
  <c r="J1848"/>
  <c r="K1848" s="1"/>
  <c r="H1848"/>
  <c r="G1848"/>
  <c r="F1848"/>
  <c r="E1848"/>
  <c r="B1848"/>
  <c r="C1848" s="1"/>
  <c r="A1848"/>
  <c r="D1847"/>
  <c r="M1847" s="1"/>
  <c r="J1847"/>
  <c r="K1847" s="1"/>
  <c r="H1847"/>
  <c r="G1847"/>
  <c r="F1847"/>
  <c r="E1847"/>
  <c r="B1847"/>
  <c r="C1847" s="1"/>
  <c r="A1847"/>
  <c r="D1846"/>
  <c r="M1846" s="1"/>
  <c r="J1846"/>
  <c r="K1846" s="1"/>
  <c r="H1846"/>
  <c r="G1846"/>
  <c r="F1846"/>
  <c r="E1846"/>
  <c r="B1846"/>
  <c r="C1846" s="1"/>
  <c r="A1846"/>
  <c r="D1845"/>
  <c r="M1845" s="1"/>
  <c r="J1845"/>
  <c r="K1845" s="1"/>
  <c r="H1845"/>
  <c r="G1845"/>
  <c r="F1845"/>
  <c r="E1845"/>
  <c r="B1845"/>
  <c r="C1845" s="1"/>
  <c r="A1845"/>
  <c r="D1844"/>
  <c r="M1844" s="1"/>
  <c r="J1844"/>
  <c r="K1844" s="1"/>
  <c r="H1844"/>
  <c r="G1844"/>
  <c r="F1844"/>
  <c r="E1844"/>
  <c r="B1844"/>
  <c r="C1844" s="1"/>
  <c r="A1844"/>
  <c r="D1843"/>
  <c r="M1843" s="1"/>
  <c r="J1843"/>
  <c r="K1843" s="1"/>
  <c r="H1843"/>
  <c r="G1843"/>
  <c r="F1843"/>
  <c r="E1843"/>
  <c r="B1843"/>
  <c r="C1843" s="1"/>
  <c r="A1843"/>
  <c r="D1842"/>
  <c r="M1842" s="1"/>
  <c r="J1842"/>
  <c r="K1842" s="1"/>
  <c r="H1842"/>
  <c r="G1842"/>
  <c r="F1842"/>
  <c r="E1842"/>
  <c r="B1842"/>
  <c r="C1842" s="1"/>
  <c r="A1842"/>
  <c r="D1841"/>
  <c r="M1841" s="1"/>
  <c r="J1841"/>
  <c r="K1841"/>
  <c r="H1841"/>
  <c r="G1841"/>
  <c r="F1841"/>
  <c r="E1841"/>
  <c r="B1841"/>
  <c r="C1841" s="1"/>
  <c r="A1841"/>
  <c r="D1840"/>
  <c r="M1840" s="1"/>
  <c r="J1840"/>
  <c r="K1840" s="1"/>
  <c r="H1840"/>
  <c r="G1840"/>
  <c r="F1840"/>
  <c r="E1840"/>
  <c r="B1840"/>
  <c r="C1840" s="1"/>
  <c r="A1840"/>
  <c r="D1839"/>
  <c r="M1839" s="1"/>
  <c r="J1839"/>
  <c r="K1839" s="1"/>
  <c r="H1839"/>
  <c r="G1839"/>
  <c r="F1839"/>
  <c r="E1839"/>
  <c r="B1839"/>
  <c r="C1839" s="1"/>
  <c r="A1839"/>
  <c r="D1838"/>
  <c r="M1838" s="1"/>
  <c r="J1838"/>
  <c r="K1838" s="1"/>
  <c r="H1838"/>
  <c r="G1838"/>
  <c r="F1838"/>
  <c r="E1838"/>
  <c r="B1838"/>
  <c r="C1838" s="1"/>
  <c r="A1838"/>
  <c r="D1837"/>
  <c r="M1837" s="1"/>
  <c r="J1837"/>
  <c r="K1837" s="1"/>
  <c r="H1837"/>
  <c r="G1837"/>
  <c r="F1837"/>
  <c r="E1837"/>
  <c r="B1837"/>
  <c r="C1837" s="1"/>
  <c r="A1837"/>
  <c r="D1836"/>
  <c r="M1836" s="1"/>
  <c r="J1836"/>
  <c r="K1836" s="1"/>
  <c r="H1836"/>
  <c r="G1836"/>
  <c r="F1836"/>
  <c r="E1836"/>
  <c r="B1836"/>
  <c r="C1836" s="1"/>
  <c r="A1836"/>
  <c r="D1835"/>
  <c r="M1835" s="1"/>
  <c r="J1835"/>
  <c r="K1835" s="1"/>
  <c r="H1835"/>
  <c r="G1835"/>
  <c r="F1835"/>
  <c r="E1835"/>
  <c r="B1835"/>
  <c r="C1835" s="1"/>
  <c r="A1835"/>
  <c r="D1834"/>
  <c r="M1834" s="1"/>
  <c r="J1834"/>
  <c r="K1834" s="1"/>
  <c r="H1834"/>
  <c r="G1834"/>
  <c r="F1834"/>
  <c r="E1834"/>
  <c r="B1834"/>
  <c r="C1834" s="1"/>
  <c r="A1834"/>
  <c r="D1833"/>
  <c r="M1833"/>
  <c r="J1833"/>
  <c r="K1833" s="1"/>
  <c r="H1833"/>
  <c r="G1833"/>
  <c r="F1833"/>
  <c r="E1833"/>
  <c r="B1833"/>
  <c r="C1833"/>
  <c r="A1833"/>
  <c r="D1832"/>
  <c r="M1832" s="1"/>
  <c r="J1832"/>
  <c r="K1832" s="1"/>
  <c r="H1832"/>
  <c r="G1832"/>
  <c r="F1832"/>
  <c r="E1832"/>
  <c r="B1832"/>
  <c r="C1832" s="1"/>
  <c r="A1832"/>
  <c r="D1831"/>
  <c r="M1831" s="1"/>
  <c r="J1831"/>
  <c r="K1831" s="1"/>
  <c r="H1831"/>
  <c r="G1831"/>
  <c r="F1831"/>
  <c r="E1831"/>
  <c r="B1831"/>
  <c r="C1831" s="1"/>
  <c r="A1831"/>
  <c r="D1830"/>
  <c r="M1830" s="1"/>
  <c r="J1830"/>
  <c r="K1830" s="1"/>
  <c r="H1830"/>
  <c r="G1830"/>
  <c r="F1830"/>
  <c r="E1830"/>
  <c r="B1830"/>
  <c r="C1830" s="1"/>
  <c r="A1830"/>
  <c r="D1829"/>
  <c r="M1829" s="1"/>
  <c r="J1829"/>
  <c r="K1829" s="1"/>
  <c r="H1829"/>
  <c r="G1829"/>
  <c r="F1829"/>
  <c r="E1829"/>
  <c r="B1829"/>
  <c r="C1829" s="1"/>
  <c r="A1829"/>
  <c r="D1828"/>
  <c r="M1828" s="1"/>
  <c r="J1828"/>
  <c r="K1828" s="1"/>
  <c r="H1828"/>
  <c r="G1828"/>
  <c r="F1828"/>
  <c r="E1828"/>
  <c r="B1828"/>
  <c r="C1828" s="1"/>
  <c r="A1828"/>
  <c r="D1827"/>
  <c r="M1827" s="1"/>
  <c r="J1827"/>
  <c r="K1827" s="1"/>
  <c r="H1827"/>
  <c r="G1827"/>
  <c r="F1827"/>
  <c r="E1827"/>
  <c r="B1827"/>
  <c r="C1827" s="1"/>
  <c r="A1827"/>
  <c r="D1826"/>
  <c r="M1826" s="1"/>
  <c r="J1826"/>
  <c r="K1826" s="1"/>
  <c r="H1826"/>
  <c r="G1826"/>
  <c r="F1826"/>
  <c r="E1826"/>
  <c r="B1826"/>
  <c r="C1826" s="1"/>
  <c r="A1826"/>
  <c r="D1825"/>
  <c r="M1825" s="1"/>
  <c r="J1825"/>
  <c r="K1825"/>
  <c r="H1825"/>
  <c r="G1825"/>
  <c r="F1825"/>
  <c r="E1825"/>
  <c r="B1825"/>
  <c r="C1825" s="1"/>
  <c r="A1825"/>
  <c r="D1824"/>
  <c r="M1824" s="1"/>
  <c r="J1824"/>
  <c r="K1824" s="1"/>
  <c r="H1824"/>
  <c r="G1824"/>
  <c r="F1824"/>
  <c r="E1824"/>
  <c r="B1824"/>
  <c r="C1824" s="1"/>
  <c r="A1824"/>
  <c r="D1823"/>
  <c r="M1823" s="1"/>
  <c r="J1823"/>
  <c r="K1823" s="1"/>
  <c r="H1823"/>
  <c r="G1823"/>
  <c r="F1823"/>
  <c r="E1823"/>
  <c r="B1823"/>
  <c r="C1823" s="1"/>
  <c r="A1823"/>
  <c r="D1822"/>
  <c r="M1822" s="1"/>
  <c r="J1822"/>
  <c r="K1822" s="1"/>
  <c r="H1822"/>
  <c r="G1822"/>
  <c r="F1822"/>
  <c r="E1822"/>
  <c r="B1822"/>
  <c r="C1822" s="1"/>
  <c r="A1822"/>
  <c r="D1821"/>
  <c r="M1821" s="1"/>
  <c r="J1821"/>
  <c r="K1821" s="1"/>
  <c r="H1821"/>
  <c r="G1821"/>
  <c r="F1821"/>
  <c r="E1821"/>
  <c r="B1821"/>
  <c r="C1821" s="1"/>
  <c r="A1821"/>
  <c r="D1820"/>
  <c r="M1820" s="1"/>
  <c r="J1820"/>
  <c r="K1820" s="1"/>
  <c r="H1820"/>
  <c r="G1820"/>
  <c r="F1820"/>
  <c r="E1820"/>
  <c r="B1820"/>
  <c r="C1820" s="1"/>
  <c r="A1820"/>
  <c r="D1819"/>
  <c r="M1819" s="1"/>
  <c r="J1819"/>
  <c r="K1819" s="1"/>
  <c r="H1819"/>
  <c r="G1819"/>
  <c r="F1819"/>
  <c r="E1819"/>
  <c r="B1819"/>
  <c r="C1819" s="1"/>
  <c r="A1819"/>
  <c r="D1818"/>
  <c r="M1818" s="1"/>
  <c r="J1818"/>
  <c r="K1818" s="1"/>
  <c r="H1818"/>
  <c r="G1818"/>
  <c r="F1818"/>
  <c r="E1818"/>
  <c r="B1818"/>
  <c r="C1818" s="1"/>
  <c r="A1818"/>
  <c r="D1817"/>
  <c r="M1817"/>
  <c r="J1817"/>
  <c r="K1817" s="1"/>
  <c r="H1817"/>
  <c r="G1817"/>
  <c r="F1817"/>
  <c r="E1817"/>
  <c r="B1817"/>
  <c r="C1817"/>
  <c r="A1817"/>
  <c r="D1816"/>
  <c r="M1816" s="1"/>
  <c r="J1816"/>
  <c r="K1816" s="1"/>
  <c r="H1816"/>
  <c r="G1816"/>
  <c r="F1816"/>
  <c r="E1816"/>
  <c r="B1816"/>
  <c r="C1816" s="1"/>
  <c r="A1816"/>
  <c r="D1815"/>
  <c r="M1815" s="1"/>
  <c r="J1815"/>
  <c r="K1815" s="1"/>
  <c r="H1815"/>
  <c r="G1815"/>
  <c r="F1815"/>
  <c r="E1815"/>
  <c r="B1815"/>
  <c r="C1815" s="1"/>
  <c r="A1815"/>
  <c r="D1814"/>
  <c r="M1814" s="1"/>
  <c r="J1814"/>
  <c r="K1814" s="1"/>
  <c r="H1814"/>
  <c r="G1814"/>
  <c r="F1814"/>
  <c r="E1814"/>
  <c r="B1814"/>
  <c r="C1814" s="1"/>
  <c r="A1814"/>
  <c r="D1813"/>
  <c r="M1813" s="1"/>
  <c r="J1813"/>
  <c r="K1813" s="1"/>
  <c r="H1813"/>
  <c r="G1813"/>
  <c r="F1813"/>
  <c r="E1813"/>
  <c r="B1813"/>
  <c r="C1813" s="1"/>
  <c r="A1813"/>
  <c r="D1812"/>
  <c r="M1812" s="1"/>
  <c r="J1812"/>
  <c r="K1812" s="1"/>
  <c r="H1812"/>
  <c r="G1812"/>
  <c r="F1812"/>
  <c r="E1812"/>
  <c r="B1812"/>
  <c r="C1812" s="1"/>
  <c r="A1812"/>
  <c r="D1811"/>
  <c r="M1811" s="1"/>
  <c r="J1811"/>
  <c r="K1811" s="1"/>
  <c r="H1811"/>
  <c r="G1811"/>
  <c r="F1811"/>
  <c r="E1811"/>
  <c r="B1811"/>
  <c r="C1811" s="1"/>
  <c r="A1811"/>
  <c r="D1810"/>
  <c r="M1810" s="1"/>
  <c r="J1810"/>
  <c r="K1810" s="1"/>
  <c r="H1810"/>
  <c r="G1810"/>
  <c r="F1810"/>
  <c r="E1810"/>
  <c r="B1810"/>
  <c r="C1810" s="1"/>
  <c r="A1810"/>
  <c r="D1809"/>
  <c r="M1809" s="1"/>
  <c r="J1809"/>
  <c r="K1809"/>
  <c r="H1809"/>
  <c r="G1809"/>
  <c r="F1809"/>
  <c r="E1809"/>
  <c r="B1809"/>
  <c r="C1809" s="1"/>
  <c r="A1809"/>
  <c r="D1808"/>
  <c r="M1808" s="1"/>
  <c r="J1808"/>
  <c r="K1808" s="1"/>
  <c r="H1808"/>
  <c r="G1808"/>
  <c r="F1808"/>
  <c r="E1808"/>
  <c r="B1808"/>
  <c r="C1808" s="1"/>
  <c r="A1808"/>
  <c r="D1807"/>
  <c r="M1807" s="1"/>
  <c r="J1807"/>
  <c r="K1807" s="1"/>
  <c r="H1807"/>
  <c r="G1807"/>
  <c r="F1807"/>
  <c r="E1807"/>
  <c r="B1807"/>
  <c r="C1807" s="1"/>
  <c r="A1807"/>
  <c r="D1806"/>
  <c r="M1806" s="1"/>
  <c r="J1806"/>
  <c r="K1806" s="1"/>
  <c r="H1806"/>
  <c r="G1806"/>
  <c r="F1806"/>
  <c r="E1806"/>
  <c r="B1806"/>
  <c r="C1806" s="1"/>
  <c r="A1806"/>
  <c r="D1805"/>
  <c r="M1805" s="1"/>
  <c r="J1805"/>
  <c r="K1805" s="1"/>
  <c r="H1805"/>
  <c r="G1805"/>
  <c r="F1805"/>
  <c r="E1805"/>
  <c r="B1805"/>
  <c r="C1805" s="1"/>
  <c r="A1805"/>
  <c r="D1804"/>
  <c r="M1804" s="1"/>
  <c r="J1804"/>
  <c r="K1804" s="1"/>
  <c r="H1804"/>
  <c r="G1804"/>
  <c r="F1804"/>
  <c r="E1804"/>
  <c r="B1804"/>
  <c r="C1804" s="1"/>
  <c r="A1804"/>
  <c r="D1803"/>
  <c r="M1803" s="1"/>
  <c r="J1803"/>
  <c r="K1803" s="1"/>
  <c r="H1803"/>
  <c r="G1803"/>
  <c r="F1803"/>
  <c r="E1803"/>
  <c r="B1803"/>
  <c r="C1803" s="1"/>
  <c r="A1803"/>
  <c r="D1802"/>
  <c r="M1802" s="1"/>
  <c r="J1802"/>
  <c r="K1802" s="1"/>
  <c r="H1802"/>
  <c r="G1802"/>
  <c r="F1802"/>
  <c r="E1802"/>
  <c r="B1802"/>
  <c r="C1802" s="1"/>
  <c r="A1802"/>
  <c r="D1801"/>
  <c r="M1801"/>
  <c r="J1801"/>
  <c r="K1801" s="1"/>
  <c r="H1801"/>
  <c r="G1801"/>
  <c r="F1801"/>
  <c r="E1801"/>
  <c r="B1801"/>
  <c r="C1801"/>
  <c r="A1801"/>
  <c r="D1800"/>
  <c r="M1800" s="1"/>
  <c r="J1800"/>
  <c r="K1800" s="1"/>
  <c r="H1800"/>
  <c r="G1800"/>
  <c r="F1800"/>
  <c r="E1800"/>
  <c r="B1800"/>
  <c r="C1800" s="1"/>
  <c r="A1800"/>
  <c r="D1799"/>
  <c r="M1799" s="1"/>
  <c r="J1799"/>
  <c r="K1799" s="1"/>
  <c r="H1799"/>
  <c r="G1799"/>
  <c r="F1799"/>
  <c r="E1799"/>
  <c r="B1799"/>
  <c r="C1799" s="1"/>
  <c r="A1799"/>
  <c r="D1798"/>
  <c r="M1798" s="1"/>
  <c r="J1798"/>
  <c r="K1798" s="1"/>
  <c r="H1798"/>
  <c r="G1798"/>
  <c r="F1798"/>
  <c r="E1798"/>
  <c r="B1798"/>
  <c r="C1798" s="1"/>
  <c r="A1798"/>
  <c r="D1797"/>
  <c r="M1797" s="1"/>
  <c r="J1797"/>
  <c r="K1797" s="1"/>
  <c r="H1797"/>
  <c r="G1797"/>
  <c r="F1797"/>
  <c r="E1797"/>
  <c r="B1797"/>
  <c r="C1797" s="1"/>
  <c r="A1797"/>
  <c r="D1796"/>
  <c r="M1796" s="1"/>
  <c r="J1796"/>
  <c r="K1796" s="1"/>
  <c r="H1796"/>
  <c r="G1796"/>
  <c r="F1796"/>
  <c r="E1796"/>
  <c r="B1796"/>
  <c r="C1796" s="1"/>
  <c r="A1796"/>
  <c r="D1795"/>
  <c r="M1795" s="1"/>
  <c r="J1795"/>
  <c r="K1795" s="1"/>
  <c r="H1795"/>
  <c r="G1795"/>
  <c r="F1795"/>
  <c r="E1795"/>
  <c r="B1795"/>
  <c r="C1795" s="1"/>
  <c r="A1795"/>
  <c r="D1794"/>
  <c r="M1794" s="1"/>
  <c r="J1794"/>
  <c r="K1794" s="1"/>
  <c r="H1794"/>
  <c r="G1794"/>
  <c r="F1794"/>
  <c r="E1794"/>
  <c r="B1794"/>
  <c r="C1794" s="1"/>
  <c r="A1794"/>
  <c r="D1793"/>
  <c r="M1793" s="1"/>
  <c r="J1793"/>
  <c r="K1793"/>
  <c r="H1793"/>
  <c r="G1793"/>
  <c r="F1793"/>
  <c r="E1793"/>
  <c r="B1793"/>
  <c r="C1793" s="1"/>
  <c r="A1793"/>
  <c r="D1792"/>
  <c r="M1792" s="1"/>
  <c r="J1792"/>
  <c r="K1792" s="1"/>
  <c r="H1792"/>
  <c r="G1792"/>
  <c r="F1792"/>
  <c r="E1792"/>
  <c r="B1792"/>
  <c r="C1792" s="1"/>
  <c r="A1792"/>
  <c r="D1791"/>
  <c r="M1791" s="1"/>
  <c r="J1791"/>
  <c r="K1791" s="1"/>
  <c r="H1791"/>
  <c r="G1791"/>
  <c r="F1791"/>
  <c r="E1791"/>
  <c r="B1791"/>
  <c r="C1791" s="1"/>
  <c r="A1791"/>
  <c r="D1790"/>
  <c r="M1790" s="1"/>
  <c r="J1790"/>
  <c r="K1790" s="1"/>
  <c r="H1790"/>
  <c r="G1790"/>
  <c r="F1790"/>
  <c r="E1790"/>
  <c r="B1790"/>
  <c r="C1790" s="1"/>
  <c r="A1790"/>
  <c r="D1789"/>
  <c r="M1789" s="1"/>
  <c r="J1789"/>
  <c r="K1789" s="1"/>
  <c r="H1789"/>
  <c r="G1789"/>
  <c r="F1789"/>
  <c r="E1789"/>
  <c r="B1789"/>
  <c r="C1789" s="1"/>
  <c r="A1789"/>
  <c r="D1788"/>
  <c r="M1788" s="1"/>
  <c r="J1788"/>
  <c r="K1788" s="1"/>
  <c r="H1788"/>
  <c r="G1788"/>
  <c r="F1788"/>
  <c r="E1788"/>
  <c r="B1788"/>
  <c r="C1788" s="1"/>
  <c r="A1788"/>
  <c r="D1787"/>
  <c r="M1787" s="1"/>
  <c r="J1787"/>
  <c r="K1787" s="1"/>
  <c r="H1787"/>
  <c r="G1787"/>
  <c r="F1787"/>
  <c r="E1787"/>
  <c r="B1787"/>
  <c r="C1787" s="1"/>
  <c r="A1787"/>
  <c r="D1786"/>
  <c r="M1786" s="1"/>
  <c r="J1786"/>
  <c r="K1786" s="1"/>
  <c r="H1786"/>
  <c r="G1786"/>
  <c r="F1786"/>
  <c r="E1786"/>
  <c r="B1786"/>
  <c r="C1786" s="1"/>
  <c r="A1786"/>
  <c r="D1785"/>
  <c r="M1785"/>
  <c r="J1785"/>
  <c r="K1785" s="1"/>
  <c r="H1785"/>
  <c r="G1785"/>
  <c r="F1785"/>
  <c r="E1785"/>
  <c r="B1785"/>
  <c r="C1785"/>
  <c r="A1785"/>
  <c r="D1784"/>
  <c r="M1784" s="1"/>
  <c r="J1784"/>
  <c r="K1784" s="1"/>
  <c r="H1784"/>
  <c r="G1784"/>
  <c r="F1784"/>
  <c r="E1784"/>
  <c r="B1784"/>
  <c r="C1784" s="1"/>
  <c r="A1784"/>
  <c r="D1783"/>
  <c r="M1783" s="1"/>
  <c r="J1783"/>
  <c r="K1783" s="1"/>
  <c r="H1783"/>
  <c r="G1783"/>
  <c r="F1783"/>
  <c r="E1783"/>
  <c r="B1783"/>
  <c r="C1783" s="1"/>
  <c r="A1783"/>
  <c r="D1782"/>
  <c r="M1782" s="1"/>
  <c r="J1782"/>
  <c r="K1782" s="1"/>
  <c r="H1782"/>
  <c r="G1782"/>
  <c r="F1782"/>
  <c r="E1782"/>
  <c r="B1782"/>
  <c r="C1782" s="1"/>
  <c r="A1782"/>
  <c r="D1781"/>
  <c r="M1781" s="1"/>
  <c r="J1781"/>
  <c r="K1781" s="1"/>
  <c r="H1781"/>
  <c r="G1781"/>
  <c r="F1781"/>
  <c r="E1781"/>
  <c r="B1781"/>
  <c r="C1781" s="1"/>
  <c r="A1781"/>
  <c r="D1780"/>
  <c r="M1780" s="1"/>
  <c r="J1780"/>
  <c r="K1780" s="1"/>
  <c r="H1780"/>
  <c r="G1780"/>
  <c r="F1780"/>
  <c r="E1780"/>
  <c r="B1780"/>
  <c r="C1780" s="1"/>
  <c r="A1780"/>
  <c r="D1779"/>
  <c r="M1779" s="1"/>
  <c r="J1779"/>
  <c r="K1779" s="1"/>
  <c r="H1779"/>
  <c r="G1779"/>
  <c r="F1779"/>
  <c r="E1779"/>
  <c r="B1779"/>
  <c r="C1779" s="1"/>
  <c r="A1779"/>
  <c r="D1778"/>
  <c r="M1778" s="1"/>
  <c r="J1778"/>
  <c r="K1778" s="1"/>
  <c r="H1778"/>
  <c r="G1778"/>
  <c r="F1778"/>
  <c r="E1778"/>
  <c r="B1778"/>
  <c r="C1778" s="1"/>
  <c r="A1778"/>
  <c r="D1777"/>
  <c r="M1777" s="1"/>
  <c r="J1777"/>
  <c r="K1777"/>
  <c r="H1777"/>
  <c r="G1777"/>
  <c r="F1777"/>
  <c r="E1777"/>
  <c r="B1777"/>
  <c r="C1777" s="1"/>
  <c r="A1777"/>
  <c r="D1776"/>
  <c r="M1776" s="1"/>
  <c r="J1776"/>
  <c r="K1776" s="1"/>
  <c r="H1776"/>
  <c r="G1776"/>
  <c r="F1776"/>
  <c r="E1776"/>
  <c r="B1776"/>
  <c r="C1776" s="1"/>
  <c r="A1776"/>
  <c r="D1775"/>
  <c r="M1775" s="1"/>
  <c r="J1775"/>
  <c r="K1775" s="1"/>
  <c r="H1775"/>
  <c r="G1775"/>
  <c r="F1775"/>
  <c r="E1775"/>
  <c r="B1775"/>
  <c r="C1775" s="1"/>
  <c r="A1775"/>
  <c r="D1774"/>
  <c r="M1774" s="1"/>
  <c r="J1774"/>
  <c r="K1774" s="1"/>
  <c r="H1774"/>
  <c r="G1774"/>
  <c r="F1774"/>
  <c r="E1774"/>
  <c r="B1774"/>
  <c r="C1774" s="1"/>
  <c r="A1774"/>
  <c r="D1773"/>
  <c r="M1773" s="1"/>
  <c r="J1773"/>
  <c r="K1773" s="1"/>
  <c r="H1773"/>
  <c r="G1773"/>
  <c r="F1773"/>
  <c r="E1773"/>
  <c r="B1773"/>
  <c r="C1773" s="1"/>
  <c r="A1773"/>
  <c r="D1772"/>
  <c r="M1772" s="1"/>
  <c r="J1772"/>
  <c r="K1772" s="1"/>
  <c r="H1772"/>
  <c r="G1772"/>
  <c r="F1772"/>
  <c r="E1772"/>
  <c r="B1772"/>
  <c r="C1772" s="1"/>
  <c r="A1772"/>
  <c r="D1771"/>
  <c r="M1771" s="1"/>
  <c r="J1771"/>
  <c r="K1771" s="1"/>
  <c r="H1771"/>
  <c r="G1771"/>
  <c r="F1771"/>
  <c r="E1771"/>
  <c r="B1771"/>
  <c r="C1771" s="1"/>
  <c r="A1771"/>
  <c r="D1770"/>
  <c r="M1770" s="1"/>
  <c r="J1770"/>
  <c r="K1770" s="1"/>
  <c r="H1770"/>
  <c r="G1770"/>
  <c r="F1770"/>
  <c r="E1770"/>
  <c r="B1770"/>
  <c r="C1770" s="1"/>
  <c r="A1770"/>
  <c r="D1769"/>
  <c r="M1769"/>
  <c r="J1769"/>
  <c r="K1769" s="1"/>
  <c r="H1769"/>
  <c r="G1769"/>
  <c r="F1769"/>
  <c r="E1769"/>
  <c r="B1769"/>
  <c r="C1769"/>
  <c r="A1769"/>
  <c r="D1768"/>
  <c r="M1768" s="1"/>
  <c r="J1768"/>
  <c r="K1768" s="1"/>
  <c r="H1768"/>
  <c r="G1768"/>
  <c r="F1768"/>
  <c r="E1768"/>
  <c r="B1768"/>
  <c r="C1768" s="1"/>
  <c r="A1768"/>
  <c r="D1767"/>
  <c r="M1767" s="1"/>
  <c r="J1767"/>
  <c r="K1767" s="1"/>
  <c r="H1767"/>
  <c r="G1767"/>
  <c r="F1767"/>
  <c r="E1767"/>
  <c r="B1767"/>
  <c r="C1767" s="1"/>
  <c r="A1767"/>
  <c r="D1766"/>
  <c r="M1766" s="1"/>
  <c r="J1766"/>
  <c r="K1766" s="1"/>
  <c r="H1766"/>
  <c r="G1766"/>
  <c r="F1766"/>
  <c r="E1766"/>
  <c r="B1766"/>
  <c r="C1766" s="1"/>
  <c r="A1766"/>
  <c r="D1765"/>
  <c r="M1765" s="1"/>
  <c r="J1765"/>
  <c r="K1765" s="1"/>
  <c r="H1765"/>
  <c r="G1765"/>
  <c r="F1765"/>
  <c r="E1765"/>
  <c r="B1765"/>
  <c r="C1765" s="1"/>
  <c r="A1765"/>
  <c r="D1764"/>
  <c r="M1764" s="1"/>
  <c r="J1764"/>
  <c r="K1764" s="1"/>
  <c r="H1764"/>
  <c r="G1764"/>
  <c r="F1764"/>
  <c r="E1764"/>
  <c r="B1764"/>
  <c r="C1764" s="1"/>
  <c r="A1764"/>
  <c r="D1763"/>
  <c r="M1763" s="1"/>
  <c r="J1763"/>
  <c r="K1763" s="1"/>
  <c r="H1763"/>
  <c r="G1763"/>
  <c r="F1763"/>
  <c r="E1763"/>
  <c r="B1763"/>
  <c r="C1763" s="1"/>
  <c r="A1763"/>
  <c r="D1762"/>
  <c r="M1762" s="1"/>
  <c r="J1762"/>
  <c r="K1762" s="1"/>
  <c r="H1762"/>
  <c r="G1762"/>
  <c r="F1762"/>
  <c r="E1762"/>
  <c r="B1762"/>
  <c r="C1762" s="1"/>
  <c r="A1762"/>
  <c r="D1761"/>
  <c r="M1761" s="1"/>
  <c r="J1761"/>
  <c r="K1761"/>
  <c r="H1761"/>
  <c r="G1761"/>
  <c r="F1761"/>
  <c r="E1761"/>
  <c r="B1761"/>
  <c r="C1761" s="1"/>
  <c r="A1761"/>
  <c r="D1760"/>
  <c r="M1760" s="1"/>
  <c r="J1760"/>
  <c r="K1760" s="1"/>
  <c r="H1760"/>
  <c r="G1760"/>
  <c r="F1760"/>
  <c r="E1760"/>
  <c r="B1760"/>
  <c r="C1760" s="1"/>
  <c r="A1760"/>
  <c r="D1759"/>
  <c r="M1759" s="1"/>
  <c r="J1759"/>
  <c r="K1759" s="1"/>
  <c r="H1759"/>
  <c r="G1759"/>
  <c r="F1759"/>
  <c r="E1759"/>
  <c r="B1759"/>
  <c r="C1759" s="1"/>
  <c r="A1759"/>
  <c r="D1758"/>
  <c r="M1758" s="1"/>
  <c r="J1758"/>
  <c r="K1758" s="1"/>
  <c r="H1758"/>
  <c r="G1758"/>
  <c r="F1758"/>
  <c r="E1758"/>
  <c r="B1758"/>
  <c r="C1758" s="1"/>
  <c r="A1758"/>
  <c r="D1757"/>
  <c r="M1757" s="1"/>
  <c r="J1757"/>
  <c r="K1757" s="1"/>
  <c r="H1757"/>
  <c r="G1757"/>
  <c r="F1757"/>
  <c r="E1757"/>
  <c r="B1757"/>
  <c r="C1757" s="1"/>
  <c r="A1757"/>
  <c r="D1756"/>
  <c r="M1756" s="1"/>
  <c r="J1756"/>
  <c r="K1756" s="1"/>
  <c r="H1756"/>
  <c r="G1756"/>
  <c r="F1756"/>
  <c r="E1756"/>
  <c r="B1756"/>
  <c r="C1756" s="1"/>
  <c r="A1756"/>
  <c r="D1755"/>
  <c r="M1755" s="1"/>
  <c r="J1755"/>
  <c r="K1755" s="1"/>
  <c r="H1755"/>
  <c r="G1755"/>
  <c r="F1755"/>
  <c r="E1755"/>
  <c r="B1755"/>
  <c r="C1755" s="1"/>
  <c r="A1755"/>
  <c r="D1754"/>
  <c r="M1754" s="1"/>
  <c r="J1754"/>
  <c r="K1754" s="1"/>
  <c r="H1754"/>
  <c r="G1754"/>
  <c r="F1754"/>
  <c r="E1754"/>
  <c r="B1754"/>
  <c r="C1754" s="1"/>
  <c r="A1754"/>
  <c r="D1753"/>
  <c r="M1753"/>
  <c r="J1753"/>
  <c r="K1753" s="1"/>
  <c r="H1753"/>
  <c r="G1753"/>
  <c r="F1753"/>
  <c r="E1753"/>
  <c r="B1753"/>
  <c r="C1753"/>
  <c r="A1753"/>
  <c r="D1752"/>
  <c r="M1752" s="1"/>
  <c r="J1752"/>
  <c r="K1752" s="1"/>
  <c r="H1752"/>
  <c r="G1752"/>
  <c r="F1752"/>
  <c r="E1752"/>
  <c r="B1752"/>
  <c r="C1752" s="1"/>
  <c r="A1752"/>
  <c r="D1751"/>
  <c r="M1751" s="1"/>
  <c r="J1751"/>
  <c r="K1751" s="1"/>
  <c r="H1751"/>
  <c r="G1751"/>
  <c r="F1751"/>
  <c r="E1751"/>
  <c r="B1751"/>
  <c r="C1751" s="1"/>
  <c r="A1751"/>
  <c r="D1750"/>
  <c r="M1750" s="1"/>
  <c r="J1750"/>
  <c r="K1750" s="1"/>
  <c r="H1750"/>
  <c r="G1750"/>
  <c r="F1750"/>
  <c r="E1750"/>
  <c r="B1750"/>
  <c r="C1750" s="1"/>
  <c r="A1750"/>
  <c r="D1749"/>
  <c r="M1749" s="1"/>
  <c r="J1749"/>
  <c r="K1749" s="1"/>
  <c r="H1749"/>
  <c r="G1749"/>
  <c r="F1749"/>
  <c r="E1749"/>
  <c r="B1749"/>
  <c r="C1749" s="1"/>
  <c r="A1749"/>
  <c r="D1748"/>
  <c r="M1748" s="1"/>
  <c r="J1748"/>
  <c r="K1748" s="1"/>
  <c r="H1748"/>
  <c r="G1748"/>
  <c r="F1748"/>
  <c r="E1748"/>
  <c r="B1748"/>
  <c r="C1748" s="1"/>
  <c r="A1748"/>
  <c r="D1747"/>
  <c r="M1747" s="1"/>
  <c r="J1747"/>
  <c r="K1747" s="1"/>
  <c r="H1747"/>
  <c r="G1747"/>
  <c r="F1747"/>
  <c r="E1747"/>
  <c r="B1747"/>
  <c r="C1747" s="1"/>
  <c r="A1747"/>
  <c r="D1746"/>
  <c r="M1746" s="1"/>
  <c r="J1746"/>
  <c r="K1746" s="1"/>
  <c r="H1746"/>
  <c r="G1746"/>
  <c r="F1746"/>
  <c r="E1746"/>
  <c r="B1746"/>
  <c r="C1746" s="1"/>
  <c r="A1746"/>
  <c r="D1745"/>
  <c r="M1745" s="1"/>
  <c r="J1745"/>
  <c r="K1745"/>
  <c r="H1745"/>
  <c r="G1745"/>
  <c r="F1745"/>
  <c r="E1745"/>
  <c r="B1745"/>
  <c r="C1745" s="1"/>
  <c r="A1745"/>
  <c r="D1744"/>
  <c r="M1744" s="1"/>
  <c r="J1744"/>
  <c r="K1744" s="1"/>
  <c r="H1744"/>
  <c r="G1744"/>
  <c r="F1744"/>
  <c r="E1744"/>
  <c r="B1744"/>
  <c r="C1744" s="1"/>
  <c r="A1744"/>
  <c r="D1743"/>
  <c r="M1743" s="1"/>
  <c r="J1743"/>
  <c r="K1743" s="1"/>
  <c r="H1743"/>
  <c r="G1743"/>
  <c r="F1743"/>
  <c r="E1743"/>
  <c r="B1743"/>
  <c r="C1743" s="1"/>
  <c r="A1743"/>
  <c r="D1742"/>
  <c r="M1742" s="1"/>
  <c r="J1742"/>
  <c r="K1742" s="1"/>
  <c r="H1742"/>
  <c r="G1742"/>
  <c r="F1742"/>
  <c r="E1742"/>
  <c r="B1742"/>
  <c r="C1742" s="1"/>
  <c r="A1742"/>
  <c r="D1741"/>
  <c r="M1741" s="1"/>
  <c r="J1741"/>
  <c r="K1741" s="1"/>
  <c r="H1741"/>
  <c r="G1741"/>
  <c r="F1741"/>
  <c r="E1741"/>
  <c r="B1741"/>
  <c r="C1741" s="1"/>
  <c r="A1741"/>
  <c r="D1740"/>
  <c r="M1740" s="1"/>
  <c r="J1740"/>
  <c r="K1740" s="1"/>
  <c r="H1740"/>
  <c r="G1740"/>
  <c r="F1740"/>
  <c r="E1740"/>
  <c r="B1740"/>
  <c r="C1740" s="1"/>
  <c r="A1740"/>
  <c r="D1739"/>
  <c r="M1739" s="1"/>
  <c r="J1739"/>
  <c r="K1739" s="1"/>
  <c r="H1739"/>
  <c r="G1739"/>
  <c r="F1739"/>
  <c r="E1739"/>
  <c r="B1739"/>
  <c r="C1739" s="1"/>
  <c r="A1739"/>
  <c r="D1738"/>
  <c r="M1738" s="1"/>
  <c r="J1738"/>
  <c r="K1738" s="1"/>
  <c r="H1738"/>
  <c r="G1738"/>
  <c r="F1738"/>
  <c r="E1738"/>
  <c r="B1738"/>
  <c r="C1738" s="1"/>
  <c r="A1738"/>
  <c r="D1737"/>
  <c r="M1737"/>
  <c r="J1737"/>
  <c r="K1737" s="1"/>
  <c r="H1737"/>
  <c r="G1737"/>
  <c r="F1737"/>
  <c r="E1737"/>
  <c r="B1737"/>
  <c r="C1737"/>
  <c r="A1737"/>
  <c r="D1736"/>
  <c r="M1736" s="1"/>
  <c r="J1736"/>
  <c r="K1736" s="1"/>
  <c r="H1736"/>
  <c r="G1736"/>
  <c r="F1736"/>
  <c r="E1736"/>
  <c r="B1736"/>
  <c r="C1736" s="1"/>
  <c r="A1736"/>
  <c r="D1735"/>
  <c r="M1735" s="1"/>
  <c r="J1735"/>
  <c r="K1735" s="1"/>
  <c r="H1735"/>
  <c r="G1735"/>
  <c r="F1735"/>
  <c r="E1735"/>
  <c r="B1735"/>
  <c r="C1735" s="1"/>
  <c r="A1735"/>
  <c r="D1734"/>
  <c r="M1734" s="1"/>
  <c r="J1734"/>
  <c r="K1734" s="1"/>
  <c r="H1734"/>
  <c r="G1734"/>
  <c r="F1734"/>
  <c r="E1734"/>
  <c r="B1734"/>
  <c r="C1734" s="1"/>
  <c r="A1734"/>
  <c r="D1733"/>
  <c r="M1733" s="1"/>
  <c r="J1733"/>
  <c r="K1733" s="1"/>
  <c r="H1733"/>
  <c r="G1733"/>
  <c r="F1733"/>
  <c r="E1733"/>
  <c r="B1733"/>
  <c r="C1733" s="1"/>
  <c r="A1733"/>
  <c r="D1732"/>
  <c r="M1732" s="1"/>
  <c r="J1732"/>
  <c r="K1732" s="1"/>
  <c r="H1732"/>
  <c r="G1732"/>
  <c r="F1732"/>
  <c r="E1732"/>
  <c r="B1732"/>
  <c r="C1732" s="1"/>
  <c r="A1732"/>
  <c r="D1731"/>
  <c r="M1731" s="1"/>
  <c r="J1731"/>
  <c r="K1731" s="1"/>
  <c r="H1731"/>
  <c r="G1731"/>
  <c r="F1731"/>
  <c r="E1731"/>
  <c r="B1731"/>
  <c r="C1731" s="1"/>
  <c r="A1731"/>
  <c r="D1730"/>
  <c r="M1730" s="1"/>
  <c r="J1730"/>
  <c r="K1730" s="1"/>
  <c r="H1730"/>
  <c r="G1730"/>
  <c r="F1730"/>
  <c r="E1730"/>
  <c r="B1730"/>
  <c r="C1730" s="1"/>
  <c r="A1730"/>
  <c r="D1729"/>
  <c r="M1729" s="1"/>
  <c r="J1729"/>
  <c r="K1729"/>
  <c r="H1729"/>
  <c r="G1729"/>
  <c r="F1729"/>
  <c r="E1729"/>
  <c r="B1729"/>
  <c r="C1729" s="1"/>
  <c r="A1729"/>
  <c r="D1728"/>
  <c r="M1728" s="1"/>
  <c r="J1728"/>
  <c r="K1728" s="1"/>
  <c r="H1728"/>
  <c r="G1728"/>
  <c r="F1728"/>
  <c r="E1728"/>
  <c r="B1728"/>
  <c r="C1728" s="1"/>
  <c r="A1728"/>
  <c r="D1727"/>
  <c r="M1727" s="1"/>
  <c r="J1727"/>
  <c r="K1727" s="1"/>
  <c r="H1727"/>
  <c r="G1727"/>
  <c r="F1727"/>
  <c r="E1727"/>
  <c r="B1727"/>
  <c r="C1727" s="1"/>
  <c r="A1727"/>
  <c r="D1726"/>
  <c r="M1726" s="1"/>
  <c r="J1726"/>
  <c r="K1726" s="1"/>
  <c r="H1726"/>
  <c r="G1726"/>
  <c r="F1726"/>
  <c r="E1726"/>
  <c r="B1726"/>
  <c r="C1726" s="1"/>
  <c r="A1726"/>
  <c r="D1725"/>
  <c r="M1725" s="1"/>
  <c r="J1725"/>
  <c r="K1725" s="1"/>
  <c r="H1725"/>
  <c r="G1725"/>
  <c r="F1725"/>
  <c r="E1725"/>
  <c r="B1725"/>
  <c r="C1725" s="1"/>
  <c r="A1725"/>
  <c r="D1724"/>
  <c r="M1724" s="1"/>
  <c r="J1724"/>
  <c r="K1724" s="1"/>
  <c r="H1724"/>
  <c r="G1724"/>
  <c r="F1724"/>
  <c r="E1724"/>
  <c r="B1724"/>
  <c r="C1724" s="1"/>
  <c r="A1724"/>
  <c r="D1723"/>
  <c r="M1723" s="1"/>
  <c r="J1723"/>
  <c r="K1723" s="1"/>
  <c r="H1723"/>
  <c r="G1723"/>
  <c r="F1723"/>
  <c r="E1723"/>
  <c r="B1723"/>
  <c r="C1723" s="1"/>
  <c r="A1723"/>
  <c r="D1722"/>
  <c r="M1722" s="1"/>
  <c r="J1722"/>
  <c r="K1722" s="1"/>
  <c r="H1722"/>
  <c r="G1722"/>
  <c r="F1722"/>
  <c r="E1722"/>
  <c r="B1722"/>
  <c r="C1722" s="1"/>
  <c r="A1722"/>
  <c r="D1721"/>
  <c r="M1721"/>
  <c r="J1721"/>
  <c r="K1721" s="1"/>
  <c r="H1721"/>
  <c r="G1721"/>
  <c r="F1721"/>
  <c r="E1721"/>
  <c r="B1721"/>
  <c r="C1721"/>
  <c r="A1721"/>
  <c r="D1720"/>
  <c r="M1720" s="1"/>
  <c r="J1720"/>
  <c r="K1720" s="1"/>
  <c r="H1720"/>
  <c r="G1720"/>
  <c r="F1720"/>
  <c r="E1720"/>
  <c r="B1720"/>
  <c r="C1720" s="1"/>
  <c r="A1720"/>
  <c r="D1719"/>
  <c r="M1719" s="1"/>
  <c r="J1719"/>
  <c r="K1719" s="1"/>
  <c r="H1719"/>
  <c r="G1719"/>
  <c r="F1719"/>
  <c r="E1719"/>
  <c r="B1719"/>
  <c r="C1719" s="1"/>
  <c r="A1719"/>
  <c r="D1718"/>
  <c r="M1718" s="1"/>
  <c r="J1718"/>
  <c r="K1718" s="1"/>
  <c r="H1718"/>
  <c r="G1718"/>
  <c r="F1718"/>
  <c r="E1718"/>
  <c r="B1718"/>
  <c r="C1718" s="1"/>
  <c r="A1718"/>
  <c r="D1717"/>
  <c r="M1717" s="1"/>
  <c r="J1717"/>
  <c r="K1717" s="1"/>
  <c r="H1717"/>
  <c r="G1717"/>
  <c r="F1717"/>
  <c r="E1717"/>
  <c r="B1717"/>
  <c r="C1717" s="1"/>
  <c r="A1717"/>
  <c r="D1716"/>
  <c r="M1716" s="1"/>
  <c r="J1716"/>
  <c r="K1716" s="1"/>
  <c r="H1716"/>
  <c r="G1716"/>
  <c r="F1716"/>
  <c r="E1716"/>
  <c r="B1716"/>
  <c r="C1716" s="1"/>
  <c r="A1716"/>
  <c r="D1715"/>
  <c r="M1715" s="1"/>
  <c r="J1715"/>
  <c r="K1715" s="1"/>
  <c r="H1715"/>
  <c r="G1715"/>
  <c r="F1715"/>
  <c r="E1715"/>
  <c r="B1715"/>
  <c r="C1715" s="1"/>
  <c r="A1715"/>
  <c r="D1714"/>
  <c r="M1714" s="1"/>
  <c r="J1714"/>
  <c r="K1714" s="1"/>
  <c r="H1714"/>
  <c r="G1714"/>
  <c r="F1714"/>
  <c r="E1714"/>
  <c r="B1714"/>
  <c r="C1714" s="1"/>
  <c r="A1714"/>
  <c r="D1713"/>
  <c r="M1713" s="1"/>
  <c r="J1713"/>
  <c r="K1713"/>
  <c r="H1713"/>
  <c r="G1713"/>
  <c r="F1713"/>
  <c r="E1713"/>
  <c r="B1713"/>
  <c r="C1713" s="1"/>
  <c r="A1713"/>
  <c r="D1712"/>
  <c r="M1712" s="1"/>
  <c r="J1712"/>
  <c r="K1712" s="1"/>
  <c r="H1712"/>
  <c r="G1712"/>
  <c r="F1712"/>
  <c r="E1712"/>
  <c r="B1712"/>
  <c r="C1712" s="1"/>
  <c r="A1712"/>
  <c r="D1711"/>
  <c r="M1711" s="1"/>
  <c r="J1711"/>
  <c r="K1711" s="1"/>
  <c r="H1711"/>
  <c r="G1711"/>
  <c r="F1711"/>
  <c r="E1711"/>
  <c r="B1711"/>
  <c r="C1711" s="1"/>
  <c r="A1711"/>
  <c r="D1710"/>
  <c r="M1710" s="1"/>
  <c r="J1710"/>
  <c r="K1710" s="1"/>
  <c r="H1710"/>
  <c r="G1710"/>
  <c r="F1710"/>
  <c r="E1710"/>
  <c r="B1710"/>
  <c r="C1710" s="1"/>
  <c r="A1710"/>
  <c r="D1709"/>
  <c r="M1709" s="1"/>
  <c r="J1709"/>
  <c r="K1709" s="1"/>
  <c r="H1709"/>
  <c r="G1709"/>
  <c r="F1709"/>
  <c r="E1709"/>
  <c r="B1709"/>
  <c r="C1709" s="1"/>
  <c r="A1709"/>
  <c r="D1708"/>
  <c r="M1708" s="1"/>
  <c r="J1708"/>
  <c r="K1708" s="1"/>
  <c r="H1708"/>
  <c r="G1708"/>
  <c r="F1708"/>
  <c r="E1708"/>
  <c r="B1708"/>
  <c r="C1708" s="1"/>
  <c r="A1708"/>
  <c r="D1707"/>
  <c r="M1707" s="1"/>
  <c r="J1707"/>
  <c r="K1707" s="1"/>
  <c r="H1707"/>
  <c r="G1707"/>
  <c r="F1707"/>
  <c r="E1707"/>
  <c r="B1707"/>
  <c r="C1707" s="1"/>
  <c r="A1707"/>
  <c r="D1706"/>
  <c r="M1706" s="1"/>
  <c r="J1706"/>
  <c r="K1706" s="1"/>
  <c r="H1706"/>
  <c r="G1706"/>
  <c r="F1706"/>
  <c r="E1706"/>
  <c r="B1706"/>
  <c r="C1706" s="1"/>
  <c r="A1706"/>
  <c r="D1705"/>
  <c r="M1705"/>
  <c r="J1705"/>
  <c r="K1705" s="1"/>
  <c r="H1705"/>
  <c r="G1705"/>
  <c r="F1705"/>
  <c r="E1705"/>
  <c r="B1705"/>
  <c r="C1705"/>
  <c r="A1705"/>
  <c r="D1704"/>
  <c r="M1704" s="1"/>
  <c r="J1704"/>
  <c r="K1704" s="1"/>
  <c r="H1704"/>
  <c r="G1704"/>
  <c r="F1704"/>
  <c r="E1704"/>
  <c r="B1704"/>
  <c r="C1704" s="1"/>
  <c r="A1704"/>
  <c r="D1703"/>
  <c r="M1703" s="1"/>
  <c r="J1703"/>
  <c r="K1703" s="1"/>
  <c r="H1703"/>
  <c r="G1703"/>
  <c r="F1703"/>
  <c r="E1703"/>
  <c r="B1703"/>
  <c r="C1703" s="1"/>
  <c r="A1703"/>
  <c r="D1702"/>
  <c r="M1702" s="1"/>
  <c r="J1702"/>
  <c r="K1702" s="1"/>
  <c r="H1702"/>
  <c r="G1702"/>
  <c r="F1702"/>
  <c r="E1702"/>
  <c r="B1702"/>
  <c r="C1702" s="1"/>
  <c r="A1702"/>
  <c r="D1701"/>
  <c r="M1701" s="1"/>
  <c r="J1701"/>
  <c r="K1701" s="1"/>
  <c r="H1701"/>
  <c r="G1701"/>
  <c r="F1701"/>
  <c r="E1701"/>
  <c r="B1701"/>
  <c r="C1701" s="1"/>
  <c r="A1701"/>
  <c r="D1700"/>
  <c r="M1700" s="1"/>
  <c r="J1700"/>
  <c r="K1700" s="1"/>
  <c r="H1700"/>
  <c r="G1700"/>
  <c r="F1700"/>
  <c r="E1700"/>
  <c r="B1700"/>
  <c r="C1700" s="1"/>
  <c r="A1700"/>
  <c r="D1699"/>
  <c r="M1699" s="1"/>
  <c r="J1699"/>
  <c r="K1699" s="1"/>
  <c r="H1699"/>
  <c r="G1699"/>
  <c r="F1699"/>
  <c r="E1699"/>
  <c r="B1699"/>
  <c r="C1699" s="1"/>
  <c r="A1699"/>
  <c r="D1698"/>
  <c r="M1698" s="1"/>
  <c r="J1698"/>
  <c r="K1698" s="1"/>
  <c r="H1698"/>
  <c r="G1698"/>
  <c r="F1698"/>
  <c r="E1698"/>
  <c r="B1698"/>
  <c r="C1698" s="1"/>
  <c r="A1698"/>
  <c r="D1697"/>
  <c r="M1697" s="1"/>
  <c r="J1697"/>
  <c r="K1697"/>
  <c r="H1697"/>
  <c r="G1697"/>
  <c r="F1697"/>
  <c r="E1697"/>
  <c r="B1697"/>
  <c r="C1697" s="1"/>
  <c r="A1697"/>
  <c r="D1696"/>
  <c r="M1696" s="1"/>
  <c r="J1696"/>
  <c r="K1696" s="1"/>
  <c r="H1696"/>
  <c r="G1696"/>
  <c r="F1696"/>
  <c r="E1696"/>
  <c r="B1696"/>
  <c r="C1696" s="1"/>
  <c r="A1696"/>
  <c r="D1695"/>
  <c r="M1695" s="1"/>
  <c r="J1695"/>
  <c r="K1695" s="1"/>
  <c r="H1695"/>
  <c r="G1695"/>
  <c r="F1695"/>
  <c r="E1695"/>
  <c r="B1695"/>
  <c r="C1695" s="1"/>
  <c r="A1695"/>
  <c r="D1694"/>
  <c r="M1694" s="1"/>
  <c r="J1694"/>
  <c r="K1694" s="1"/>
  <c r="H1694"/>
  <c r="G1694"/>
  <c r="F1694"/>
  <c r="E1694"/>
  <c r="B1694"/>
  <c r="C1694" s="1"/>
  <c r="A1694"/>
  <c r="D1693"/>
  <c r="M1693" s="1"/>
  <c r="J1693"/>
  <c r="K1693" s="1"/>
  <c r="H1693"/>
  <c r="G1693"/>
  <c r="F1693"/>
  <c r="E1693"/>
  <c r="B1693"/>
  <c r="C1693" s="1"/>
  <c r="A1693"/>
  <c r="D1692"/>
  <c r="M1692" s="1"/>
  <c r="J1692"/>
  <c r="K1692" s="1"/>
  <c r="H1692"/>
  <c r="G1692"/>
  <c r="F1692"/>
  <c r="E1692"/>
  <c r="B1692"/>
  <c r="C1692" s="1"/>
  <c r="A1692"/>
  <c r="D1691"/>
  <c r="M1691" s="1"/>
  <c r="J1691"/>
  <c r="K1691" s="1"/>
  <c r="H1691"/>
  <c r="G1691"/>
  <c r="F1691"/>
  <c r="E1691"/>
  <c r="B1691"/>
  <c r="C1691" s="1"/>
  <c r="A1691"/>
  <c r="D1690"/>
  <c r="M1690" s="1"/>
  <c r="J1690"/>
  <c r="K1690" s="1"/>
  <c r="H1690"/>
  <c r="G1690"/>
  <c r="F1690"/>
  <c r="E1690"/>
  <c r="B1690"/>
  <c r="C1690" s="1"/>
  <c r="A1690"/>
  <c r="D1689"/>
  <c r="M1689"/>
  <c r="J1689"/>
  <c r="K1689" s="1"/>
  <c r="H1689"/>
  <c r="G1689"/>
  <c r="F1689"/>
  <c r="E1689"/>
  <c r="B1689"/>
  <c r="C1689"/>
  <c r="A1689"/>
  <c r="D1688"/>
  <c r="M1688" s="1"/>
  <c r="J1688"/>
  <c r="K1688" s="1"/>
  <c r="H1688"/>
  <c r="G1688"/>
  <c r="F1688"/>
  <c r="E1688"/>
  <c r="B1688"/>
  <c r="C1688" s="1"/>
  <c r="A1688"/>
  <c r="D1687"/>
  <c r="M1687" s="1"/>
  <c r="J1687"/>
  <c r="K1687" s="1"/>
  <c r="H1687"/>
  <c r="G1687"/>
  <c r="F1687"/>
  <c r="E1687"/>
  <c r="B1687"/>
  <c r="C1687" s="1"/>
  <c r="A1687"/>
  <c r="D1686"/>
  <c r="M1686" s="1"/>
  <c r="J1686"/>
  <c r="K1686" s="1"/>
  <c r="H1686"/>
  <c r="G1686"/>
  <c r="F1686"/>
  <c r="E1686"/>
  <c r="B1686"/>
  <c r="C1686" s="1"/>
  <c r="A1686"/>
  <c r="D1685"/>
  <c r="M1685" s="1"/>
  <c r="J1685"/>
  <c r="K1685" s="1"/>
  <c r="H1685"/>
  <c r="G1685"/>
  <c r="F1685"/>
  <c r="E1685"/>
  <c r="B1685"/>
  <c r="C1685" s="1"/>
  <c r="A1685"/>
  <c r="D1684"/>
  <c r="M1684" s="1"/>
  <c r="J1684"/>
  <c r="K1684" s="1"/>
  <c r="H1684"/>
  <c r="G1684"/>
  <c r="F1684"/>
  <c r="E1684"/>
  <c r="B1684"/>
  <c r="C1684" s="1"/>
  <c r="A1684"/>
  <c r="D1683"/>
  <c r="M1683" s="1"/>
  <c r="J1683"/>
  <c r="K1683" s="1"/>
  <c r="H1683"/>
  <c r="G1683"/>
  <c r="F1683"/>
  <c r="E1683"/>
  <c r="B1683"/>
  <c r="C1683" s="1"/>
  <c r="A1683"/>
  <c r="D1682"/>
  <c r="M1682" s="1"/>
  <c r="J1682"/>
  <c r="K1682" s="1"/>
  <c r="H1682"/>
  <c r="G1682"/>
  <c r="F1682"/>
  <c r="E1682"/>
  <c r="B1682"/>
  <c r="C1682" s="1"/>
  <c r="A1682"/>
  <c r="D1681"/>
  <c r="M1681" s="1"/>
  <c r="J1681"/>
  <c r="K1681" s="1"/>
  <c r="H1681"/>
  <c r="G1681"/>
  <c r="F1681"/>
  <c r="E1681"/>
  <c r="B1681"/>
  <c r="C1681" s="1"/>
  <c r="A1681"/>
  <c r="D1680"/>
  <c r="M1680" s="1"/>
  <c r="J1680"/>
  <c r="K1680"/>
  <c r="H1680"/>
  <c r="G1680"/>
  <c r="F1680"/>
  <c r="E1680"/>
  <c r="B1680"/>
  <c r="C1680" s="1"/>
  <c r="A1680"/>
  <c r="D1679"/>
  <c r="M1679" s="1"/>
  <c r="J1679"/>
  <c r="K1679" s="1"/>
  <c r="H1679"/>
  <c r="G1679"/>
  <c r="F1679"/>
  <c r="E1679"/>
  <c r="B1679"/>
  <c r="C1679" s="1"/>
  <c r="A1679"/>
  <c r="D1678"/>
  <c r="M1678" s="1"/>
  <c r="J1678"/>
  <c r="K1678" s="1"/>
  <c r="H1678"/>
  <c r="G1678"/>
  <c r="F1678"/>
  <c r="E1678"/>
  <c r="B1678"/>
  <c r="C1678" s="1"/>
  <c r="A1678"/>
  <c r="D1677"/>
  <c r="M1677" s="1"/>
  <c r="J1677"/>
  <c r="K1677" s="1"/>
  <c r="H1677"/>
  <c r="G1677"/>
  <c r="F1677"/>
  <c r="E1677"/>
  <c r="B1677"/>
  <c r="C1677" s="1"/>
  <c r="A1677"/>
  <c r="D1676"/>
  <c r="M1676" s="1"/>
  <c r="J1676"/>
  <c r="K1676" s="1"/>
  <c r="H1676"/>
  <c r="G1676"/>
  <c r="F1676"/>
  <c r="E1676"/>
  <c r="B1676"/>
  <c r="C1676" s="1"/>
  <c r="A1676"/>
  <c r="D1675"/>
  <c r="M1675" s="1"/>
  <c r="J1675"/>
  <c r="K1675" s="1"/>
  <c r="H1675"/>
  <c r="G1675"/>
  <c r="F1675"/>
  <c r="E1675"/>
  <c r="B1675"/>
  <c r="C1675" s="1"/>
  <c r="A1675"/>
  <c r="D1674"/>
  <c r="M1674" s="1"/>
  <c r="J1674"/>
  <c r="K1674" s="1"/>
  <c r="H1674"/>
  <c r="G1674"/>
  <c r="F1674"/>
  <c r="E1674"/>
  <c r="B1674"/>
  <c r="C1674" s="1"/>
  <c r="A1674"/>
  <c r="D1673"/>
  <c r="M1673" s="1"/>
  <c r="J1673"/>
  <c r="K1673" s="1"/>
  <c r="H1673"/>
  <c r="G1673"/>
  <c r="F1673"/>
  <c r="E1673"/>
  <c r="B1673"/>
  <c r="C1673" s="1"/>
  <c r="A1673"/>
  <c r="D1672"/>
  <c r="M1672"/>
  <c r="J1672"/>
  <c r="K1672" s="1"/>
  <c r="H1672"/>
  <c r="G1672"/>
  <c r="F1672"/>
  <c r="E1672"/>
  <c r="B1672"/>
  <c r="C1672"/>
  <c r="A1672"/>
  <c r="D1671"/>
  <c r="M1671" s="1"/>
  <c r="J1671"/>
  <c r="K1671" s="1"/>
  <c r="H1671"/>
  <c r="G1671"/>
  <c r="F1671"/>
  <c r="E1671"/>
  <c r="B1671"/>
  <c r="C1671" s="1"/>
  <c r="A1671"/>
  <c r="D1670"/>
  <c r="M1670" s="1"/>
  <c r="J1670"/>
  <c r="K1670" s="1"/>
  <c r="H1670"/>
  <c r="G1670"/>
  <c r="F1670"/>
  <c r="E1670"/>
  <c r="B1670"/>
  <c r="C1670" s="1"/>
  <c r="A1670"/>
  <c r="D1669"/>
  <c r="M1669" s="1"/>
  <c r="J1669"/>
  <c r="K1669" s="1"/>
  <c r="H1669"/>
  <c r="G1669"/>
  <c r="F1669"/>
  <c r="E1669"/>
  <c r="B1669"/>
  <c r="C1669" s="1"/>
  <c r="A1669"/>
  <c r="D1668"/>
  <c r="M1668" s="1"/>
  <c r="J1668"/>
  <c r="K1668" s="1"/>
  <c r="H1668"/>
  <c r="G1668"/>
  <c r="F1668"/>
  <c r="E1668"/>
  <c r="B1668"/>
  <c r="C1668" s="1"/>
  <c r="A1668"/>
  <c r="D1667"/>
  <c r="M1667" s="1"/>
  <c r="J1667"/>
  <c r="K1667" s="1"/>
  <c r="H1667"/>
  <c r="G1667"/>
  <c r="F1667"/>
  <c r="E1667"/>
  <c r="B1667"/>
  <c r="C1667" s="1"/>
  <c r="A1667"/>
  <c r="D1666"/>
  <c r="M1666" s="1"/>
  <c r="J1666"/>
  <c r="K1666" s="1"/>
  <c r="H1666"/>
  <c r="G1666"/>
  <c r="F1666"/>
  <c r="E1666"/>
  <c r="B1666"/>
  <c r="C1666" s="1"/>
  <c r="A1666"/>
  <c r="D1665"/>
  <c r="M1665" s="1"/>
  <c r="J1665"/>
  <c r="K1665" s="1"/>
  <c r="H1665"/>
  <c r="G1665"/>
  <c r="F1665"/>
  <c r="E1665"/>
  <c r="B1665"/>
  <c r="C1665" s="1"/>
  <c r="A1665"/>
  <c r="D1664"/>
  <c r="M1664" s="1"/>
  <c r="J1664"/>
  <c r="K1664"/>
  <c r="H1664"/>
  <c r="G1664"/>
  <c r="F1664"/>
  <c r="E1664"/>
  <c r="B1664"/>
  <c r="C1664" s="1"/>
  <c r="A1664"/>
  <c r="D1663"/>
  <c r="M1663" s="1"/>
  <c r="J1663"/>
  <c r="K1663" s="1"/>
  <c r="H1663"/>
  <c r="G1663"/>
  <c r="F1663"/>
  <c r="E1663"/>
  <c r="B1663"/>
  <c r="C1663" s="1"/>
  <c r="A1663"/>
  <c r="D1662"/>
  <c r="M1662" s="1"/>
  <c r="J1662"/>
  <c r="K1662" s="1"/>
  <c r="H1662"/>
  <c r="G1662"/>
  <c r="F1662"/>
  <c r="E1662"/>
  <c r="B1662"/>
  <c r="C1662" s="1"/>
  <c r="A1662"/>
  <c r="D1661"/>
  <c r="M1661" s="1"/>
  <c r="J1661"/>
  <c r="K1661" s="1"/>
  <c r="H1661"/>
  <c r="G1661"/>
  <c r="F1661"/>
  <c r="E1661"/>
  <c r="B1661"/>
  <c r="C1661" s="1"/>
  <c r="A1661"/>
  <c r="D1660"/>
  <c r="M1660" s="1"/>
  <c r="J1660"/>
  <c r="K1660" s="1"/>
  <c r="H1660"/>
  <c r="G1660"/>
  <c r="F1660"/>
  <c r="E1660"/>
  <c r="B1660"/>
  <c r="C1660" s="1"/>
  <c r="A1660"/>
  <c r="D1659"/>
  <c r="M1659" s="1"/>
  <c r="J1659"/>
  <c r="K1659" s="1"/>
  <c r="H1659"/>
  <c r="G1659"/>
  <c r="F1659"/>
  <c r="E1659"/>
  <c r="B1659"/>
  <c r="C1659" s="1"/>
  <c r="A1659"/>
  <c r="D1658"/>
  <c r="M1658" s="1"/>
  <c r="J1658"/>
  <c r="K1658" s="1"/>
  <c r="H1658"/>
  <c r="G1658"/>
  <c r="F1658"/>
  <c r="E1658"/>
  <c r="B1658"/>
  <c r="C1658" s="1"/>
  <c r="A1658"/>
  <c r="D1657"/>
  <c r="M1657" s="1"/>
  <c r="J1657"/>
  <c r="K1657" s="1"/>
  <c r="H1657"/>
  <c r="G1657"/>
  <c r="F1657"/>
  <c r="E1657"/>
  <c r="B1657"/>
  <c r="C1657" s="1"/>
  <c r="A1657"/>
  <c r="D1656"/>
  <c r="M1656"/>
  <c r="J1656"/>
  <c r="K1656" s="1"/>
  <c r="H1656"/>
  <c r="G1656"/>
  <c r="F1656"/>
  <c r="E1656"/>
  <c r="B1656"/>
  <c r="C1656"/>
  <c r="A1656"/>
  <c r="D1655"/>
  <c r="M1655" s="1"/>
  <c r="J1655"/>
  <c r="K1655" s="1"/>
  <c r="H1655"/>
  <c r="G1655"/>
  <c r="F1655"/>
  <c r="E1655"/>
  <c r="B1655"/>
  <c r="C1655" s="1"/>
  <c r="A1655"/>
  <c r="D1654"/>
  <c r="M1654" s="1"/>
  <c r="J1654"/>
  <c r="K1654" s="1"/>
  <c r="H1654"/>
  <c r="G1654"/>
  <c r="F1654"/>
  <c r="E1654"/>
  <c r="B1654"/>
  <c r="C1654" s="1"/>
  <c r="A1654"/>
  <c r="D1653"/>
  <c r="M1653" s="1"/>
  <c r="J1653"/>
  <c r="K1653" s="1"/>
  <c r="H1653"/>
  <c r="G1653"/>
  <c r="F1653"/>
  <c r="E1653"/>
  <c r="B1653"/>
  <c r="C1653" s="1"/>
  <c r="A1653"/>
  <c r="D1652"/>
  <c r="M1652" s="1"/>
  <c r="J1652"/>
  <c r="K1652" s="1"/>
  <c r="H1652"/>
  <c r="G1652"/>
  <c r="F1652"/>
  <c r="E1652"/>
  <c r="B1652"/>
  <c r="C1652" s="1"/>
  <c r="A1652"/>
  <c r="D1651"/>
  <c r="M1651" s="1"/>
  <c r="J1651"/>
  <c r="K1651" s="1"/>
  <c r="H1651"/>
  <c r="G1651"/>
  <c r="F1651"/>
  <c r="E1651"/>
  <c r="B1651"/>
  <c r="C1651" s="1"/>
  <c r="A1651"/>
  <c r="D1650"/>
  <c r="M1650" s="1"/>
  <c r="J1650"/>
  <c r="K1650" s="1"/>
  <c r="H1650"/>
  <c r="G1650"/>
  <c r="F1650"/>
  <c r="E1650"/>
  <c r="B1650"/>
  <c r="C1650" s="1"/>
  <c r="A1650"/>
  <c r="D1649"/>
  <c r="M1649" s="1"/>
  <c r="J1649"/>
  <c r="K1649" s="1"/>
  <c r="H1649"/>
  <c r="G1649"/>
  <c r="F1649"/>
  <c r="E1649"/>
  <c r="B1649"/>
  <c r="C1649" s="1"/>
  <c r="A1649"/>
  <c r="D1648"/>
  <c r="M1648" s="1"/>
  <c r="J1648"/>
  <c r="K1648"/>
  <c r="H1648"/>
  <c r="G1648"/>
  <c r="F1648"/>
  <c r="E1648"/>
  <c r="B1648"/>
  <c r="C1648" s="1"/>
  <c r="A1648"/>
  <c r="D1647"/>
  <c r="M1647" s="1"/>
  <c r="J1647"/>
  <c r="K1647" s="1"/>
  <c r="H1647"/>
  <c r="G1647"/>
  <c r="F1647"/>
  <c r="E1647"/>
  <c r="B1647"/>
  <c r="C1647" s="1"/>
  <c r="A1647"/>
  <c r="D1646"/>
  <c r="M1646" s="1"/>
  <c r="J1646"/>
  <c r="K1646" s="1"/>
  <c r="H1646"/>
  <c r="G1646"/>
  <c r="F1646"/>
  <c r="E1646"/>
  <c r="B1646"/>
  <c r="C1646" s="1"/>
  <c r="A1646"/>
  <c r="D1645"/>
  <c r="M1645" s="1"/>
  <c r="J1645"/>
  <c r="K1645" s="1"/>
  <c r="H1645"/>
  <c r="G1645"/>
  <c r="F1645"/>
  <c r="E1645"/>
  <c r="B1645"/>
  <c r="C1645" s="1"/>
  <c r="A1645"/>
  <c r="D1644"/>
  <c r="M1644" s="1"/>
  <c r="J1644"/>
  <c r="K1644" s="1"/>
  <c r="H1644"/>
  <c r="G1644"/>
  <c r="F1644"/>
  <c r="E1644"/>
  <c r="B1644"/>
  <c r="C1644" s="1"/>
  <c r="A1644"/>
  <c r="D1643"/>
  <c r="M1643" s="1"/>
  <c r="J1643"/>
  <c r="K1643" s="1"/>
  <c r="H1643"/>
  <c r="G1643"/>
  <c r="F1643"/>
  <c r="E1643"/>
  <c r="B1643"/>
  <c r="C1643" s="1"/>
  <c r="A1643"/>
  <c r="D1642"/>
  <c r="M1642" s="1"/>
  <c r="J1642"/>
  <c r="K1642" s="1"/>
  <c r="H1642"/>
  <c r="G1642"/>
  <c r="F1642"/>
  <c r="E1642"/>
  <c r="B1642"/>
  <c r="C1642" s="1"/>
  <c r="A1642"/>
  <c r="D1641"/>
  <c r="M1641" s="1"/>
  <c r="J1641"/>
  <c r="K1641" s="1"/>
  <c r="H1641"/>
  <c r="G1641"/>
  <c r="F1641"/>
  <c r="E1641"/>
  <c r="B1641"/>
  <c r="C1641" s="1"/>
  <c r="A1641"/>
  <c r="D1640"/>
  <c r="M1640"/>
  <c r="J1640"/>
  <c r="K1640" s="1"/>
  <c r="H1640"/>
  <c r="G1640"/>
  <c r="F1640"/>
  <c r="E1640"/>
  <c r="B1640"/>
  <c r="C1640"/>
  <c r="A1640"/>
  <c r="D1639"/>
  <c r="M1639" s="1"/>
  <c r="J1639"/>
  <c r="K1639" s="1"/>
  <c r="H1639"/>
  <c r="G1639"/>
  <c r="F1639"/>
  <c r="E1639"/>
  <c r="B1639"/>
  <c r="C1639" s="1"/>
  <c r="A1639"/>
  <c r="D1638"/>
  <c r="M1638" s="1"/>
  <c r="J1638"/>
  <c r="K1638" s="1"/>
  <c r="H1638"/>
  <c r="G1638"/>
  <c r="F1638"/>
  <c r="E1638"/>
  <c r="B1638"/>
  <c r="C1638" s="1"/>
  <c r="A1638"/>
  <c r="D1637"/>
  <c r="M1637" s="1"/>
  <c r="J1637"/>
  <c r="K1637" s="1"/>
  <c r="H1637"/>
  <c r="G1637"/>
  <c r="F1637"/>
  <c r="E1637"/>
  <c r="B1637"/>
  <c r="C1637" s="1"/>
  <c r="A1637"/>
  <c r="D1636"/>
  <c r="M1636"/>
  <c r="J1636"/>
  <c r="K1636" s="1"/>
  <c r="H1636"/>
  <c r="G1636"/>
  <c r="F1636"/>
  <c r="E1636"/>
  <c r="B1636"/>
  <c r="C1636"/>
  <c r="A1636"/>
  <c r="D1635"/>
  <c r="M1635" s="1"/>
  <c r="J1635"/>
  <c r="K1635" s="1"/>
  <c r="H1635"/>
  <c r="G1635"/>
  <c r="F1635"/>
  <c r="E1635"/>
  <c r="B1635"/>
  <c r="C1635" s="1"/>
  <c r="A1635"/>
  <c r="D1634"/>
  <c r="M1634" s="1"/>
  <c r="J1634"/>
  <c r="K1634" s="1"/>
  <c r="H1634"/>
  <c r="G1634"/>
  <c r="F1634"/>
  <c r="E1634"/>
  <c r="B1634"/>
  <c r="C1634" s="1"/>
  <c r="A1634"/>
  <c r="D1633"/>
  <c r="M1633" s="1"/>
  <c r="J1633"/>
  <c r="K1633" s="1"/>
  <c r="H1633"/>
  <c r="G1633"/>
  <c r="F1633"/>
  <c r="E1633"/>
  <c r="B1633"/>
  <c r="C1633" s="1"/>
  <c r="A1633"/>
  <c r="D1632"/>
  <c r="M1632" s="1"/>
  <c r="J1632"/>
  <c r="K1632"/>
  <c r="H1632"/>
  <c r="G1632"/>
  <c r="F1632"/>
  <c r="E1632"/>
  <c r="B1632"/>
  <c r="C1632" s="1"/>
  <c r="A1632"/>
  <c r="D1631"/>
  <c r="M1631" s="1"/>
  <c r="J1631"/>
  <c r="K1631" s="1"/>
  <c r="H1631"/>
  <c r="G1631"/>
  <c r="F1631"/>
  <c r="E1631"/>
  <c r="B1631"/>
  <c r="C1631" s="1"/>
  <c r="A1631"/>
  <c r="D1630"/>
  <c r="M1630" s="1"/>
  <c r="J1630"/>
  <c r="K1630" s="1"/>
  <c r="H1630"/>
  <c r="G1630"/>
  <c r="F1630"/>
  <c r="E1630"/>
  <c r="B1630"/>
  <c r="C1630" s="1"/>
  <c r="A1630"/>
  <c r="D1629"/>
  <c r="M1629" s="1"/>
  <c r="J1629"/>
  <c r="K1629" s="1"/>
  <c r="H1629"/>
  <c r="G1629"/>
  <c r="F1629"/>
  <c r="E1629"/>
  <c r="B1629"/>
  <c r="C1629" s="1"/>
  <c r="A1629"/>
  <c r="D1628"/>
  <c r="M1628" s="1"/>
  <c r="J1628"/>
  <c r="K1628" s="1"/>
  <c r="H1628"/>
  <c r="G1628"/>
  <c r="F1628"/>
  <c r="E1628"/>
  <c r="B1628"/>
  <c r="C1628" s="1"/>
  <c r="A1628"/>
  <c r="D1627"/>
  <c r="M1627" s="1"/>
  <c r="J1627"/>
  <c r="K1627" s="1"/>
  <c r="H1627"/>
  <c r="G1627"/>
  <c r="F1627"/>
  <c r="E1627"/>
  <c r="B1627"/>
  <c r="C1627" s="1"/>
  <c r="A1627"/>
  <c r="D1626"/>
  <c r="M1626" s="1"/>
  <c r="J1626"/>
  <c r="K1626" s="1"/>
  <c r="H1626"/>
  <c r="G1626"/>
  <c r="F1626"/>
  <c r="E1626"/>
  <c r="B1626"/>
  <c r="C1626" s="1"/>
  <c r="A1626"/>
  <c r="D1625"/>
  <c r="M1625" s="1"/>
  <c r="J1625"/>
  <c r="K1625" s="1"/>
  <c r="H1625"/>
  <c r="G1625"/>
  <c r="F1625"/>
  <c r="E1625"/>
  <c r="B1625"/>
  <c r="C1625" s="1"/>
  <c r="A1625"/>
  <c r="D1624"/>
  <c r="M1624"/>
  <c r="J1624"/>
  <c r="K1624" s="1"/>
  <c r="H1624"/>
  <c r="G1624"/>
  <c r="F1624"/>
  <c r="E1624"/>
  <c r="B1624"/>
  <c r="C1624"/>
  <c r="A1624"/>
  <c r="D1623"/>
  <c r="M1623" s="1"/>
  <c r="J1623"/>
  <c r="K1623" s="1"/>
  <c r="H1623"/>
  <c r="G1623"/>
  <c r="F1623"/>
  <c r="E1623"/>
  <c r="B1623"/>
  <c r="C1623" s="1"/>
  <c r="A1623"/>
  <c r="D1622"/>
  <c r="M1622" s="1"/>
  <c r="J1622"/>
  <c r="K1622" s="1"/>
  <c r="H1622"/>
  <c r="G1622"/>
  <c r="F1622"/>
  <c r="E1622"/>
  <c r="B1622"/>
  <c r="C1622" s="1"/>
  <c r="A1622"/>
  <c r="D1621"/>
  <c r="M1621" s="1"/>
  <c r="J1621"/>
  <c r="K1621" s="1"/>
  <c r="H1621"/>
  <c r="G1621"/>
  <c r="F1621"/>
  <c r="E1621"/>
  <c r="B1621"/>
  <c r="C1621" s="1"/>
  <c r="A1621"/>
  <c r="D1620"/>
  <c r="M1620" s="1"/>
  <c r="J1620"/>
  <c r="K1620" s="1"/>
  <c r="H1620"/>
  <c r="G1620"/>
  <c r="F1620"/>
  <c r="E1620"/>
  <c r="B1620"/>
  <c r="C1620"/>
  <c r="A1620"/>
  <c r="D1619"/>
  <c r="M1619" s="1"/>
  <c r="J1619"/>
  <c r="K1619" s="1"/>
  <c r="H1619"/>
  <c r="G1619"/>
  <c r="F1619"/>
  <c r="E1619"/>
  <c r="B1619"/>
  <c r="C1619" s="1"/>
  <c r="A1619"/>
  <c r="D1618"/>
  <c r="M1618" s="1"/>
  <c r="J1618"/>
  <c r="K1618" s="1"/>
  <c r="H1618"/>
  <c r="G1618"/>
  <c r="F1618"/>
  <c r="E1618"/>
  <c r="B1618"/>
  <c r="C1618" s="1"/>
  <c r="A1618"/>
  <c r="D1617"/>
  <c r="M1617" s="1"/>
  <c r="J1617"/>
  <c r="K1617" s="1"/>
  <c r="H1617"/>
  <c r="G1617"/>
  <c r="F1617"/>
  <c r="E1617"/>
  <c r="B1617"/>
  <c r="C1617" s="1"/>
  <c r="A1617"/>
  <c r="D1616"/>
  <c r="M1616" s="1"/>
  <c r="J1616"/>
  <c r="K1616"/>
  <c r="H1616"/>
  <c r="G1616"/>
  <c r="F1616"/>
  <c r="E1616"/>
  <c r="B1616"/>
  <c r="C1616" s="1"/>
  <c r="A1616"/>
  <c r="D1615"/>
  <c r="M1615" s="1"/>
  <c r="J1615"/>
  <c r="K1615" s="1"/>
  <c r="H1615"/>
  <c r="G1615"/>
  <c r="F1615"/>
  <c r="E1615"/>
  <c r="B1615"/>
  <c r="C1615" s="1"/>
  <c r="A1615"/>
  <c r="D1614"/>
  <c r="M1614" s="1"/>
  <c r="J1614"/>
  <c r="K1614" s="1"/>
  <c r="H1614"/>
  <c r="G1614"/>
  <c r="F1614"/>
  <c r="E1614"/>
  <c r="B1614"/>
  <c r="C1614" s="1"/>
  <c r="A1614"/>
  <c r="D1613"/>
  <c r="M1613" s="1"/>
  <c r="J1613"/>
  <c r="K1613" s="1"/>
  <c r="H1613"/>
  <c r="G1613"/>
  <c r="F1613"/>
  <c r="E1613"/>
  <c r="B1613"/>
  <c r="C1613" s="1"/>
  <c r="A1613"/>
  <c r="D1612"/>
  <c r="M1612" s="1"/>
  <c r="J1612"/>
  <c r="K1612" s="1"/>
  <c r="H1612"/>
  <c r="G1612"/>
  <c r="F1612"/>
  <c r="E1612"/>
  <c r="B1612"/>
  <c r="C1612" s="1"/>
  <c r="A1612"/>
  <c r="D1611"/>
  <c r="M1611" s="1"/>
  <c r="J1611"/>
  <c r="K1611" s="1"/>
  <c r="H1611"/>
  <c r="G1611"/>
  <c r="F1611"/>
  <c r="E1611"/>
  <c r="B1611"/>
  <c r="C1611" s="1"/>
  <c r="A1611"/>
  <c r="D1610"/>
  <c r="M1610" s="1"/>
  <c r="J1610"/>
  <c r="K1610" s="1"/>
  <c r="H1610"/>
  <c r="G1610"/>
  <c r="F1610"/>
  <c r="E1610"/>
  <c r="B1610"/>
  <c r="C1610" s="1"/>
  <c r="A1610"/>
  <c r="D1609"/>
  <c r="M1609" s="1"/>
  <c r="J1609"/>
  <c r="K1609" s="1"/>
  <c r="H1609"/>
  <c r="G1609"/>
  <c r="F1609"/>
  <c r="E1609"/>
  <c r="B1609"/>
  <c r="C1609" s="1"/>
  <c r="A1609"/>
  <c r="D1608"/>
  <c r="M1608"/>
  <c r="J1608"/>
  <c r="K1608" s="1"/>
  <c r="H1608"/>
  <c r="G1608"/>
  <c r="F1608"/>
  <c r="E1608"/>
  <c r="B1608"/>
  <c r="C1608"/>
  <c r="A1608"/>
  <c r="D1607"/>
  <c r="M1607" s="1"/>
  <c r="J1607"/>
  <c r="K1607" s="1"/>
  <c r="H1607"/>
  <c r="G1607"/>
  <c r="F1607"/>
  <c r="E1607"/>
  <c r="B1607"/>
  <c r="C1607" s="1"/>
  <c r="A1607"/>
  <c r="D1606"/>
  <c r="M1606" s="1"/>
  <c r="J1606"/>
  <c r="K1606" s="1"/>
  <c r="H1606"/>
  <c r="G1606"/>
  <c r="F1606"/>
  <c r="E1606"/>
  <c r="B1606"/>
  <c r="C1606" s="1"/>
  <c r="A1606"/>
  <c r="D1605"/>
  <c r="M1605" s="1"/>
  <c r="J1605"/>
  <c r="K1605" s="1"/>
  <c r="H1605"/>
  <c r="G1605"/>
  <c r="F1605"/>
  <c r="E1605"/>
  <c r="B1605"/>
  <c r="C1605" s="1"/>
  <c r="A1605"/>
  <c r="D1604"/>
  <c r="M1604"/>
  <c r="J1604"/>
  <c r="K1604" s="1"/>
  <c r="H1604"/>
  <c r="G1604"/>
  <c r="F1604"/>
  <c r="E1604"/>
  <c r="B1604"/>
  <c r="C1604"/>
  <c r="A1604"/>
  <c r="D1603"/>
  <c r="M1603" s="1"/>
  <c r="J1603"/>
  <c r="K1603" s="1"/>
  <c r="H1603"/>
  <c r="G1603"/>
  <c r="F1603"/>
  <c r="E1603"/>
  <c r="B1603"/>
  <c r="C1603" s="1"/>
  <c r="A1603"/>
  <c r="D1602"/>
  <c r="M1602" s="1"/>
  <c r="J1602"/>
  <c r="K1602" s="1"/>
  <c r="H1602"/>
  <c r="G1602"/>
  <c r="F1602"/>
  <c r="E1602"/>
  <c r="B1602"/>
  <c r="C1602" s="1"/>
  <c r="A1602"/>
  <c r="D1601"/>
  <c r="M1601" s="1"/>
  <c r="J1601"/>
  <c r="K1601" s="1"/>
  <c r="H1601"/>
  <c r="G1601"/>
  <c r="F1601"/>
  <c r="E1601"/>
  <c r="B1601"/>
  <c r="C1601" s="1"/>
  <c r="A1601"/>
  <c r="D1600"/>
  <c r="M1600" s="1"/>
  <c r="J1600"/>
  <c r="K1600"/>
  <c r="H1600"/>
  <c r="G1600"/>
  <c r="F1600"/>
  <c r="E1600"/>
  <c r="B1600"/>
  <c r="C1600" s="1"/>
  <c r="A1600"/>
  <c r="D1599"/>
  <c r="M1599" s="1"/>
  <c r="J1599"/>
  <c r="K1599" s="1"/>
  <c r="H1599"/>
  <c r="G1599"/>
  <c r="F1599"/>
  <c r="E1599"/>
  <c r="B1599"/>
  <c r="C1599" s="1"/>
  <c r="A1599"/>
  <c r="D1598"/>
  <c r="M1598" s="1"/>
  <c r="J1598"/>
  <c r="K1598" s="1"/>
  <c r="H1598"/>
  <c r="G1598"/>
  <c r="F1598"/>
  <c r="E1598"/>
  <c r="B1598"/>
  <c r="C1598" s="1"/>
  <c r="A1598"/>
  <c r="D1597"/>
  <c r="M1597" s="1"/>
  <c r="J1597"/>
  <c r="K1597" s="1"/>
  <c r="H1597"/>
  <c r="G1597"/>
  <c r="F1597"/>
  <c r="E1597"/>
  <c r="B1597"/>
  <c r="C1597" s="1"/>
  <c r="A1597"/>
  <c r="D1596"/>
  <c r="M1596" s="1"/>
  <c r="J1596"/>
  <c r="K1596"/>
  <c r="H1596"/>
  <c r="G1596"/>
  <c r="F1596"/>
  <c r="E1596"/>
  <c r="B1596"/>
  <c r="C1596" s="1"/>
  <c r="A1596"/>
  <c r="D1595"/>
  <c r="M1595" s="1"/>
  <c r="J1595"/>
  <c r="K1595" s="1"/>
  <c r="H1595"/>
  <c r="G1595"/>
  <c r="F1595"/>
  <c r="E1595"/>
  <c r="B1595"/>
  <c r="C1595" s="1"/>
  <c r="A1595"/>
  <c r="D1594"/>
  <c r="M1594" s="1"/>
  <c r="J1594"/>
  <c r="K1594" s="1"/>
  <c r="H1594"/>
  <c r="G1594"/>
  <c r="F1594"/>
  <c r="E1594"/>
  <c r="B1594"/>
  <c r="C1594" s="1"/>
  <c r="A1594"/>
  <c r="D1593"/>
  <c r="M1593" s="1"/>
  <c r="J1593"/>
  <c r="K1593" s="1"/>
  <c r="H1593"/>
  <c r="G1593"/>
  <c r="F1593"/>
  <c r="E1593"/>
  <c r="B1593"/>
  <c r="C1593" s="1"/>
  <c r="A1593"/>
  <c r="D1592"/>
  <c r="M1592"/>
  <c r="J1592"/>
  <c r="K1592" s="1"/>
  <c r="H1592"/>
  <c r="F1592"/>
  <c r="E1592"/>
  <c r="B1592"/>
  <c r="A1592"/>
  <c r="G1592"/>
  <c r="C1592"/>
  <c r="D1591"/>
  <c r="M1591" s="1"/>
  <c r="J1591"/>
  <c r="K1591" s="1"/>
  <c r="H1591"/>
  <c r="G1591"/>
  <c r="F1591"/>
  <c r="E1591"/>
  <c r="B1591"/>
  <c r="C1591" s="1"/>
  <c r="A1591"/>
  <c r="D1590"/>
  <c r="M1590" s="1"/>
  <c r="J1590"/>
  <c r="K1590" s="1"/>
  <c r="H1590"/>
  <c r="G1590"/>
  <c r="F1590"/>
  <c r="E1590"/>
  <c r="B1590"/>
  <c r="C1590" s="1"/>
  <c r="A1590"/>
  <c r="D1589"/>
  <c r="M1589" s="1"/>
  <c r="J1589"/>
  <c r="K1589" s="1"/>
  <c r="H1589"/>
  <c r="G1589"/>
  <c r="F1589"/>
  <c r="E1589"/>
  <c r="B1589"/>
  <c r="C1589" s="1"/>
  <c r="A1589"/>
  <c r="D1588"/>
  <c r="M1588"/>
  <c r="J1588"/>
  <c r="K1588" s="1"/>
  <c r="H1588"/>
  <c r="G1588"/>
  <c r="F1588"/>
  <c r="E1588"/>
  <c r="B1588"/>
  <c r="C1588"/>
  <c r="A1588"/>
  <c r="D1587"/>
  <c r="M1587" s="1"/>
  <c r="J1587"/>
  <c r="K1587" s="1"/>
  <c r="H1587"/>
  <c r="G1587"/>
  <c r="F1587"/>
  <c r="E1587"/>
  <c r="B1587"/>
  <c r="C1587" s="1"/>
  <c r="A1587"/>
  <c r="D1586"/>
  <c r="M1586" s="1"/>
  <c r="J1586"/>
  <c r="K1586" s="1"/>
  <c r="H1586"/>
  <c r="G1586"/>
  <c r="F1586"/>
  <c r="E1586"/>
  <c r="B1586"/>
  <c r="C1586" s="1"/>
  <c r="A1586"/>
  <c r="D1585"/>
  <c r="M1585" s="1"/>
  <c r="J1585"/>
  <c r="K1585" s="1"/>
  <c r="H1585"/>
  <c r="G1585"/>
  <c r="F1585"/>
  <c r="E1585"/>
  <c r="B1585"/>
  <c r="C1585" s="1"/>
  <c r="A1585"/>
  <c r="D1584"/>
  <c r="M1584" s="1"/>
  <c r="J1584"/>
  <c r="K1584"/>
  <c r="H1584"/>
  <c r="G1584"/>
  <c r="F1584"/>
  <c r="E1584"/>
  <c r="B1584"/>
  <c r="C1584" s="1"/>
  <c r="A1584"/>
  <c r="D1583"/>
  <c r="M1583" s="1"/>
  <c r="J1583"/>
  <c r="K1583" s="1"/>
  <c r="H1583"/>
  <c r="G1583"/>
  <c r="F1583"/>
  <c r="E1583"/>
  <c r="B1583"/>
  <c r="C1583" s="1"/>
  <c r="A1583"/>
  <c r="D1582"/>
  <c r="M1582" s="1"/>
  <c r="J1582"/>
  <c r="K1582" s="1"/>
  <c r="H1582"/>
  <c r="G1582"/>
  <c r="F1582"/>
  <c r="E1582"/>
  <c r="B1582"/>
  <c r="C1582" s="1"/>
  <c r="A1582"/>
  <c r="D1581"/>
  <c r="M1581" s="1"/>
  <c r="J1581"/>
  <c r="K1581" s="1"/>
  <c r="H1581"/>
  <c r="G1581"/>
  <c r="F1581"/>
  <c r="E1581"/>
  <c r="B1581"/>
  <c r="C1581" s="1"/>
  <c r="A1581"/>
  <c r="D1580"/>
  <c r="M1580" s="1"/>
  <c r="J1580"/>
  <c r="K1580"/>
  <c r="H1580"/>
  <c r="G1580"/>
  <c r="F1580"/>
  <c r="E1580"/>
  <c r="B1580"/>
  <c r="C1580" s="1"/>
  <c r="A1580"/>
  <c r="D1579"/>
  <c r="M1579" s="1"/>
  <c r="J1579"/>
  <c r="K1579" s="1"/>
  <c r="H1579"/>
  <c r="G1579"/>
  <c r="F1579"/>
  <c r="E1579"/>
  <c r="B1579"/>
  <c r="C1579" s="1"/>
  <c r="A1579"/>
  <c r="D1578"/>
  <c r="M1578" s="1"/>
  <c r="J1578"/>
  <c r="K1578" s="1"/>
  <c r="H1578"/>
  <c r="G1578"/>
  <c r="F1578"/>
  <c r="E1578"/>
  <c r="B1578"/>
  <c r="C1578" s="1"/>
  <c r="A1578"/>
  <c r="D1577"/>
  <c r="M1577" s="1"/>
  <c r="J1577"/>
  <c r="K1577" s="1"/>
  <c r="H1577"/>
  <c r="G1577"/>
  <c r="F1577"/>
  <c r="E1577"/>
  <c r="B1577"/>
  <c r="C1577" s="1"/>
  <c r="A1577"/>
  <c r="D1576"/>
  <c r="M1576"/>
  <c r="J1576"/>
  <c r="K1576" s="1"/>
  <c r="H1576"/>
  <c r="G1576"/>
  <c r="F1576"/>
  <c r="E1576"/>
  <c r="B1576"/>
  <c r="C1576"/>
  <c r="A1576"/>
  <c r="D1575"/>
  <c r="M1575" s="1"/>
  <c r="J1575"/>
  <c r="K1575" s="1"/>
  <c r="H1575"/>
  <c r="G1575"/>
  <c r="F1575"/>
  <c r="E1575"/>
  <c r="B1575"/>
  <c r="C1575" s="1"/>
  <c r="A1575"/>
  <c r="D1574"/>
  <c r="M1574" s="1"/>
  <c r="J1574"/>
  <c r="K1574" s="1"/>
  <c r="H1574"/>
  <c r="G1574"/>
  <c r="F1574"/>
  <c r="E1574"/>
  <c r="B1574"/>
  <c r="C1574" s="1"/>
  <c r="A1574"/>
  <c r="D1573"/>
  <c r="M1573" s="1"/>
  <c r="J1573"/>
  <c r="K1573" s="1"/>
  <c r="H1573"/>
  <c r="G1573"/>
  <c r="F1573"/>
  <c r="E1573"/>
  <c r="B1573"/>
  <c r="C1573" s="1"/>
  <c r="A1573"/>
  <c r="D1572"/>
  <c r="M1572"/>
  <c r="J1572"/>
  <c r="K1572" s="1"/>
  <c r="H1572"/>
  <c r="G1572"/>
  <c r="F1572"/>
  <c r="E1572"/>
  <c r="B1572"/>
  <c r="C1572"/>
  <c r="A1572"/>
  <c r="D1571"/>
  <c r="M1571" s="1"/>
  <c r="J1571"/>
  <c r="K1571" s="1"/>
  <c r="H1571"/>
  <c r="G1571"/>
  <c r="F1571"/>
  <c r="E1571"/>
  <c r="B1571"/>
  <c r="C1571" s="1"/>
  <c r="A1571"/>
  <c r="D1570"/>
  <c r="M1570" s="1"/>
  <c r="J1570"/>
  <c r="K1570" s="1"/>
  <c r="H1570"/>
  <c r="G1570"/>
  <c r="F1570"/>
  <c r="E1570"/>
  <c r="B1570"/>
  <c r="C1570" s="1"/>
  <c r="A1570"/>
  <c r="D1569"/>
  <c r="M1569" s="1"/>
  <c r="J1569"/>
  <c r="K1569" s="1"/>
  <c r="H1569"/>
  <c r="G1569"/>
  <c r="F1569"/>
  <c r="E1569"/>
  <c r="B1569"/>
  <c r="C1569" s="1"/>
  <c r="A1569"/>
  <c r="D1568"/>
  <c r="M1568" s="1"/>
  <c r="J1568"/>
  <c r="K1568"/>
  <c r="H1568"/>
  <c r="G1568"/>
  <c r="F1568"/>
  <c r="E1568"/>
  <c r="B1568"/>
  <c r="C1568" s="1"/>
  <c r="A1568"/>
  <c r="D1567"/>
  <c r="M1567" s="1"/>
  <c r="J1567"/>
  <c r="K1567" s="1"/>
  <c r="H1567"/>
  <c r="G1567"/>
  <c r="F1567"/>
  <c r="E1567"/>
  <c r="B1567"/>
  <c r="C1567" s="1"/>
  <c r="A1567"/>
  <c r="D1566"/>
  <c r="M1566" s="1"/>
  <c r="J1566"/>
  <c r="K1566" s="1"/>
  <c r="H1566"/>
  <c r="G1566"/>
  <c r="F1566"/>
  <c r="E1566"/>
  <c r="B1566"/>
  <c r="C1566" s="1"/>
  <c r="A1566"/>
  <c r="D1565"/>
  <c r="M1565" s="1"/>
  <c r="J1565"/>
  <c r="K1565" s="1"/>
  <c r="H1565"/>
  <c r="G1565"/>
  <c r="F1565"/>
  <c r="E1565"/>
  <c r="B1565"/>
  <c r="C1565" s="1"/>
  <c r="A1565"/>
  <c r="D1564"/>
  <c r="M1564" s="1"/>
  <c r="J1564"/>
  <c r="K1564"/>
  <c r="H1564"/>
  <c r="G1564"/>
  <c r="F1564"/>
  <c r="E1564"/>
  <c r="B1564"/>
  <c r="C1564" s="1"/>
  <c r="A1564"/>
  <c r="D1563"/>
  <c r="M1563" s="1"/>
  <c r="J1563"/>
  <c r="K1563" s="1"/>
  <c r="H1563"/>
  <c r="G1563"/>
  <c r="F1563"/>
  <c r="E1563"/>
  <c r="B1563"/>
  <c r="C1563" s="1"/>
  <c r="A1563"/>
  <c r="D1562"/>
  <c r="M1562" s="1"/>
  <c r="J1562"/>
  <c r="K1562" s="1"/>
  <c r="H1562"/>
  <c r="G1562"/>
  <c r="F1562"/>
  <c r="E1562"/>
  <c r="B1562"/>
  <c r="C1562" s="1"/>
  <c r="A1562"/>
  <c r="D1561"/>
  <c r="M1561" s="1"/>
  <c r="J1561"/>
  <c r="K1561" s="1"/>
  <c r="H1561"/>
  <c r="G1561"/>
  <c r="F1561"/>
  <c r="E1561"/>
  <c r="B1561"/>
  <c r="C1561" s="1"/>
  <c r="A1561"/>
  <c r="D1560"/>
  <c r="M1560"/>
  <c r="J1560"/>
  <c r="K1560" s="1"/>
  <c r="H1560"/>
  <c r="G1560"/>
  <c r="F1560"/>
  <c r="E1560"/>
  <c r="B1560"/>
  <c r="C1560"/>
  <c r="A1560"/>
  <c r="D1559"/>
  <c r="M1559" s="1"/>
  <c r="J1559"/>
  <c r="K1559" s="1"/>
  <c r="H1559"/>
  <c r="G1559"/>
  <c r="F1559"/>
  <c r="E1559"/>
  <c r="B1559"/>
  <c r="C1559" s="1"/>
  <c r="A1559"/>
  <c r="D1558"/>
  <c r="M1558" s="1"/>
  <c r="J1558"/>
  <c r="K1558" s="1"/>
  <c r="H1558"/>
  <c r="G1558"/>
  <c r="F1558"/>
  <c r="E1558"/>
  <c r="B1558"/>
  <c r="C1558" s="1"/>
  <c r="A1558"/>
  <c r="D1557"/>
  <c r="M1557" s="1"/>
  <c r="J1557"/>
  <c r="K1557" s="1"/>
  <c r="H1557"/>
  <c r="G1557"/>
  <c r="F1557"/>
  <c r="E1557"/>
  <c r="B1557"/>
  <c r="C1557" s="1"/>
  <c r="A1557"/>
  <c r="D1556"/>
  <c r="M1556"/>
  <c r="J1556"/>
  <c r="K1556" s="1"/>
  <c r="H1556"/>
  <c r="G1556"/>
  <c r="F1556"/>
  <c r="E1556"/>
  <c r="B1556"/>
  <c r="C1556"/>
  <c r="A1556"/>
  <c r="D1555"/>
  <c r="M1555" s="1"/>
  <c r="J1555"/>
  <c r="K1555" s="1"/>
  <c r="H1555"/>
  <c r="G1555"/>
  <c r="F1555"/>
  <c r="E1555"/>
  <c r="B1555"/>
  <c r="C1555" s="1"/>
  <c r="A1555"/>
  <c r="D1554"/>
  <c r="M1554" s="1"/>
  <c r="J1554"/>
  <c r="K1554" s="1"/>
  <c r="H1554"/>
  <c r="G1554"/>
  <c r="F1554"/>
  <c r="E1554"/>
  <c r="B1554"/>
  <c r="C1554" s="1"/>
  <c r="A1554"/>
  <c r="D1553"/>
  <c r="M1553" s="1"/>
  <c r="J1553"/>
  <c r="K1553" s="1"/>
  <c r="H1553"/>
  <c r="G1553"/>
  <c r="F1553"/>
  <c r="E1553"/>
  <c r="B1553"/>
  <c r="C1553" s="1"/>
  <c r="A1553"/>
  <c r="D1552"/>
  <c r="M1552" s="1"/>
  <c r="J1552"/>
  <c r="K1552"/>
  <c r="H1552"/>
  <c r="G1552"/>
  <c r="F1552"/>
  <c r="E1552"/>
  <c r="B1552"/>
  <c r="C1552" s="1"/>
  <c r="A1552"/>
  <c r="D1551"/>
  <c r="M1551" s="1"/>
  <c r="J1551"/>
  <c r="K1551" s="1"/>
  <c r="H1551"/>
  <c r="G1551"/>
  <c r="F1551"/>
  <c r="E1551"/>
  <c r="B1551"/>
  <c r="C1551" s="1"/>
  <c r="A1551"/>
  <c r="D1550"/>
  <c r="M1550" s="1"/>
  <c r="J1550"/>
  <c r="K1550" s="1"/>
  <c r="H1550"/>
  <c r="G1550"/>
  <c r="F1550"/>
  <c r="E1550"/>
  <c r="B1550"/>
  <c r="C1550" s="1"/>
  <c r="A1550"/>
  <c r="D1549"/>
  <c r="M1549" s="1"/>
  <c r="J1549"/>
  <c r="K1549" s="1"/>
  <c r="H1549"/>
  <c r="G1549"/>
  <c r="F1549"/>
  <c r="E1549"/>
  <c r="B1549"/>
  <c r="C1549" s="1"/>
  <c r="A1549"/>
  <c r="D1548"/>
  <c r="M1548" s="1"/>
  <c r="J1548"/>
  <c r="K1548"/>
  <c r="H1548"/>
  <c r="G1548"/>
  <c r="F1548"/>
  <c r="E1548"/>
  <c r="B1548"/>
  <c r="C1548" s="1"/>
  <c r="A1548"/>
  <c r="D1547"/>
  <c r="M1547" s="1"/>
  <c r="J1547"/>
  <c r="K1547" s="1"/>
  <c r="H1547"/>
  <c r="G1547"/>
  <c r="F1547"/>
  <c r="E1547"/>
  <c r="B1547"/>
  <c r="C1547" s="1"/>
  <c r="A1547"/>
  <c r="D1546"/>
  <c r="M1546" s="1"/>
  <c r="J1546"/>
  <c r="K1546" s="1"/>
  <c r="H1546"/>
  <c r="G1546"/>
  <c r="F1546"/>
  <c r="E1546"/>
  <c r="B1546"/>
  <c r="C1546" s="1"/>
  <c r="A1546"/>
  <c r="D1545"/>
  <c r="M1545" s="1"/>
  <c r="J1545"/>
  <c r="K1545" s="1"/>
  <c r="H1545"/>
  <c r="G1545"/>
  <c r="F1545"/>
  <c r="E1545"/>
  <c r="B1545"/>
  <c r="C1545" s="1"/>
  <c r="A1545"/>
  <c r="D1544"/>
  <c r="M1544"/>
  <c r="J1544"/>
  <c r="K1544" s="1"/>
  <c r="H1544"/>
  <c r="G1544"/>
  <c r="F1544"/>
  <c r="E1544"/>
  <c r="B1544"/>
  <c r="C1544"/>
  <c r="A1544"/>
  <c r="D1543"/>
  <c r="M1543" s="1"/>
  <c r="J1543"/>
  <c r="K1543" s="1"/>
  <c r="H1543"/>
  <c r="G1543"/>
  <c r="F1543"/>
  <c r="E1543"/>
  <c r="B1543"/>
  <c r="C1543" s="1"/>
  <c r="A1543"/>
  <c r="D1542"/>
  <c r="M1542" s="1"/>
  <c r="J1542"/>
  <c r="K1542" s="1"/>
  <c r="H1542"/>
  <c r="G1542"/>
  <c r="F1542"/>
  <c r="E1542"/>
  <c r="B1542"/>
  <c r="C1542" s="1"/>
  <c r="A1542"/>
  <c r="D1541"/>
  <c r="M1541" s="1"/>
  <c r="J1541"/>
  <c r="K1541" s="1"/>
  <c r="H1541"/>
  <c r="G1541"/>
  <c r="F1541"/>
  <c r="E1541"/>
  <c r="B1541"/>
  <c r="C1541" s="1"/>
  <c r="A1541"/>
  <c r="D1540"/>
  <c r="M1540"/>
  <c r="J1540"/>
  <c r="K1540" s="1"/>
  <c r="H1540"/>
  <c r="G1540"/>
  <c r="F1540"/>
  <c r="E1540"/>
  <c r="B1540"/>
  <c r="C1540"/>
  <c r="A1540"/>
  <c r="D1539"/>
  <c r="M1539" s="1"/>
  <c r="J1539"/>
  <c r="K1539" s="1"/>
  <c r="H1539"/>
  <c r="G1539"/>
  <c r="F1539"/>
  <c r="E1539"/>
  <c r="B1539"/>
  <c r="C1539" s="1"/>
  <c r="A1539"/>
  <c r="D1538"/>
  <c r="M1538" s="1"/>
  <c r="J1538"/>
  <c r="K1538" s="1"/>
  <c r="H1538"/>
  <c r="G1538"/>
  <c r="F1538"/>
  <c r="E1538"/>
  <c r="B1538"/>
  <c r="C1538" s="1"/>
  <c r="A1538"/>
  <c r="D1537"/>
  <c r="M1537" s="1"/>
  <c r="J1537"/>
  <c r="K1537" s="1"/>
  <c r="H1537"/>
  <c r="G1537"/>
  <c r="F1537"/>
  <c r="E1537"/>
  <c r="B1537"/>
  <c r="C1537" s="1"/>
  <c r="A1537"/>
  <c r="D1536"/>
  <c r="M1536" s="1"/>
  <c r="J1536"/>
  <c r="K1536"/>
  <c r="H1536"/>
  <c r="G1536"/>
  <c r="F1536"/>
  <c r="E1536"/>
  <c r="B1536"/>
  <c r="C1536" s="1"/>
  <c r="A1536"/>
  <c r="D1535"/>
  <c r="M1535" s="1"/>
  <c r="J1535"/>
  <c r="K1535" s="1"/>
  <c r="H1535"/>
  <c r="G1535"/>
  <c r="F1535"/>
  <c r="E1535"/>
  <c r="B1535"/>
  <c r="C1535" s="1"/>
  <c r="A1535"/>
  <c r="D1534"/>
  <c r="M1534" s="1"/>
  <c r="J1534"/>
  <c r="K1534" s="1"/>
  <c r="H1534"/>
  <c r="G1534"/>
  <c r="F1534"/>
  <c r="E1534"/>
  <c r="B1534"/>
  <c r="C1534" s="1"/>
  <c r="A1534"/>
  <c r="D1533"/>
  <c r="M1533" s="1"/>
  <c r="J1533"/>
  <c r="K1533" s="1"/>
  <c r="H1533"/>
  <c r="G1533"/>
  <c r="F1533"/>
  <c r="E1533"/>
  <c r="B1533"/>
  <c r="C1533" s="1"/>
  <c r="A1533"/>
  <c r="D1532"/>
  <c r="M1532" s="1"/>
  <c r="J1532"/>
  <c r="K1532"/>
  <c r="H1532"/>
  <c r="G1532"/>
  <c r="F1532"/>
  <c r="E1532"/>
  <c r="B1532"/>
  <c r="C1532" s="1"/>
  <c r="A1532"/>
  <c r="D1531"/>
  <c r="M1531" s="1"/>
  <c r="J1531"/>
  <c r="K1531" s="1"/>
  <c r="H1531"/>
  <c r="G1531"/>
  <c r="F1531"/>
  <c r="E1531"/>
  <c r="B1531"/>
  <c r="C1531" s="1"/>
  <c r="A1531"/>
  <c r="D1530"/>
  <c r="M1530" s="1"/>
  <c r="J1530"/>
  <c r="K1530" s="1"/>
  <c r="H1530"/>
  <c r="G1530"/>
  <c r="F1530"/>
  <c r="E1530"/>
  <c r="B1530"/>
  <c r="C1530" s="1"/>
  <c r="A1530"/>
  <c r="D1529"/>
  <c r="M1529" s="1"/>
  <c r="J1529"/>
  <c r="K1529" s="1"/>
  <c r="H1529"/>
  <c r="G1529"/>
  <c r="F1529"/>
  <c r="E1529"/>
  <c r="B1529"/>
  <c r="C1529" s="1"/>
  <c r="A1529"/>
  <c r="D1528"/>
  <c r="M1528"/>
  <c r="J1528"/>
  <c r="K1528" s="1"/>
  <c r="H1528"/>
  <c r="G1528"/>
  <c r="F1528"/>
  <c r="E1528"/>
  <c r="B1528"/>
  <c r="C1528"/>
  <c r="A1528"/>
  <c r="D1527"/>
  <c r="M1527" s="1"/>
  <c r="J1527"/>
  <c r="K1527" s="1"/>
  <c r="H1527"/>
  <c r="G1527"/>
  <c r="F1527"/>
  <c r="E1527"/>
  <c r="B1527"/>
  <c r="C1527" s="1"/>
  <c r="A1527"/>
  <c r="D1526"/>
  <c r="M1526" s="1"/>
  <c r="J1526"/>
  <c r="K1526" s="1"/>
  <c r="H1526"/>
  <c r="G1526"/>
  <c r="F1526"/>
  <c r="E1526"/>
  <c r="B1526"/>
  <c r="C1526" s="1"/>
  <c r="A1526"/>
  <c r="D1525"/>
  <c r="M1525" s="1"/>
  <c r="J1525"/>
  <c r="K1525" s="1"/>
  <c r="H1525"/>
  <c r="G1525"/>
  <c r="F1525"/>
  <c r="E1525"/>
  <c r="B1525"/>
  <c r="C1525" s="1"/>
  <c r="A1525"/>
  <c r="D1524"/>
  <c r="M1524"/>
  <c r="J1524"/>
  <c r="K1524" s="1"/>
  <c r="H1524"/>
  <c r="G1524"/>
  <c r="F1524"/>
  <c r="E1524"/>
  <c r="B1524"/>
  <c r="C1524"/>
  <c r="A1524"/>
  <c r="D1523"/>
  <c r="M1523" s="1"/>
  <c r="J1523"/>
  <c r="K1523" s="1"/>
  <c r="H1523"/>
  <c r="G1523"/>
  <c r="F1523"/>
  <c r="E1523"/>
  <c r="B1523"/>
  <c r="C1523" s="1"/>
  <c r="A1523"/>
  <c r="D1522"/>
  <c r="M1522" s="1"/>
  <c r="J1522"/>
  <c r="K1522" s="1"/>
  <c r="H1522"/>
  <c r="G1522"/>
  <c r="F1522"/>
  <c r="E1522"/>
  <c r="B1522"/>
  <c r="C1522" s="1"/>
  <c r="A1522"/>
  <c r="D1521"/>
  <c r="M1521" s="1"/>
  <c r="J1521"/>
  <c r="K1521" s="1"/>
  <c r="H1521"/>
  <c r="G1521"/>
  <c r="F1521"/>
  <c r="E1521"/>
  <c r="B1521"/>
  <c r="C1521" s="1"/>
  <c r="A1521"/>
  <c r="D1520"/>
  <c r="M1520" s="1"/>
  <c r="J1520"/>
  <c r="K1520"/>
  <c r="H1520"/>
  <c r="G1520"/>
  <c r="F1520"/>
  <c r="E1520"/>
  <c r="B1520"/>
  <c r="C1520" s="1"/>
  <c r="A1520"/>
  <c r="D1519"/>
  <c r="M1519" s="1"/>
  <c r="J1519"/>
  <c r="K1519" s="1"/>
  <c r="H1519"/>
  <c r="G1519"/>
  <c r="F1519"/>
  <c r="E1519"/>
  <c r="B1519"/>
  <c r="C1519" s="1"/>
  <c r="A1519"/>
  <c r="D1518"/>
  <c r="M1518" s="1"/>
  <c r="J1518"/>
  <c r="K1518" s="1"/>
  <c r="H1518"/>
  <c r="G1518"/>
  <c r="F1518"/>
  <c r="E1518"/>
  <c r="B1518"/>
  <c r="C1518" s="1"/>
  <c r="A1518"/>
  <c r="D1517"/>
  <c r="M1517" s="1"/>
  <c r="J1517"/>
  <c r="K1517" s="1"/>
  <c r="H1517"/>
  <c r="G1517"/>
  <c r="F1517"/>
  <c r="E1517"/>
  <c r="B1517"/>
  <c r="C1517" s="1"/>
  <c r="A1517"/>
  <c r="D1516"/>
  <c r="M1516" s="1"/>
  <c r="J1516"/>
  <c r="K1516"/>
  <c r="H1516"/>
  <c r="G1516"/>
  <c r="F1516"/>
  <c r="E1516"/>
  <c r="B1516"/>
  <c r="C1516" s="1"/>
  <c r="A1516"/>
  <c r="D1515"/>
  <c r="M1515" s="1"/>
  <c r="J1515"/>
  <c r="K1515" s="1"/>
  <c r="H1515"/>
  <c r="G1515"/>
  <c r="F1515"/>
  <c r="E1515"/>
  <c r="B1515"/>
  <c r="C1515" s="1"/>
  <c r="A1515"/>
  <c r="D1514"/>
  <c r="M1514" s="1"/>
  <c r="J1514"/>
  <c r="K1514" s="1"/>
  <c r="H1514"/>
  <c r="G1514"/>
  <c r="F1514"/>
  <c r="E1514"/>
  <c r="B1514"/>
  <c r="C1514" s="1"/>
  <c r="A1514"/>
  <c r="D1513"/>
  <c r="M1513" s="1"/>
  <c r="J1513"/>
  <c r="K1513" s="1"/>
  <c r="H1513"/>
  <c r="G1513"/>
  <c r="F1513"/>
  <c r="E1513"/>
  <c r="B1513"/>
  <c r="C1513" s="1"/>
  <c r="A1513"/>
  <c r="D1512"/>
  <c r="M1512"/>
  <c r="J1512"/>
  <c r="K1512" s="1"/>
  <c r="H1512"/>
  <c r="G1512"/>
  <c r="F1512"/>
  <c r="E1512"/>
  <c r="B1512"/>
  <c r="C1512"/>
  <c r="A1512"/>
  <c r="D1511"/>
  <c r="M1511" s="1"/>
  <c r="J1511"/>
  <c r="K1511" s="1"/>
  <c r="H1511"/>
  <c r="G1511"/>
  <c r="F1511"/>
  <c r="E1511"/>
  <c r="B1511"/>
  <c r="C1511" s="1"/>
  <c r="A1511"/>
  <c r="D1510"/>
  <c r="M1510" s="1"/>
  <c r="J1510"/>
  <c r="K1510" s="1"/>
  <c r="H1510"/>
  <c r="G1510"/>
  <c r="F1510"/>
  <c r="E1510"/>
  <c r="B1510"/>
  <c r="C1510" s="1"/>
  <c r="A1510"/>
  <c r="D1509"/>
  <c r="M1509" s="1"/>
  <c r="J1509"/>
  <c r="K1509" s="1"/>
  <c r="H1509"/>
  <c r="G1509"/>
  <c r="F1509"/>
  <c r="E1509"/>
  <c r="B1509"/>
  <c r="C1509" s="1"/>
  <c r="A1509"/>
  <c r="D1508"/>
  <c r="M1508"/>
  <c r="J1508"/>
  <c r="K1508" s="1"/>
  <c r="H1508"/>
  <c r="G1508"/>
  <c r="F1508"/>
  <c r="E1508"/>
  <c r="B1508"/>
  <c r="C1508"/>
  <c r="A1508"/>
  <c r="D1507"/>
  <c r="M1507" s="1"/>
  <c r="J1507"/>
  <c r="K1507" s="1"/>
  <c r="H1507"/>
  <c r="G1507"/>
  <c r="F1507"/>
  <c r="E1507"/>
  <c r="B1507"/>
  <c r="C1507" s="1"/>
  <c r="A1507"/>
  <c r="D1506"/>
  <c r="M1506" s="1"/>
  <c r="J1506"/>
  <c r="K1506" s="1"/>
  <c r="H1506"/>
  <c r="G1506"/>
  <c r="F1506"/>
  <c r="E1506"/>
  <c r="B1506"/>
  <c r="C1506" s="1"/>
  <c r="A1506"/>
  <c r="D1505"/>
  <c r="M1505" s="1"/>
  <c r="J1505"/>
  <c r="K1505" s="1"/>
  <c r="H1505"/>
  <c r="G1505"/>
  <c r="F1505"/>
  <c r="E1505"/>
  <c r="B1505"/>
  <c r="C1505" s="1"/>
  <c r="A1505"/>
  <c r="D1504"/>
  <c r="M1504" s="1"/>
  <c r="J1504"/>
  <c r="K1504"/>
  <c r="H1504"/>
  <c r="G1504"/>
  <c r="F1504"/>
  <c r="E1504"/>
  <c r="B1504"/>
  <c r="C1504" s="1"/>
  <c r="A1504"/>
  <c r="D1503"/>
  <c r="M1503" s="1"/>
  <c r="J1503"/>
  <c r="K1503" s="1"/>
  <c r="H1503"/>
  <c r="G1503"/>
  <c r="F1503"/>
  <c r="E1503"/>
  <c r="B1503"/>
  <c r="C1503" s="1"/>
  <c r="A1503"/>
  <c r="D1502"/>
  <c r="M1502" s="1"/>
  <c r="J1502"/>
  <c r="K1502" s="1"/>
  <c r="H1502"/>
  <c r="G1502"/>
  <c r="F1502"/>
  <c r="E1502"/>
  <c r="B1502"/>
  <c r="C1502" s="1"/>
  <c r="A1502"/>
  <c r="D1501"/>
  <c r="M1501" s="1"/>
  <c r="J1501"/>
  <c r="K1501" s="1"/>
  <c r="H1501"/>
  <c r="G1501"/>
  <c r="F1501"/>
  <c r="E1501"/>
  <c r="B1501"/>
  <c r="C1501" s="1"/>
  <c r="A1501"/>
  <c r="D1500"/>
  <c r="M1500" s="1"/>
  <c r="J1500"/>
  <c r="K1500"/>
  <c r="H1500"/>
  <c r="G1500"/>
  <c r="F1500"/>
  <c r="E1500"/>
  <c r="B1500"/>
  <c r="C1500" s="1"/>
  <c r="A1500"/>
  <c r="D1499"/>
  <c r="M1499" s="1"/>
  <c r="J1499"/>
  <c r="K1499" s="1"/>
  <c r="H1499"/>
  <c r="G1499"/>
  <c r="F1499"/>
  <c r="E1499"/>
  <c r="B1499"/>
  <c r="C1499" s="1"/>
  <c r="A1499"/>
  <c r="D1498"/>
  <c r="M1498" s="1"/>
  <c r="J1498"/>
  <c r="K1498" s="1"/>
  <c r="H1498"/>
  <c r="G1498"/>
  <c r="F1498"/>
  <c r="E1498"/>
  <c r="B1498"/>
  <c r="C1498" s="1"/>
  <c r="A1498"/>
  <c r="D1497"/>
  <c r="M1497" s="1"/>
  <c r="J1497"/>
  <c r="K1497" s="1"/>
  <c r="H1497"/>
  <c r="G1497"/>
  <c r="F1497"/>
  <c r="E1497"/>
  <c r="B1497"/>
  <c r="C1497" s="1"/>
  <c r="A1497"/>
  <c r="D1496"/>
  <c r="M1496"/>
  <c r="J1496"/>
  <c r="K1496" s="1"/>
  <c r="H1496"/>
  <c r="G1496"/>
  <c r="F1496"/>
  <c r="E1496"/>
  <c r="B1496"/>
  <c r="C1496"/>
  <c r="A1496"/>
  <c r="D1495"/>
  <c r="M1495" s="1"/>
  <c r="J1495"/>
  <c r="K1495" s="1"/>
  <c r="H1495"/>
  <c r="G1495"/>
  <c r="F1495"/>
  <c r="E1495"/>
  <c r="B1495"/>
  <c r="C1495" s="1"/>
  <c r="A1495"/>
  <c r="D1494"/>
  <c r="M1494" s="1"/>
  <c r="J1494"/>
  <c r="K1494" s="1"/>
  <c r="H1494"/>
  <c r="G1494"/>
  <c r="F1494"/>
  <c r="E1494"/>
  <c r="B1494"/>
  <c r="C1494" s="1"/>
  <c r="A1494"/>
  <c r="D1493"/>
  <c r="M1493" s="1"/>
  <c r="J1493"/>
  <c r="K1493" s="1"/>
  <c r="H1493"/>
  <c r="G1493"/>
  <c r="F1493"/>
  <c r="E1493"/>
  <c r="B1493"/>
  <c r="C1493" s="1"/>
  <c r="A1493"/>
  <c r="D1492"/>
  <c r="M1492"/>
  <c r="J1492"/>
  <c r="K1492" s="1"/>
  <c r="H1492"/>
  <c r="G1492"/>
  <c r="F1492"/>
  <c r="E1492"/>
  <c r="B1492"/>
  <c r="C1492"/>
  <c r="A1492"/>
  <c r="D1491"/>
  <c r="M1491" s="1"/>
  <c r="J1491"/>
  <c r="K1491" s="1"/>
  <c r="H1491"/>
  <c r="G1491"/>
  <c r="F1491"/>
  <c r="E1491"/>
  <c r="B1491"/>
  <c r="C1491" s="1"/>
  <c r="A1491"/>
  <c r="D1490"/>
  <c r="M1490" s="1"/>
  <c r="J1490"/>
  <c r="K1490" s="1"/>
  <c r="H1490"/>
  <c r="G1490"/>
  <c r="F1490"/>
  <c r="E1490"/>
  <c r="B1490"/>
  <c r="C1490" s="1"/>
  <c r="A1490"/>
  <c r="D1489"/>
  <c r="M1489" s="1"/>
  <c r="J1489"/>
  <c r="K1489" s="1"/>
  <c r="H1489"/>
  <c r="G1489"/>
  <c r="F1489"/>
  <c r="E1489"/>
  <c r="B1489"/>
  <c r="C1489" s="1"/>
  <c r="A1489"/>
  <c r="D1488"/>
  <c r="M1488" s="1"/>
  <c r="J1488"/>
  <c r="K1488"/>
  <c r="H1488"/>
  <c r="G1488"/>
  <c r="F1488"/>
  <c r="E1488"/>
  <c r="B1488"/>
  <c r="C1488" s="1"/>
  <c r="A1488"/>
  <c r="D1487"/>
  <c r="M1487" s="1"/>
  <c r="J1487"/>
  <c r="K1487" s="1"/>
  <c r="H1487"/>
  <c r="G1487"/>
  <c r="F1487"/>
  <c r="E1487"/>
  <c r="B1487"/>
  <c r="C1487" s="1"/>
  <c r="A1487"/>
  <c r="D1486"/>
  <c r="M1486" s="1"/>
  <c r="J1486"/>
  <c r="K1486" s="1"/>
  <c r="H1486"/>
  <c r="G1486"/>
  <c r="F1486"/>
  <c r="E1486"/>
  <c r="B1486"/>
  <c r="C1486" s="1"/>
  <c r="A1486"/>
  <c r="D1485"/>
  <c r="M1485" s="1"/>
  <c r="J1485"/>
  <c r="K1485" s="1"/>
  <c r="H1485"/>
  <c r="G1485"/>
  <c r="F1485"/>
  <c r="E1485"/>
  <c r="B1485"/>
  <c r="C1485" s="1"/>
  <c r="A1485"/>
  <c r="D1484"/>
  <c r="M1484" s="1"/>
  <c r="J1484"/>
  <c r="K1484"/>
  <c r="H1484"/>
  <c r="G1484"/>
  <c r="F1484"/>
  <c r="E1484"/>
  <c r="B1484"/>
  <c r="C1484" s="1"/>
  <c r="A1484"/>
  <c r="D1483"/>
  <c r="M1483" s="1"/>
  <c r="J1483"/>
  <c r="K1483" s="1"/>
  <c r="H1483"/>
  <c r="G1483"/>
  <c r="F1483"/>
  <c r="E1483"/>
  <c r="B1483"/>
  <c r="C1483" s="1"/>
  <c r="A1483"/>
  <c r="D1482"/>
  <c r="M1482" s="1"/>
  <c r="J1482"/>
  <c r="K1482" s="1"/>
  <c r="H1482"/>
  <c r="G1482"/>
  <c r="F1482"/>
  <c r="E1482"/>
  <c r="B1482"/>
  <c r="C1482" s="1"/>
  <c r="A1482"/>
  <c r="D1481"/>
  <c r="M1481" s="1"/>
  <c r="J1481"/>
  <c r="K1481" s="1"/>
  <c r="H1481"/>
  <c r="G1481"/>
  <c r="F1481"/>
  <c r="E1481"/>
  <c r="B1481"/>
  <c r="C1481" s="1"/>
  <c r="A1481"/>
  <c r="D1480"/>
  <c r="M1480"/>
  <c r="J1480"/>
  <c r="K1480" s="1"/>
  <c r="H1480"/>
  <c r="G1480"/>
  <c r="F1480"/>
  <c r="E1480"/>
  <c r="B1480"/>
  <c r="C1480"/>
  <c r="A1480"/>
  <c r="D1479"/>
  <c r="M1479" s="1"/>
  <c r="J1479"/>
  <c r="K1479" s="1"/>
  <c r="H1479"/>
  <c r="G1479"/>
  <c r="F1479"/>
  <c r="E1479"/>
  <c r="B1479"/>
  <c r="C1479" s="1"/>
  <c r="A1479"/>
  <c r="D1478"/>
  <c r="M1478" s="1"/>
  <c r="J1478"/>
  <c r="K1478" s="1"/>
  <c r="H1478"/>
  <c r="G1478"/>
  <c r="F1478"/>
  <c r="E1478"/>
  <c r="B1478"/>
  <c r="C1478" s="1"/>
  <c r="A1478"/>
  <c r="D1477"/>
  <c r="M1477" s="1"/>
  <c r="J1477"/>
  <c r="K1477" s="1"/>
  <c r="H1477"/>
  <c r="G1477"/>
  <c r="F1477"/>
  <c r="E1477"/>
  <c r="B1477"/>
  <c r="C1477" s="1"/>
  <c r="A1477"/>
  <c r="D1476"/>
  <c r="M1476"/>
  <c r="J1476"/>
  <c r="K1476" s="1"/>
  <c r="H1476"/>
  <c r="G1476"/>
  <c r="F1476"/>
  <c r="E1476"/>
  <c r="B1476"/>
  <c r="C1476"/>
  <c r="A1476"/>
  <c r="D1475"/>
  <c r="M1475" s="1"/>
  <c r="J1475"/>
  <c r="K1475" s="1"/>
  <c r="H1475"/>
  <c r="G1475"/>
  <c r="F1475"/>
  <c r="E1475"/>
  <c r="B1475"/>
  <c r="C1475" s="1"/>
  <c r="A1475"/>
  <c r="D1474"/>
  <c r="M1474" s="1"/>
  <c r="J1474"/>
  <c r="K1474" s="1"/>
  <c r="H1474"/>
  <c r="G1474"/>
  <c r="F1474"/>
  <c r="E1474"/>
  <c r="B1474"/>
  <c r="C1474" s="1"/>
  <c r="A1474"/>
  <c r="D1473"/>
  <c r="M1473" s="1"/>
  <c r="J1473"/>
  <c r="K1473" s="1"/>
  <c r="H1473"/>
  <c r="G1473"/>
  <c r="F1473"/>
  <c r="E1473"/>
  <c r="B1473"/>
  <c r="C1473" s="1"/>
  <c r="A1473"/>
  <c r="D1472"/>
  <c r="M1472" s="1"/>
  <c r="J1472"/>
  <c r="K1472"/>
  <c r="H1472"/>
  <c r="G1472"/>
  <c r="F1472"/>
  <c r="E1472"/>
  <c r="B1472"/>
  <c r="C1472" s="1"/>
  <c r="A1472"/>
  <c r="D1471"/>
  <c r="M1471" s="1"/>
  <c r="J1471"/>
  <c r="K1471" s="1"/>
  <c r="H1471"/>
  <c r="G1471"/>
  <c r="F1471"/>
  <c r="E1471"/>
  <c r="B1471"/>
  <c r="C1471" s="1"/>
  <c r="A1471"/>
  <c r="D1470"/>
  <c r="M1470" s="1"/>
  <c r="J1470"/>
  <c r="K1470" s="1"/>
  <c r="H1470"/>
  <c r="G1470"/>
  <c r="F1470"/>
  <c r="E1470"/>
  <c r="B1470"/>
  <c r="C1470" s="1"/>
  <c r="A1470"/>
  <c r="D1469"/>
  <c r="M1469" s="1"/>
  <c r="J1469"/>
  <c r="K1469" s="1"/>
  <c r="H1469"/>
  <c r="G1469"/>
  <c r="F1469"/>
  <c r="E1469"/>
  <c r="B1469"/>
  <c r="C1469" s="1"/>
  <c r="A1469"/>
  <c r="D1468"/>
  <c r="M1468" s="1"/>
  <c r="J1468"/>
  <c r="K1468"/>
  <c r="H1468"/>
  <c r="G1468"/>
  <c r="F1468"/>
  <c r="E1468"/>
  <c r="B1468"/>
  <c r="C1468" s="1"/>
  <c r="A1468"/>
  <c r="D1467"/>
  <c r="M1467" s="1"/>
  <c r="J1467"/>
  <c r="K1467" s="1"/>
  <c r="H1467"/>
  <c r="G1467"/>
  <c r="F1467"/>
  <c r="E1467"/>
  <c r="B1467"/>
  <c r="C1467" s="1"/>
  <c r="A1467"/>
  <c r="D1466"/>
  <c r="M1466" s="1"/>
  <c r="J1466"/>
  <c r="K1466" s="1"/>
  <c r="H1466"/>
  <c r="G1466"/>
  <c r="F1466"/>
  <c r="E1466"/>
  <c r="B1466"/>
  <c r="C1466" s="1"/>
  <c r="A1466"/>
  <c r="D1465"/>
  <c r="M1465" s="1"/>
  <c r="J1465"/>
  <c r="K1465" s="1"/>
  <c r="H1465"/>
  <c r="G1465"/>
  <c r="F1465"/>
  <c r="E1465"/>
  <c r="B1465"/>
  <c r="C1465" s="1"/>
  <c r="A1465"/>
  <c r="D1464"/>
  <c r="M1464"/>
  <c r="J1464"/>
  <c r="K1464" s="1"/>
  <c r="H1464"/>
  <c r="G1464"/>
  <c r="F1464"/>
  <c r="E1464"/>
  <c r="B1464"/>
  <c r="C1464"/>
  <c r="A1464"/>
  <c r="D1463"/>
  <c r="M1463" s="1"/>
  <c r="J1463"/>
  <c r="K1463" s="1"/>
  <c r="H1463"/>
  <c r="G1463"/>
  <c r="F1463"/>
  <c r="E1463"/>
  <c r="B1463"/>
  <c r="C1463" s="1"/>
  <c r="A1463"/>
  <c r="D1462"/>
  <c r="M1462" s="1"/>
  <c r="J1462"/>
  <c r="K1462" s="1"/>
  <c r="H1462"/>
  <c r="G1462"/>
  <c r="F1462"/>
  <c r="E1462"/>
  <c r="B1462"/>
  <c r="C1462" s="1"/>
  <c r="A1462"/>
  <c r="D1461"/>
  <c r="M1461" s="1"/>
  <c r="J1461"/>
  <c r="K1461" s="1"/>
  <c r="H1461"/>
  <c r="G1461"/>
  <c r="F1461"/>
  <c r="E1461"/>
  <c r="B1461"/>
  <c r="C1461" s="1"/>
  <c r="A1461"/>
  <c r="D1460"/>
  <c r="M1460"/>
  <c r="J1460"/>
  <c r="K1460" s="1"/>
  <c r="H1460"/>
  <c r="G1460"/>
  <c r="F1460"/>
  <c r="E1460"/>
  <c r="B1460"/>
  <c r="C1460"/>
  <c r="A1460"/>
  <c r="D1459"/>
  <c r="M1459" s="1"/>
  <c r="J1459"/>
  <c r="K1459" s="1"/>
  <c r="H1459"/>
  <c r="G1459"/>
  <c r="F1459"/>
  <c r="E1459"/>
  <c r="B1459"/>
  <c r="C1459" s="1"/>
  <c r="A1459"/>
  <c r="D1458"/>
  <c r="M1458" s="1"/>
  <c r="J1458"/>
  <c r="K1458" s="1"/>
  <c r="H1458"/>
  <c r="G1458"/>
  <c r="F1458"/>
  <c r="E1458"/>
  <c r="B1458"/>
  <c r="C1458" s="1"/>
  <c r="A1458"/>
  <c r="D1457"/>
  <c r="M1457" s="1"/>
  <c r="J1457"/>
  <c r="K1457" s="1"/>
  <c r="H1457"/>
  <c r="G1457"/>
  <c r="F1457"/>
  <c r="E1457"/>
  <c r="B1457"/>
  <c r="C1457" s="1"/>
  <c r="A1457"/>
  <c r="D1456"/>
  <c r="M1456" s="1"/>
  <c r="J1456"/>
  <c r="K1456"/>
  <c r="H1456"/>
  <c r="G1456"/>
  <c r="F1456"/>
  <c r="E1456"/>
  <c r="B1456"/>
  <c r="C1456" s="1"/>
  <c r="A1456"/>
  <c r="D1455"/>
  <c r="M1455" s="1"/>
  <c r="J1455"/>
  <c r="K1455" s="1"/>
  <c r="H1455"/>
  <c r="G1455"/>
  <c r="F1455"/>
  <c r="E1455"/>
  <c r="B1455"/>
  <c r="C1455" s="1"/>
  <c r="A1455"/>
  <c r="D1454"/>
  <c r="M1454" s="1"/>
  <c r="J1454"/>
  <c r="K1454" s="1"/>
  <c r="H1454"/>
  <c r="G1454"/>
  <c r="F1454"/>
  <c r="E1454"/>
  <c r="B1454"/>
  <c r="C1454" s="1"/>
  <c r="A1454"/>
  <c r="D1453"/>
  <c r="M1453" s="1"/>
  <c r="J1453"/>
  <c r="K1453" s="1"/>
  <c r="H1453"/>
  <c r="G1453"/>
  <c r="F1453"/>
  <c r="E1453"/>
  <c r="B1453"/>
  <c r="C1453" s="1"/>
  <c r="A1453"/>
  <c r="D1452"/>
  <c r="M1452" s="1"/>
  <c r="J1452"/>
  <c r="K1452"/>
  <c r="H1452"/>
  <c r="G1452"/>
  <c r="F1452"/>
  <c r="E1452"/>
  <c r="B1452"/>
  <c r="C1452" s="1"/>
  <c r="A1452"/>
  <c r="D1451"/>
  <c r="M1451" s="1"/>
  <c r="J1451"/>
  <c r="K1451" s="1"/>
  <c r="H1451"/>
  <c r="G1451"/>
  <c r="F1451"/>
  <c r="E1451"/>
  <c r="B1451"/>
  <c r="C1451" s="1"/>
  <c r="A1451"/>
  <c r="D1450"/>
  <c r="M1450" s="1"/>
  <c r="J1450"/>
  <c r="K1450" s="1"/>
  <c r="H1450"/>
  <c r="G1450"/>
  <c r="F1450"/>
  <c r="E1450"/>
  <c r="B1450"/>
  <c r="C1450" s="1"/>
  <c r="A1450"/>
  <c r="D1449"/>
  <c r="M1449" s="1"/>
  <c r="J1449"/>
  <c r="K1449" s="1"/>
  <c r="H1449"/>
  <c r="G1449"/>
  <c r="F1449"/>
  <c r="E1449"/>
  <c r="B1449"/>
  <c r="C1449" s="1"/>
  <c r="A1449"/>
  <c r="D1448"/>
  <c r="M1448"/>
  <c r="J1448"/>
  <c r="K1448" s="1"/>
  <c r="H1448"/>
  <c r="G1448"/>
  <c r="F1448"/>
  <c r="E1448"/>
  <c r="B1448"/>
  <c r="C1448"/>
  <c r="A1448"/>
  <c r="D1447"/>
  <c r="M1447" s="1"/>
  <c r="J1447"/>
  <c r="K1447" s="1"/>
  <c r="H1447"/>
  <c r="G1447"/>
  <c r="F1447"/>
  <c r="E1447"/>
  <c r="B1447"/>
  <c r="C1447" s="1"/>
  <c r="A1447"/>
  <c r="D1446"/>
  <c r="M1446" s="1"/>
  <c r="J1446"/>
  <c r="K1446" s="1"/>
  <c r="H1446"/>
  <c r="G1446"/>
  <c r="F1446"/>
  <c r="E1446"/>
  <c r="B1446"/>
  <c r="C1446" s="1"/>
  <c r="A1446"/>
  <c r="D1445"/>
  <c r="M1445" s="1"/>
  <c r="J1445"/>
  <c r="K1445" s="1"/>
  <c r="H1445"/>
  <c r="G1445"/>
  <c r="F1445"/>
  <c r="E1445"/>
  <c r="B1445"/>
  <c r="C1445" s="1"/>
  <c r="A1445"/>
  <c r="D1444"/>
  <c r="M1444"/>
  <c r="J1444"/>
  <c r="K1444" s="1"/>
  <c r="H1444"/>
  <c r="G1444"/>
  <c r="F1444"/>
  <c r="E1444"/>
  <c r="B1444"/>
  <c r="C1444"/>
  <c r="A1444"/>
  <c r="D1443"/>
  <c r="M1443" s="1"/>
  <c r="J1443"/>
  <c r="K1443" s="1"/>
  <c r="H1443"/>
  <c r="G1443"/>
  <c r="F1443"/>
  <c r="E1443"/>
  <c r="B1443"/>
  <c r="C1443" s="1"/>
  <c r="A1443"/>
  <c r="D1442"/>
  <c r="M1442" s="1"/>
  <c r="J1442"/>
  <c r="K1442" s="1"/>
  <c r="H1442"/>
  <c r="G1442"/>
  <c r="F1442"/>
  <c r="E1442"/>
  <c r="B1442"/>
  <c r="C1442" s="1"/>
  <c r="A1442"/>
  <c r="D1441"/>
  <c r="M1441" s="1"/>
  <c r="J1441"/>
  <c r="K1441" s="1"/>
  <c r="H1441"/>
  <c r="G1441"/>
  <c r="F1441"/>
  <c r="E1441"/>
  <c r="B1441"/>
  <c r="C1441" s="1"/>
  <c r="A1441"/>
  <c r="D1440"/>
  <c r="M1440" s="1"/>
  <c r="J1440"/>
  <c r="K1440"/>
  <c r="H1440"/>
  <c r="G1440"/>
  <c r="F1440"/>
  <c r="E1440"/>
  <c r="B1440"/>
  <c r="C1440" s="1"/>
  <c r="A1440"/>
  <c r="D1439"/>
  <c r="M1439" s="1"/>
  <c r="J1439"/>
  <c r="K1439" s="1"/>
  <c r="H1439"/>
  <c r="G1439"/>
  <c r="F1439"/>
  <c r="E1439"/>
  <c r="B1439"/>
  <c r="C1439" s="1"/>
  <c r="A1439"/>
  <c r="D1438"/>
  <c r="M1438" s="1"/>
  <c r="J1438"/>
  <c r="K1438" s="1"/>
  <c r="H1438"/>
  <c r="G1438"/>
  <c r="F1438"/>
  <c r="E1438"/>
  <c r="B1438"/>
  <c r="C1438" s="1"/>
  <c r="A1438"/>
  <c r="D1437"/>
  <c r="M1437" s="1"/>
  <c r="J1437"/>
  <c r="K1437" s="1"/>
  <c r="H1437"/>
  <c r="G1437"/>
  <c r="F1437"/>
  <c r="E1437"/>
  <c r="B1437"/>
  <c r="C1437" s="1"/>
  <c r="A1437"/>
  <c r="D1436"/>
  <c r="M1436" s="1"/>
  <c r="J1436"/>
  <c r="K1436"/>
  <c r="H1436"/>
  <c r="G1436"/>
  <c r="F1436"/>
  <c r="E1436"/>
  <c r="B1436"/>
  <c r="C1436" s="1"/>
  <c r="A1436"/>
  <c r="D1435"/>
  <c r="M1435" s="1"/>
  <c r="J1435"/>
  <c r="K1435" s="1"/>
  <c r="H1435"/>
  <c r="G1435"/>
  <c r="F1435"/>
  <c r="E1435"/>
  <c r="B1435"/>
  <c r="C1435" s="1"/>
  <c r="A1435"/>
  <c r="D1434"/>
  <c r="M1434" s="1"/>
  <c r="J1434"/>
  <c r="K1434" s="1"/>
  <c r="H1434"/>
  <c r="G1434"/>
  <c r="F1434"/>
  <c r="E1434"/>
  <c r="B1434"/>
  <c r="C1434" s="1"/>
  <c r="A1434"/>
  <c r="D1433"/>
  <c r="M1433" s="1"/>
  <c r="J1433"/>
  <c r="K1433" s="1"/>
  <c r="H1433"/>
  <c r="G1433"/>
  <c r="F1433"/>
  <c r="E1433"/>
  <c r="B1433"/>
  <c r="C1433" s="1"/>
  <c r="A1433"/>
  <c r="D1432"/>
  <c r="M1432"/>
  <c r="J1432"/>
  <c r="K1432" s="1"/>
  <c r="H1432"/>
  <c r="G1432"/>
  <c r="F1432"/>
  <c r="E1432"/>
  <c r="B1432"/>
  <c r="C1432"/>
  <c r="A1432"/>
  <c r="D1431"/>
  <c r="M1431" s="1"/>
  <c r="J1431"/>
  <c r="K1431" s="1"/>
  <c r="H1431"/>
  <c r="G1431"/>
  <c r="F1431"/>
  <c r="E1431"/>
  <c r="B1431"/>
  <c r="C1431" s="1"/>
  <c r="A1431"/>
  <c r="D1430"/>
  <c r="M1430" s="1"/>
  <c r="J1430"/>
  <c r="K1430" s="1"/>
  <c r="H1430"/>
  <c r="G1430"/>
  <c r="F1430"/>
  <c r="E1430"/>
  <c r="B1430"/>
  <c r="C1430" s="1"/>
  <c r="A1430"/>
  <c r="D1429"/>
  <c r="M1429" s="1"/>
  <c r="J1429"/>
  <c r="K1429" s="1"/>
  <c r="H1429"/>
  <c r="G1429"/>
  <c r="F1429"/>
  <c r="E1429"/>
  <c r="B1429"/>
  <c r="C1429" s="1"/>
  <c r="A1429"/>
  <c r="D1428"/>
  <c r="M1428"/>
  <c r="J1428"/>
  <c r="K1428" s="1"/>
  <c r="H1428"/>
  <c r="G1428"/>
  <c r="F1428"/>
  <c r="E1428"/>
  <c r="B1428"/>
  <c r="C1428"/>
  <c r="A1428"/>
  <c r="D1427"/>
  <c r="M1427" s="1"/>
  <c r="J1427"/>
  <c r="K1427" s="1"/>
  <c r="H1427"/>
  <c r="G1427"/>
  <c r="F1427"/>
  <c r="E1427"/>
  <c r="B1427"/>
  <c r="C1427" s="1"/>
  <c r="A1427"/>
  <c r="D1426"/>
  <c r="M1426" s="1"/>
  <c r="J1426"/>
  <c r="K1426" s="1"/>
  <c r="H1426"/>
  <c r="G1426"/>
  <c r="F1426"/>
  <c r="E1426"/>
  <c r="B1426"/>
  <c r="C1426" s="1"/>
  <c r="A1426"/>
  <c r="D1425"/>
  <c r="M1425" s="1"/>
  <c r="J1425"/>
  <c r="K1425" s="1"/>
  <c r="H1425"/>
  <c r="G1425"/>
  <c r="F1425"/>
  <c r="E1425"/>
  <c r="B1425"/>
  <c r="C1425" s="1"/>
  <c r="A1425"/>
  <c r="D1424"/>
  <c r="M1424" s="1"/>
  <c r="J1424"/>
  <c r="K1424"/>
  <c r="H1424"/>
  <c r="G1424"/>
  <c r="F1424"/>
  <c r="E1424"/>
  <c r="B1424"/>
  <c r="C1424" s="1"/>
  <c r="A1424"/>
  <c r="D1423"/>
  <c r="M1423" s="1"/>
  <c r="J1423"/>
  <c r="K1423" s="1"/>
  <c r="H1423"/>
  <c r="G1423"/>
  <c r="F1423"/>
  <c r="E1423"/>
  <c r="B1423"/>
  <c r="C1423" s="1"/>
  <c r="A1423"/>
  <c r="D1422"/>
  <c r="M1422" s="1"/>
  <c r="J1422"/>
  <c r="K1422" s="1"/>
  <c r="H1422"/>
  <c r="G1422"/>
  <c r="F1422"/>
  <c r="E1422"/>
  <c r="B1422"/>
  <c r="C1422" s="1"/>
  <c r="A1422"/>
  <c r="D1421"/>
  <c r="M1421" s="1"/>
  <c r="J1421"/>
  <c r="K1421" s="1"/>
  <c r="H1421"/>
  <c r="G1421"/>
  <c r="F1421"/>
  <c r="E1421"/>
  <c r="B1421"/>
  <c r="C1421" s="1"/>
  <c r="A1421"/>
  <c r="D1420"/>
  <c r="M1420" s="1"/>
  <c r="J1420"/>
  <c r="K1420"/>
  <c r="H1420"/>
  <c r="G1420"/>
  <c r="F1420"/>
  <c r="E1420"/>
  <c r="B1420"/>
  <c r="C1420" s="1"/>
  <c r="A1420"/>
  <c r="D1419"/>
  <c r="M1419" s="1"/>
  <c r="J1419"/>
  <c r="K1419" s="1"/>
  <c r="H1419"/>
  <c r="G1419"/>
  <c r="F1419"/>
  <c r="E1419"/>
  <c r="B1419"/>
  <c r="C1419" s="1"/>
  <c r="A1419"/>
  <c r="D1418"/>
  <c r="M1418" s="1"/>
  <c r="J1418"/>
  <c r="K1418" s="1"/>
  <c r="H1418"/>
  <c r="G1418"/>
  <c r="F1418"/>
  <c r="E1418"/>
  <c r="B1418"/>
  <c r="C1418" s="1"/>
  <c r="A1418"/>
  <c r="D1417"/>
  <c r="M1417" s="1"/>
  <c r="J1417"/>
  <c r="K1417" s="1"/>
  <c r="H1417"/>
  <c r="G1417"/>
  <c r="F1417"/>
  <c r="E1417"/>
  <c r="B1417"/>
  <c r="C1417" s="1"/>
  <c r="A1417"/>
  <c r="D1416"/>
  <c r="M1416"/>
  <c r="J1416"/>
  <c r="K1416" s="1"/>
  <c r="H1416"/>
  <c r="G1416"/>
  <c r="F1416"/>
  <c r="E1416"/>
  <c r="B1416"/>
  <c r="C1416"/>
  <c r="A1416"/>
  <c r="D1415"/>
  <c r="M1415" s="1"/>
  <c r="J1415"/>
  <c r="K1415" s="1"/>
  <c r="H1415"/>
  <c r="G1415"/>
  <c r="F1415"/>
  <c r="E1415"/>
  <c r="B1415"/>
  <c r="C1415" s="1"/>
  <c r="A1415"/>
  <c r="D1414"/>
  <c r="M1414" s="1"/>
  <c r="J1414"/>
  <c r="K1414" s="1"/>
  <c r="H1414"/>
  <c r="G1414"/>
  <c r="F1414"/>
  <c r="E1414"/>
  <c r="B1414"/>
  <c r="C1414" s="1"/>
  <c r="A1414"/>
  <c r="D1413"/>
  <c r="M1413" s="1"/>
  <c r="J1413"/>
  <c r="K1413" s="1"/>
  <c r="H1413"/>
  <c r="G1413"/>
  <c r="F1413"/>
  <c r="E1413"/>
  <c r="B1413"/>
  <c r="C1413" s="1"/>
  <c r="A1413"/>
  <c r="D1412"/>
  <c r="M1412"/>
  <c r="J1412"/>
  <c r="K1412" s="1"/>
  <c r="H1412"/>
  <c r="G1412"/>
  <c r="F1412"/>
  <c r="E1412"/>
  <c r="B1412"/>
  <c r="C1412"/>
  <c r="A1412"/>
  <c r="D1411"/>
  <c r="M1411" s="1"/>
  <c r="J1411"/>
  <c r="K1411" s="1"/>
  <c r="H1411"/>
  <c r="G1411"/>
  <c r="F1411"/>
  <c r="E1411"/>
  <c r="B1411"/>
  <c r="C1411" s="1"/>
  <c r="A1411"/>
  <c r="D1410"/>
  <c r="M1410" s="1"/>
  <c r="J1410"/>
  <c r="K1410" s="1"/>
  <c r="H1410"/>
  <c r="G1410"/>
  <c r="F1410"/>
  <c r="E1410"/>
  <c r="B1410"/>
  <c r="C1410" s="1"/>
  <c r="A1410"/>
  <c r="D1409"/>
  <c r="M1409" s="1"/>
  <c r="J1409"/>
  <c r="K1409" s="1"/>
  <c r="H1409"/>
  <c r="G1409"/>
  <c r="F1409"/>
  <c r="E1409"/>
  <c r="B1409"/>
  <c r="C1409" s="1"/>
  <c r="A1409"/>
  <c r="D1408"/>
  <c r="M1408" s="1"/>
  <c r="J1408"/>
  <c r="K1408"/>
  <c r="H1408"/>
  <c r="G1408"/>
  <c r="F1408"/>
  <c r="E1408"/>
  <c r="B1408"/>
  <c r="C1408" s="1"/>
  <c r="A1408"/>
  <c r="D1407"/>
  <c r="M1407" s="1"/>
  <c r="J1407"/>
  <c r="K1407" s="1"/>
  <c r="H1407"/>
  <c r="G1407"/>
  <c r="F1407"/>
  <c r="E1407"/>
  <c r="B1407"/>
  <c r="C1407" s="1"/>
  <c r="A1407"/>
  <c r="D1406"/>
  <c r="M1406" s="1"/>
  <c r="J1406"/>
  <c r="K1406" s="1"/>
  <c r="H1406"/>
  <c r="G1406"/>
  <c r="F1406"/>
  <c r="E1406"/>
  <c r="B1406"/>
  <c r="C1406" s="1"/>
  <c r="A1406"/>
  <c r="D1405"/>
  <c r="M1405" s="1"/>
  <c r="J1405"/>
  <c r="K1405" s="1"/>
  <c r="H1405"/>
  <c r="G1405"/>
  <c r="F1405"/>
  <c r="E1405"/>
  <c r="B1405"/>
  <c r="C1405" s="1"/>
  <c r="A1405"/>
  <c r="D1404"/>
  <c r="M1404" s="1"/>
  <c r="J1404"/>
  <c r="K1404"/>
  <c r="H1404"/>
  <c r="G1404"/>
  <c r="F1404"/>
  <c r="E1404"/>
  <c r="B1404"/>
  <c r="C1404" s="1"/>
  <c r="A1404"/>
  <c r="D1403"/>
  <c r="M1403" s="1"/>
  <c r="J1403"/>
  <c r="K1403" s="1"/>
  <c r="H1403"/>
  <c r="G1403"/>
  <c r="F1403"/>
  <c r="E1403"/>
  <c r="B1403"/>
  <c r="C1403" s="1"/>
  <c r="A1403"/>
  <c r="D1402"/>
  <c r="M1402" s="1"/>
  <c r="J1402"/>
  <c r="K1402" s="1"/>
  <c r="H1402"/>
  <c r="G1402"/>
  <c r="F1402"/>
  <c r="E1402"/>
  <c r="B1402"/>
  <c r="C1402" s="1"/>
  <c r="A1402"/>
  <c r="D1401"/>
  <c r="M1401" s="1"/>
  <c r="J1401"/>
  <c r="K1401" s="1"/>
  <c r="H1401"/>
  <c r="G1401"/>
  <c r="F1401"/>
  <c r="E1401"/>
  <c r="B1401"/>
  <c r="C1401" s="1"/>
  <c r="A1401"/>
  <c r="D1400"/>
  <c r="M1400"/>
  <c r="J1400"/>
  <c r="K1400" s="1"/>
  <c r="H1400"/>
  <c r="G1400"/>
  <c r="F1400"/>
  <c r="E1400"/>
  <c r="B1400"/>
  <c r="C1400"/>
  <c r="A1400"/>
  <c r="D1399"/>
  <c r="M1399" s="1"/>
  <c r="J1399"/>
  <c r="K1399" s="1"/>
  <c r="H1399"/>
  <c r="G1399"/>
  <c r="F1399"/>
  <c r="E1399"/>
  <c r="B1399"/>
  <c r="C1399" s="1"/>
  <c r="A1399"/>
  <c r="D1398"/>
  <c r="M1398" s="1"/>
  <c r="J1398"/>
  <c r="K1398" s="1"/>
  <c r="H1398"/>
  <c r="G1398"/>
  <c r="F1398"/>
  <c r="E1398"/>
  <c r="B1398"/>
  <c r="C1398" s="1"/>
  <c r="A1398"/>
  <c r="D1397"/>
  <c r="M1397" s="1"/>
  <c r="J1397"/>
  <c r="K1397" s="1"/>
  <c r="H1397"/>
  <c r="G1397"/>
  <c r="F1397"/>
  <c r="E1397"/>
  <c r="B1397"/>
  <c r="C1397" s="1"/>
  <c r="A1397"/>
  <c r="D1396"/>
  <c r="M1396"/>
  <c r="J1396"/>
  <c r="K1396" s="1"/>
  <c r="H1396"/>
  <c r="G1396"/>
  <c r="F1396"/>
  <c r="E1396"/>
  <c r="B1396"/>
  <c r="C1396"/>
  <c r="A1396"/>
  <c r="D1395"/>
  <c r="M1395" s="1"/>
  <c r="J1395"/>
  <c r="K1395" s="1"/>
  <c r="H1395"/>
  <c r="G1395"/>
  <c r="F1395"/>
  <c r="E1395"/>
  <c r="B1395"/>
  <c r="C1395" s="1"/>
  <c r="A1395"/>
  <c r="D1394"/>
  <c r="M1394" s="1"/>
  <c r="J1394"/>
  <c r="K1394" s="1"/>
  <c r="H1394"/>
  <c r="G1394"/>
  <c r="F1394"/>
  <c r="E1394"/>
  <c r="B1394"/>
  <c r="C1394" s="1"/>
  <c r="A1394"/>
  <c r="D1393"/>
  <c r="M1393" s="1"/>
  <c r="J1393"/>
  <c r="K1393" s="1"/>
  <c r="H1393"/>
  <c r="G1393"/>
  <c r="F1393"/>
  <c r="E1393"/>
  <c r="B1393"/>
  <c r="C1393" s="1"/>
  <c r="A1393"/>
  <c r="D1392"/>
  <c r="M1392" s="1"/>
  <c r="J1392"/>
  <c r="K1392"/>
  <c r="H1392"/>
  <c r="G1392"/>
  <c r="F1392"/>
  <c r="E1392"/>
  <c r="B1392"/>
  <c r="C1392" s="1"/>
  <c r="A1392"/>
  <c r="D1391"/>
  <c r="M1391" s="1"/>
  <c r="J1391"/>
  <c r="K1391" s="1"/>
  <c r="H1391"/>
  <c r="G1391"/>
  <c r="F1391"/>
  <c r="E1391"/>
  <c r="B1391"/>
  <c r="C1391" s="1"/>
  <c r="A1391"/>
  <c r="D1390"/>
  <c r="M1390" s="1"/>
  <c r="J1390"/>
  <c r="K1390" s="1"/>
  <c r="H1390"/>
  <c r="G1390"/>
  <c r="F1390"/>
  <c r="E1390"/>
  <c r="B1390"/>
  <c r="C1390" s="1"/>
  <c r="A1390"/>
  <c r="D1389"/>
  <c r="M1389" s="1"/>
  <c r="J1389"/>
  <c r="K1389" s="1"/>
  <c r="H1389"/>
  <c r="G1389"/>
  <c r="F1389"/>
  <c r="E1389"/>
  <c r="B1389"/>
  <c r="C1389" s="1"/>
  <c r="A1389"/>
  <c r="D1388"/>
  <c r="M1388" s="1"/>
  <c r="J1388"/>
  <c r="K1388"/>
  <c r="H1388"/>
  <c r="G1388"/>
  <c r="F1388"/>
  <c r="E1388"/>
  <c r="B1388"/>
  <c r="C1388" s="1"/>
  <c r="A1388"/>
  <c r="D1387"/>
  <c r="M1387" s="1"/>
  <c r="J1387"/>
  <c r="K1387" s="1"/>
  <c r="H1387"/>
  <c r="G1387"/>
  <c r="F1387"/>
  <c r="E1387"/>
  <c r="B1387"/>
  <c r="C1387" s="1"/>
  <c r="A1387"/>
  <c r="D1386"/>
  <c r="M1386" s="1"/>
  <c r="J1386"/>
  <c r="K1386" s="1"/>
  <c r="H1386"/>
  <c r="G1386"/>
  <c r="F1386"/>
  <c r="E1386"/>
  <c r="B1386"/>
  <c r="C1386" s="1"/>
  <c r="A1386"/>
  <c r="D1385"/>
  <c r="M1385" s="1"/>
  <c r="J1385"/>
  <c r="K1385" s="1"/>
  <c r="H1385"/>
  <c r="G1385"/>
  <c r="F1385"/>
  <c r="E1385"/>
  <c r="B1385"/>
  <c r="C1385" s="1"/>
  <c r="A1385"/>
  <c r="D1384"/>
  <c r="M1384"/>
  <c r="J1384"/>
  <c r="K1384" s="1"/>
  <c r="H1384"/>
  <c r="G1384"/>
  <c r="F1384"/>
  <c r="E1384"/>
  <c r="B1384"/>
  <c r="C1384"/>
  <c r="A1384"/>
  <c r="D1383"/>
  <c r="M1383" s="1"/>
  <c r="J1383"/>
  <c r="K1383" s="1"/>
  <c r="H1383"/>
  <c r="G1383"/>
  <c r="F1383"/>
  <c r="E1383"/>
  <c r="B1383"/>
  <c r="C1383" s="1"/>
  <c r="A1383"/>
  <c r="D1382"/>
  <c r="M1382" s="1"/>
  <c r="J1382"/>
  <c r="K1382" s="1"/>
  <c r="H1382"/>
  <c r="G1382"/>
  <c r="F1382"/>
  <c r="E1382"/>
  <c r="B1382"/>
  <c r="C1382" s="1"/>
  <c r="A1382"/>
  <c r="D1381"/>
  <c r="M1381" s="1"/>
  <c r="J1381"/>
  <c r="K1381" s="1"/>
  <c r="H1381"/>
  <c r="G1381"/>
  <c r="F1381"/>
  <c r="E1381"/>
  <c r="B1381"/>
  <c r="C1381" s="1"/>
  <c r="A1381"/>
  <c r="D1380"/>
  <c r="M1380"/>
  <c r="J1380"/>
  <c r="K1380" s="1"/>
  <c r="H1380"/>
  <c r="G1380"/>
  <c r="F1380"/>
  <c r="E1380"/>
  <c r="B1380"/>
  <c r="C1380"/>
  <c r="A1380"/>
  <c r="D1379"/>
  <c r="M1379" s="1"/>
  <c r="J1379"/>
  <c r="K1379" s="1"/>
  <c r="H1379"/>
  <c r="G1379"/>
  <c r="F1379"/>
  <c r="E1379"/>
  <c r="B1379"/>
  <c r="C1379" s="1"/>
  <c r="A1379"/>
  <c r="D1378"/>
  <c r="M1378" s="1"/>
  <c r="J1378"/>
  <c r="K1378" s="1"/>
  <c r="H1378"/>
  <c r="G1378"/>
  <c r="F1378"/>
  <c r="E1378"/>
  <c r="B1378"/>
  <c r="C1378" s="1"/>
  <c r="A1378"/>
  <c r="D1377"/>
  <c r="M1377" s="1"/>
  <c r="J1377"/>
  <c r="K1377" s="1"/>
  <c r="H1377"/>
  <c r="G1377"/>
  <c r="F1377"/>
  <c r="E1377"/>
  <c r="B1377"/>
  <c r="C1377" s="1"/>
  <c r="A1377"/>
  <c r="D1376"/>
  <c r="M1376" s="1"/>
  <c r="J1376"/>
  <c r="K1376"/>
  <c r="H1376"/>
  <c r="G1376"/>
  <c r="F1376"/>
  <c r="E1376"/>
  <c r="B1376"/>
  <c r="C1376" s="1"/>
  <c r="A1376"/>
  <c r="D1375"/>
  <c r="M1375" s="1"/>
  <c r="J1375"/>
  <c r="K1375" s="1"/>
  <c r="H1375"/>
  <c r="G1375"/>
  <c r="F1375"/>
  <c r="E1375"/>
  <c r="B1375"/>
  <c r="C1375" s="1"/>
  <c r="A1375"/>
  <c r="D1374"/>
  <c r="M1374" s="1"/>
  <c r="J1374"/>
  <c r="K1374" s="1"/>
  <c r="H1374"/>
  <c r="G1374"/>
  <c r="F1374"/>
  <c r="E1374"/>
  <c r="B1374"/>
  <c r="C1374" s="1"/>
  <c r="A1374"/>
  <c r="D1373"/>
  <c r="M1373" s="1"/>
  <c r="J1373"/>
  <c r="K1373" s="1"/>
  <c r="H1373"/>
  <c r="G1373"/>
  <c r="F1373"/>
  <c r="E1373"/>
  <c r="B1373"/>
  <c r="C1373" s="1"/>
  <c r="A1373"/>
  <c r="D1372"/>
  <c r="M1372" s="1"/>
  <c r="J1372"/>
  <c r="K1372"/>
  <c r="H1372"/>
  <c r="G1372"/>
  <c r="F1372"/>
  <c r="E1372"/>
  <c r="B1372"/>
  <c r="C1372" s="1"/>
  <c r="A1372"/>
  <c r="D1371"/>
  <c r="M1371" s="1"/>
  <c r="J1371"/>
  <c r="K1371" s="1"/>
  <c r="H1371"/>
  <c r="G1371"/>
  <c r="F1371"/>
  <c r="E1371"/>
  <c r="B1371"/>
  <c r="C1371" s="1"/>
  <c r="A1371"/>
  <c r="D1370"/>
  <c r="M1370" s="1"/>
  <c r="J1370"/>
  <c r="K1370" s="1"/>
  <c r="H1370"/>
  <c r="G1370"/>
  <c r="F1370"/>
  <c r="E1370"/>
  <c r="B1370"/>
  <c r="C1370" s="1"/>
  <c r="A1370"/>
  <c r="D1369"/>
  <c r="M1369" s="1"/>
  <c r="J1369"/>
  <c r="K1369" s="1"/>
  <c r="H1369"/>
  <c r="G1369"/>
  <c r="F1369"/>
  <c r="E1369"/>
  <c r="B1369"/>
  <c r="C1369" s="1"/>
  <c r="A1369"/>
  <c r="D1368"/>
  <c r="M1368"/>
  <c r="J1368"/>
  <c r="K1368" s="1"/>
  <c r="H1368"/>
  <c r="G1368"/>
  <c r="F1368"/>
  <c r="E1368"/>
  <c r="B1368"/>
  <c r="C1368"/>
  <c r="A1368"/>
  <c r="D1367"/>
  <c r="M1367" s="1"/>
  <c r="J1367"/>
  <c r="K1367" s="1"/>
  <c r="H1367"/>
  <c r="G1367"/>
  <c r="F1367"/>
  <c r="E1367"/>
  <c r="B1367"/>
  <c r="C1367" s="1"/>
  <c r="A1367"/>
  <c r="D1366"/>
  <c r="M1366" s="1"/>
  <c r="J1366"/>
  <c r="K1366" s="1"/>
  <c r="H1366"/>
  <c r="G1366"/>
  <c r="F1366"/>
  <c r="E1366"/>
  <c r="B1366"/>
  <c r="C1366" s="1"/>
  <c r="A1366"/>
  <c r="D1365"/>
  <c r="M1365" s="1"/>
  <c r="J1365"/>
  <c r="K1365" s="1"/>
  <c r="H1365"/>
  <c r="G1365"/>
  <c r="F1365"/>
  <c r="E1365"/>
  <c r="B1365"/>
  <c r="C1365" s="1"/>
  <c r="A1365"/>
  <c r="D1364"/>
  <c r="M1364"/>
  <c r="J1364"/>
  <c r="K1364" s="1"/>
  <c r="H1364"/>
  <c r="G1364"/>
  <c r="F1364"/>
  <c r="E1364"/>
  <c r="B1364"/>
  <c r="C1364"/>
  <c r="A1364"/>
  <c r="D1363"/>
  <c r="M1363" s="1"/>
  <c r="J1363"/>
  <c r="K1363" s="1"/>
  <c r="H1363"/>
  <c r="G1363"/>
  <c r="F1363"/>
  <c r="E1363"/>
  <c r="B1363"/>
  <c r="C1363" s="1"/>
  <c r="A1363"/>
  <c r="D1362"/>
  <c r="M1362" s="1"/>
  <c r="J1362"/>
  <c r="K1362" s="1"/>
  <c r="H1362"/>
  <c r="G1362"/>
  <c r="F1362"/>
  <c r="E1362"/>
  <c r="B1362"/>
  <c r="C1362" s="1"/>
  <c r="A1362"/>
  <c r="D1361"/>
  <c r="M1361" s="1"/>
  <c r="J1361"/>
  <c r="K1361" s="1"/>
  <c r="H1361"/>
  <c r="G1361"/>
  <c r="F1361"/>
  <c r="E1361"/>
  <c r="B1361"/>
  <c r="C1361" s="1"/>
  <c r="A1361"/>
  <c r="D1360"/>
  <c r="M1360" s="1"/>
  <c r="J1360"/>
  <c r="K1360"/>
  <c r="H1360"/>
  <c r="G1360"/>
  <c r="F1360"/>
  <c r="E1360"/>
  <c r="B1360"/>
  <c r="C1360" s="1"/>
  <c r="A1360"/>
  <c r="D1359"/>
  <c r="M1359" s="1"/>
  <c r="J1359"/>
  <c r="K1359" s="1"/>
  <c r="H1359"/>
  <c r="G1359"/>
  <c r="F1359"/>
  <c r="E1359"/>
  <c r="B1359"/>
  <c r="C1359" s="1"/>
  <c r="A1359"/>
  <c r="D1358"/>
  <c r="M1358" s="1"/>
  <c r="J1358"/>
  <c r="K1358" s="1"/>
  <c r="H1358"/>
  <c r="G1358"/>
  <c r="F1358"/>
  <c r="E1358"/>
  <c r="B1358"/>
  <c r="C1358" s="1"/>
  <c r="A1358"/>
  <c r="D1357"/>
  <c r="M1357" s="1"/>
  <c r="J1357"/>
  <c r="K1357" s="1"/>
  <c r="H1357"/>
  <c r="G1357"/>
  <c r="F1357"/>
  <c r="E1357"/>
  <c r="B1357"/>
  <c r="C1357" s="1"/>
  <c r="A1357"/>
  <c r="D1356"/>
  <c r="M1356" s="1"/>
  <c r="J1356"/>
  <c r="K1356"/>
  <c r="H1356"/>
  <c r="G1356"/>
  <c r="F1356"/>
  <c r="E1356"/>
  <c r="B1356"/>
  <c r="C1356" s="1"/>
  <c r="A1356"/>
  <c r="D1355"/>
  <c r="M1355" s="1"/>
  <c r="J1355"/>
  <c r="K1355" s="1"/>
  <c r="H1355"/>
  <c r="G1355"/>
  <c r="F1355"/>
  <c r="E1355"/>
  <c r="B1355"/>
  <c r="C1355" s="1"/>
  <c r="A1355"/>
  <c r="D1354"/>
  <c r="M1354" s="1"/>
  <c r="J1354"/>
  <c r="K1354" s="1"/>
  <c r="H1354"/>
  <c r="G1354"/>
  <c r="F1354"/>
  <c r="E1354"/>
  <c r="B1354"/>
  <c r="C1354" s="1"/>
  <c r="A1354"/>
  <c r="D1353"/>
  <c r="M1353" s="1"/>
  <c r="J1353"/>
  <c r="K1353" s="1"/>
  <c r="H1353"/>
  <c r="G1353"/>
  <c r="F1353"/>
  <c r="E1353"/>
  <c r="B1353"/>
  <c r="C1353" s="1"/>
  <c r="A1353"/>
  <c r="D1352"/>
  <c r="M1352"/>
  <c r="J1352"/>
  <c r="K1352" s="1"/>
  <c r="H1352"/>
  <c r="G1352"/>
  <c r="F1352"/>
  <c r="E1352"/>
  <c r="B1352"/>
  <c r="C1352"/>
  <c r="A1352"/>
  <c r="D1351"/>
  <c r="M1351" s="1"/>
  <c r="J1351"/>
  <c r="K1351" s="1"/>
  <c r="H1351"/>
  <c r="G1351"/>
  <c r="F1351"/>
  <c r="E1351"/>
  <c r="B1351"/>
  <c r="C1351" s="1"/>
  <c r="A1351"/>
  <c r="D1350"/>
  <c r="M1350" s="1"/>
  <c r="J1350"/>
  <c r="K1350" s="1"/>
  <c r="H1350"/>
  <c r="G1350"/>
  <c r="F1350"/>
  <c r="E1350"/>
  <c r="B1350"/>
  <c r="C1350" s="1"/>
  <c r="A1350"/>
  <c r="D1349"/>
  <c r="M1349" s="1"/>
  <c r="J1349"/>
  <c r="K1349" s="1"/>
  <c r="H1349"/>
  <c r="G1349"/>
  <c r="F1349"/>
  <c r="E1349"/>
  <c r="B1349"/>
  <c r="C1349" s="1"/>
  <c r="A1349"/>
  <c r="D1348"/>
  <c r="M1348"/>
  <c r="J1348"/>
  <c r="K1348" s="1"/>
  <c r="H1348"/>
  <c r="G1348"/>
  <c r="F1348"/>
  <c r="E1348"/>
  <c r="B1348"/>
  <c r="C1348"/>
  <c r="A1348"/>
  <c r="D1347"/>
  <c r="M1347" s="1"/>
  <c r="J1347"/>
  <c r="K1347" s="1"/>
  <c r="H1347"/>
  <c r="G1347"/>
  <c r="F1347"/>
  <c r="E1347"/>
  <c r="B1347"/>
  <c r="C1347" s="1"/>
  <c r="A1347"/>
  <c r="D1346"/>
  <c r="M1346" s="1"/>
  <c r="J1346"/>
  <c r="K1346" s="1"/>
  <c r="H1346"/>
  <c r="G1346"/>
  <c r="F1346"/>
  <c r="E1346"/>
  <c r="B1346"/>
  <c r="C1346" s="1"/>
  <c r="A1346"/>
  <c r="D1345"/>
  <c r="M1345" s="1"/>
  <c r="J1345"/>
  <c r="K1345" s="1"/>
  <c r="H1345"/>
  <c r="G1345"/>
  <c r="F1345"/>
  <c r="E1345"/>
  <c r="B1345"/>
  <c r="C1345" s="1"/>
  <c r="A1345"/>
  <c r="D1344"/>
  <c r="M1344" s="1"/>
  <c r="J1344"/>
  <c r="K1344"/>
  <c r="H1344"/>
  <c r="G1344"/>
  <c r="F1344"/>
  <c r="E1344"/>
  <c r="B1344"/>
  <c r="C1344" s="1"/>
  <c r="A1344"/>
  <c r="D1343"/>
  <c r="M1343" s="1"/>
  <c r="J1343"/>
  <c r="K1343" s="1"/>
  <c r="H1343"/>
  <c r="G1343"/>
  <c r="F1343"/>
  <c r="E1343"/>
  <c r="B1343"/>
  <c r="C1343" s="1"/>
  <c r="A1343"/>
  <c r="D1342"/>
  <c r="M1342" s="1"/>
  <c r="J1342"/>
  <c r="K1342" s="1"/>
  <c r="H1342"/>
  <c r="G1342"/>
  <c r="F1342"/>
  <c r="E1342"/>
  <c r="B1342"/>
  <c r="C1342" s="1"/>
  <c r="A1342"/>
  <c r="D1341"/>
  <c r="M1341" s="1"/>
  <c r="J1341"/>
  <c r="K1341" s="1"/>
  <c r="H1341"/>
  <c r="G1341"/>
  <c r="F1341"/>
  <c r="E1341"/>
  <c r="B1341"/>
  <c r="C1341" s="1"/>
  <c r="A1341"/>
  <c r="D1340"/>
  <c r="M1340" s="1"/>
  <c r="J1340"/>
  <c r="K1340"/>
  <c r="H1340"/>
  <c r="G1340"/>
  <c r="F1340"/>
  <c r="E1340"/>
  <c r="B1340"/>
  <c r="C1340" s="1"/>
  <c r="A1340"/>
  <c r="D1339"/>
  <c r="M1339" s="1"/>
  <c r="J1339"/>
  <c r="K1339" s="1"/>
  <c r="H1339"/>
  <c r="G1339"/>
  <c r="F1339"/>
  <c r="E1339"/>
  <c r="B1339"/>
  <c r="C1339" s="1"/>
  <c r="A1339"/>
  <c r="D1338"/>
  <c r="M1338" s="1"/>
  <c r="J1338"/>
  <c r="K1338" s="1"/>
  <c r="H1338"/>
  <c r="G1338"/>
  <c r="F1338"/>
  <c r="E1338"/>
  <c r="B1338"/>
  <c r="C1338" s="1"/>
  <c r="A1338"/>
  <c r="D1337"/>
  <c r="M1337" s="1"/>
  <c r="J1337"/>
  <c r="K1337" s="1"/>
  <c r="H1337"/>
  <c r="G1337"/>
  <c r="F1337"/>
  <c r="E1337"/>
  <c r="B1337"/>
  <c r="C1337" s="1"/>
  <c r="A1337"/>
  <c r="D1336"/>
  <c r="M1336"/>
  <c r="J1336"/>
  <c r="K1336" s="1"/>
  <c r="H1336"/>
  <c r="G1336"/>
  <c r="F1336"/>
  <c r="E1336"/>
  <c r="B1336"/>
  <c r="C1336"/>
  <c r="A1336"/>
  <c r="D1335"/>
  <c r="M1335" s="1"/>
  <c r="J1335"/>
  <c r="K1335" s="1"/>
  <c r="H1335"/>
  <c r="G1335"/>
  <c r="F1335"/>
  <c r="E1335"/>
  <c r="B1335"/>
  <c r="C1335" s="1"/>
  <c r="A1335"/>
  <c r="D1334"/>
  <c r="M1334" s="1"/>
  <c r="J1334"/>
  <c r="K1334" s="1"/>
  <c r="H1334"/>
  <c r="G1334"/>
  <c r="F1334"/>
  <c r="E1334"/>
  <c r="B1334"/>
  <c r="C1334" s="1"/>
  <c r="A1334"/>
  <c r="D1333"/>
  <c r="M1333" s="1"/>
  <c r="J1333"/>
  <c r="K1333" s="1"/>
  <c r="H1333"/>
  <c r="G1333"/>
  <c r="F1333"/>
  <c r="E1333"/>
  <c r="B1333"/>
  <c r="C1333" s="1"/>
  <c r="A1333"/>
  <c r="D1332"/>
  <c r="M1332"/>
  <c r="J1332"/>
  <c r="K1332" s="1"/>
  <c r="H1332"/>
  <c r="G1332"/>
  <c r="F1332"/>
  <c r="E1332"/>
  <c r="B1332"/>
  <c r="C1332"/>
  <c r="A1332"/>
  <c r="D1331"/>
  <c r="M1331" s="1"/>
  <c r="J1331"/>
  <c r="K1331" s="1"/>
  <c r="H1331"/>
  <c r="G1331"/>
  <c r="F1331"/>
  <c r="E1331"/>
  <c r="B1331"/>
  <c r="C1331" s="1"/>
  <c r="A1331"/>
  <c r="D1330"/>
  <c r="M1330" s="1"/>
  <c r="J1330"/>
  <c r="K1330" s="1"/>
  <c r="H1330"/>
  <c r="G1330"/>
  <c r="F1330"/>
  <c r="E1330"/>
  <c r="B1330"/>
  <c r="C1330" s="1"/>
  <c r="A1330"/>
  <c r="D1329"/>
  <c r="M1329" s="1"/>
  <c r="J1329"/>
  <c r="K1329" s="1"/>
  <c r="H1329"/>
  <c r="G1329"/>
  <c r="F1329"/>
  <c r="E1329"/>
  <c r="B1329"/>
  <c r="C1329" s="1"/>
  <c r="A1329"/>
  <c r="D1328"/>
  <c r="M1328" s="1"/>
  <c r="J1328"/>
  <c r="K1328"/>
  <c r="H1328"/>
  <c r="G1328"/>
  <c r="F1328"/>
  <c r="E1328"/>
  <c r="B1328"/>
  <c r="C1328" s="1"/>
  <c r="A1328"/>
  <c r="D1327"/>
  <c r="M1327" s="1"/>
  <c r="J1327"/>
  <c r="K1327" s="1"/>
  <c r="H1327"/>
  <c r="G1327"/>
  <c r="F1327"/>
  <c r="E1327"/>
  <c r="B1327"/>
  <c r="C1327" s="1"/>
  <c r="A1327"/>
  <c r="D1326"/>
  <c r="M1326" s="1"/>
  <c r="J1326"/>
  <c r="K1326" s="1"/>
  <c r="H1326"/>
  <c r="G1326"/>
  <c r="F1326"/>
  <c r="E1326"/>
  <c r="B1326"/>
  <c r="C1326" s="1"/>
  <c r="A1326"/>
  <c r="D1325"/>
  <c r="M1325" s="1"/>
  <c r="J1325"/>
  <c r="K1325" s="1"/>
  <c r="H1325"/>
  <c r="G1325"/>
  <c r="F1325"/>
  <c r="E1325"/>
  <c r="B1325"/>
  <c r="C1325" s="1"/>
  <c r="A1325"/>
  <c r="D1324"/>
  <c r="M1324" s="1"/>
  <c r="J1324"/>
  <c r="K1324"/>
  <c r="H1324"/>
  <c r="G1324"/>
  <c r="F1324"/>
  <c r="E1324"/>
  <c r="B1324"/>
  <c r="C1324" s="1"/>
  <c r="A1324"/>
  <c r="D1323"/>
  <c r="M1323" s="1"/>
  <c r="J1323"/>
  <c r="K1323" s="1"/>
  <c r="H1323"/>
  <c r="G1323"/>
  <c r="F1323"/>
  <c r="E1323"/>
  <c r="B1323"/>
  <c r="C1323" s="1"/>
  <c r="A1323"/>
  <c r="D1322"/>
  <c r="M1322" s="1"/>
  <c r="J1322"/>
  <c r="K1322" s="1"/>
  <c r="H1322"/>
  <c r="G1322"/>
  <c r="F1322"/>
  <c r="E1322"/>
  <c r="B1322"/>
  <c r="C1322" s="1"/>
  <c r="A1322"/>
  <c r="D1321"/>
  <c r="M1321" s="1"/>
  <c r="J1321"/>
  <c r="K1321" s="1"/>
  <c r="H1321"/>
  <c r="G1321"/>
  <c r="F1321"/>
  <c r="E1321"/>
  <c r="B1321"/>
  <c r="C1321" s="1"/>
  <c r="A1321"/>
  <c r="D1320"/>
  <c r="M1320"/>
  <c r="J1320"/>
  <c r="K1320" s="1"/>
  <c r="H1320"/>
  <c r="G1320"/>
  <c r="F1320"/>
  <c r="E1320"/>
  <c r="B1320"/>
  <c r="C1320"/>
  <c r="A1320"/>
  <c r="D1319"/>
  <c r="M1319" s="1"/>
  <c r="J1319"/>
  <c r="K1319" s="1"/>
  <c r="H1319"/>
  <c r="G1319"/>
  <c r="F1319"/>
  <c r="E1319"/>
  <c r="B1319"/>
  <c r="C1319" s="1"/>
  <c r="A1319"/>
  <c r="D1318"/>
  <c r="M1318" s="1"/>
  <c r="J1318"/>
  <c r="K1318" s="1"/>
  <c r="H1318"/>
  <c r="G1318"/>
  <c r="F1318"/>
  <c r="E1318"/>
  <c r="B1318"/>
  <c r="C1318" s="1"/>
  <c r="A1318"/>
  <c r="D1317"/>
  <c r="M1317" s="1"/>
  <c r="J1317"/>
  <c r="K1317" s="1"/>
  <c r="H1317"/>
  <c r="G1317"/>
  <c r="F1317"/>
  <c r="E1317"/>
  <c r="B1317"/>
  <c r="C1317" s="1"/>
  <c r="A1317"/>
  <c r="D1316"/>
  <c r="M1316"/>
  <c r="J1316"/>
  <c r="K1316" s="1"/>
  <c r="H1316"/>
  <c r="G1316"/>
  <c r="F1316"/>
  <c r="E1316"/>
  <c r="B1316"/>
  <c r="C1316"/>
  <c r="A1316"/>
  <c r="D1315"/>
  <c r="M1315" s="1"/>
  <c r="J1315"/>
  <c r="K1315" s="1"/>
  <c r="H1315"/>
  <c r="G1315"/>
  <c r="F1315"/>
  <c r="E1315"/>
  <c r="B1315"/>
  <c r="C1315" s="1"/>
  <c r="A1315"/>
  <c r="D1314"/>
  <c r="M1314" s="1"/>
  <c r="J1314"/>
  <c r="K1314" s="1"/>
  <c r="H1314"/>
  <c r="G1314"/>
  <c r="F1314"/>
  <c r="E1314"/>
  <c r="B1314"/>
  <c r="C1314" s="1"/>
  <c r="A1314"/>
  <c r="D1313"/>
  <c r="M1313" s="1"/>
  <c r="J1313"/>
  <c r="K1313" s="1"/>
  <c r="H1313"/>
  <c r="G1313"/>
  <c r="F1313"/>
  <c r="E1313"/>
  <c r="B1313"/>
  <c r="C1313" s="1"/>
  <c r="A1313"/>
  <c r="D1312"/>
  <c r="M1312" s="1"/>
  <c r="J1312"/>
  <c r="K1312"/>
  <c r="H1312"/>
  <c r="G1312"/>
  <c r="F1312"/>
  <c r="E1312"/>
  <c r="B1312"/>
  <c r="C1312" s="1"/>
  <c r="A1312"/>
  <c r="D1311"/>
  <c r="M1311" s="1"/>
  <c r="J1311"/>
  <c r="K1311" s="1"/>
  <c r="H1311"/>
  <c r="G1311"/>
  <c r="F1311"/>
  <c r="E1311"/>
  <c r="B1311"/>
  <c r="C1311" s="1"/>
  <c r="A1311"/>
  <c r="D1310"/>
  <c r="M1310" s="1"/>
  <c r="J1310"/>
  <c r="K1310" s="1"/>
  <c r="H1310"/>
  <c r="G1310"/>
  <c r="F1310"/>
  <c r="E1310"/>
  <c r="B1310"/>
  <c r="C1310" s="1"/>
  <c r="A1310"/>
  <c r="D1309"/>
  <c r="M1309" s="1"/>
  <c r="J1309"/>
  <c r="K1309" s="1"/>
  <c r="H1309"/>
  <c r="G1309"/>
  <c r="F1309"/>
  <c r="E1309"/>
  <c r="B1309"/>
  <c r="C1309" s="1"/>
  <c r="A1309"/>
  <c r="D1308"/>
  <c r="M1308" s="1"/>
  <c r="J1308"/>
  <c r="K1308"/>
  <c r="H1308"/>
  <c r="G1308"/>
  <c r="F1308"/>
  <c r="E1308"/>
  <c r="B1308"/>
  <c r="C1308" s="1"/>
  <c r="A1308"/>
  <c r="D1307"/>
  <c r="M1307" s="1"/>
  <c r="J1307"/>
  <c r="K1307" s="1"/>
  <c r="H1307"/>
  <c r="G1307"/>
  <c r="F1307"/>
  <c r="E1307"/>
  <c r="B1307"/>
  <c r="C1307" s="1"/>
  <c r="A1307"/>
  <c r="D1306"/>
  <c r="M1306" s="1"/>
  <c r="J1306"/>
  <c r="K1306" s="1"/>
  <c r="H1306"/>
  <c r="G1306"/>
  <c r="F1306"/>
  <c r="E1306"/>
  <c r="B1306"/>
  <c r="C1306" s="1"/>
  <c r="A1306"/>
  <c r="D1305"/>
  <c r="M1305" s="1"/>
  <c r="J1305"/>
  <c r="K1305" s="1"/>
  <c r="H1305"/>
  <c r="G1305"/>
  <c r="F1305"/>
  <c r="E1305"/>
  <c r="B1305"/>
  <c r="C1305" s="1"/>
  <c r="A1305"/>
  <c r="D1304"/>
  <c r="M1304"/>
  <c r="J1304"/>
  <c r="K1304" s="1"/>
  <c r="H1304"/>
  <c r="G1304"/>
  <c r="F1304"/>
  <c r="E1304"/>
  <c r="B1304"/>
  <c r="C1304"/>
  <c r="A1304"/>
  <c r="D1303"/>
  <c r="M1303" s="1"/>
  <c r="J1303"/>
  <c r="K1303" s="1"/>
  <c r="H1303"/>
  <c r="G1303"/>
  <c r="F1303"/>
  <c r="E1303"/>
  <c r="B1303"/>
  <c r="C1303" s="1"/>
  <c r="A1303"/>
  <c r="D1302"/>
  <c r="M1302" s="1"/>
  <c r="J1302"/>
  <c r="K1302" s="1"/>
  <c r="H1302"/>
  <c r="G1302"/>
  <c r="F1302"/>
  <c r="E1302"/>
  <c r="B1302"/>
  <c r="C1302" s="1"/>
  <c r="A1302"/>
  <c r="D1301"/>
  <c r="M1301" s="1"/>
  <c r="J1301"/>
  <c r="K1301" s="1"/>
  <c r="H1301"/>
  <c r="G1301"/>
  <c r="F1301"/>
  <c r="E1301"/>
  <c r="B1301"/>
  <c r="C1301" s="1"/>
  <c r="A1301"/>
  <c r="D1300"/>
  <c r="M1300"/>
  <c r="J1300"/>
  <c r="K1300" s="1"/>
  <c r="H1300"/>
  <c r="G1300"/>
  <c r="F1300"/>
  <c r="E1300"/>
  <c r="B1300"/>
  <c r="C1300"/>
  <c r="A1300"/>
  <c r="D1299"/>
  <c r="M1299" s="1"/>
  <c r="J1299"/>
  <c r="K1299" s="1"/>
  <c r="H1299"/>
  <c r="G1299"/>
  <c r="F1299"/>
  <c r="E1299"/>
  <c r="B1299"/>
  <c r="C1299" s="1"/>
  <c r="A1299"/>
  <c r="D1298"/>
  <c r="M1298" s="1"/>
  <c r="J1298"/>
  <c r="K1298" s="1"/>
  <c r="H1298"/>
  <c r="G1298"/>
  <c r="F1298"/>
  <c r="E1298"/>
  <c r="B1298"/>
  <c r="C1298" s="1"/>
  <c r="A1298"/>
  <c r="D1297"/>
  <c r="M1297" s="1"/>
  <c r="J1297"/>
  <c r="K1297" s="1"/>
  <c r="H1297"/>
  <c r="G1297"/>
  <c r="F1297"/>
  <c r="E1297"/>
  <c r="B1297"/>
  <c r="C1297" s="1"/>
  <c r="A1297"/>
  <c r="D1296"/>
  <c r="M1296" s="1"/>
  <c r="J1296"/>
  <c r="K1296"/>
  <c r="H1296"/>
  <c r="G1296"/>
  <c r="F1296"/>
  <c r="E1296"/>
  <c r="B1296"/>
  <c r="C1296" s="1"/>
  <c r="A1296"/>
  <c r="D1295"/>
  <c r="M1295" s="1"/>
  <c r="J1295"/>
  <c r="K1295" s="1"/>
  <c r="H1295"/>
  <c r="G1295"/>
  <c r="F1295"/>
  <c r="E1295"/>
  <c r="B1295"/>
  <c r="C1295" s="1"/>
  <c r="A1295"/>
  <c r="D1294"/>
  <c r="M1294" s="1"/>
  <c r="J1294"/>
  <c r="K1294" s="1"/>
  <c r="H1294"/>
  <c r="G1294"/>
  <c r="F1294"/>
  <c r="E1294"/>
  <c r="B1294"/>
  <c r="C1294" s="1"/>
  <c r="A1294"/>
  <c r="D1293"/>
  <c r="M1293" s="1"/>
  <c r="J1293"/>
  <c r="K1293" s="1"/>
  <c r="H1293"/>
  <c r="G1293"/>
  <c r="F1293"/>
  <c r="E1293"/>
  <c r="B1293"/>
  <c r="C1293" s="1"/>
  <c r="A1293"/>
  <c r="D1292"/>
  <c r="M1292" s="1"/>
  <c r="J1292"/>
  <c r="K1292"/>
  <c r="H1292"/>
  <c r="G1292"/>
  <c r="F1292"/>
  <c r="E1292"/>
  <c r="B1292"/>
  <c r="C1292" s="1"/>
  <c r="A1292"/>
  <c r="D1291"/>
  <c r="M1291" s="1"/>
  <c r="J1291"/>
  <c r="K1291" s="1"/>
  <c r="H1291"/>
  <c r="G1291"/>
  <c r="F1291"/>
  <c r="E1291"/>
  <c r="B1291"/>
  <c r="C1291" s="1"/>
  <c r="A1291"/>
  <c r="D1290"/>
  <c r="M1290" s="1"/>
  <c r="J1290"/>
  <c r="K1290" s="1"/>
  <c r="H1290"/>
  <c r="G1290"/>
  <c r="F1290"/>
  <c r="E1290"/>
  <c r="B1290"/>
  <c r="C1290" s="1"/>
  <c r="A1290"/>
  <c r="D1289"/>
  <c r="M1289" s="1"/>
  <c r="J1289"/>
  <c r="K1289" s="1"/>
  <c r="H1289"/>
  <c r="G1289"/>
  <c r="F1289"/>
  <c r="E1289"/>
  <c r="B1289"/>
  <c r="C1289" s="1"/>
  <c r="A1289"/>
  <c r="D1288"/>
  <c r="M1288"/>
  <c r="J1288"/>
  <c r="K1288" s="1"/>
  <c r="H1288"/>
  <c r="G1288"/>
  <c r="F1288"/>
  <c r="E1288"/>
  <c r="B1288"/>
  <c r="C1288"/>
  <c r="A1288"/>
  <c r="D1287"/>
  <c r="M1287" s="1"/>
  <c r="J1287"/>
  <c r="K1287" s="1"/>
  <c r="H1287"/>
  <c r="G1287"/>
  <c r="F1287"/>
  <c r="E1287"/>
  <c r="B1287"/>
  <c r="C1287" s="1"/>
  <c r="A1287"/>
  <c r="D1286"/>
  <c r="M1286" s="1"/>
  <c r="J1286"/>
  <c r="K1286" s="1"/>
  <c r="H1286"/>
  <c r="G1286"/>
  <c r="F1286"/>
  <c r="E1286"/>
  <c r="B1286"/>
  <c r="C1286" s="1"/>
  <c r="A1286"/>
  <c r="D1285"/>
  <c r="M1285" s="1"/>
  <c r="J1285"/>
  <c r="K1285" s="1"/>
  <c r="H1285"/>
  <c r="G1285"/>
  <c r="F1285"/>
  <c r="E1285"/>
  <c r="B1285"/>
  <c r="C1285" s="1"/>
  <c r="A1285"/>
  <c r="D1284"/>
  <c r="M1284"/>
  <c r="J1284"/>
  <c r="K1284" s="1"/>
  <c r="H1284"/>
  <c r="G1284"/>
  <c r="F1284"/>
  <c r="E1284"/>
  <c r="B1284"/>
  <c r="C1284"/>
  <c r="A1284"/>
  <c r="D1283"/>
  <c r="M1283" s="1"/>
  <c r="J1283"/>
  <c r="K1283" s="1"/>
  <c r="H1283"/>
  <c r="G1283"/>
  <c r="F1283"/>
  <c r="E1283"/>
  <c r="B1283"/>
  <c r="C1283" s="1"/>
  <c r="A1283"/>
  <c r="D1282"/>
  <c r="M1282" s="1"/>
  <c r="J1282"/>
  <c r="K1282" s="1"/>
  <c r="H1282"/>
  <c r="G1282"/>
  <c r="F1282"/>
  <c r="E1282"/>
  <c r="B1282"/>
  <c r="C1282" s="1"/>
  <c r="A1282"/>
  <c r="D1281"/>
  <c r="M1281" s="1"/>
  <c r="J1281"/>
  <c r="K1281" s="1"/>
  <c r="H1281"/>
  <c r="G1281"/>
  <c r="F1281"/>
  <c r="E1281"/>
  <c r="B1281"/>
  <c r="C1281" s="1"/>
  <c r="A1281"/>
  <c r="D1280"/>
  <c r="M1280" s="1"/>
  <c r="J1280"/>
  <c r="K1280"/>
  <c r="H1280"/>
  <c r="G1280"/>
  <c r="F1280"/>
  <c r="E1280"/>
  <c r="B1280"/>
  <c r="C1280" s="1"/>
  <c r="A1280"/>
  <c r="D1279"/>
  <c r="M1279" s="1"/>
  <c r="J1279"/>
  <c r="K1279" s="1"/>
  <c r="H1279"/>
  <c r="G1279"/>
  <c r="F1279"/>
  <c r="E1279"/>
  <c r="B1279"/>
  <c r="C1279" s="1"/>
  <c r="A1279"/>
  <c r="D1278"/>
  <c r="M1278" s="1"/>
  <c r="J1278"/>
  <c r="K1278" s="1"/>
  <c r="H1278"/>
  <c r="G1278"/>
  <c r="F1278"/>
  <c r="E1278"/>
  <c r="B1278"/>
  <c r="C1278" s="1"/>
  <c r="A1278"/>
  <c r="D1277"/>
  <c r="M1277" s="1"/>
  <c r="J1277"/>
  <c r="K1277" s="1"/>
  <c r="H1277"/>
  <c r="G1277"/>
  <c r="F1277"/>
  <c r="E1277"/>
  <c r="B1277"/>
  <c r="C1277" s="1"/>
  <c r="A1277"/>
  <c r="D1276"/>
  <c r="M1276" s="1"/>
  <c r="J1276"/>
  <c r="K1276"/>
  <c r="H1276"/>
  <c r="G1276"/>
  <c r="F1276"/>
  <c r="E1276"/>
  <c r="B1276"/>
  <c r="C1276" s="1"/>
  <c r="A1276"/>
  <c r="D1275"/>
  <c r="M1275" s="1"/>
  <c r="J1275"/>
  <c r="K1275" s="1"/>
  <c r="H1275"/>
  <c r="G1275"/>
  <c r="F1275"/>
  <c r="E1275"/>
  <c r="B1275"/>
  <c r="C1275" s="1"/>
  <c r="A1275"/>
  <c r="D1274"/>
  <c r="M1274" s="1"/>
  <c r="J1274"/>
  <c r="K1274" s="1"/>
  <c r="H1274"/>
  <c r="G1274"/>
  <c r="F1274"/>
  <c r="E1274"/>
  <c r="B1274"/>
  <c r="C1274" s="1"/>
  <c r="A1274"/>
  <c r="D1273"/>
  <c r="M1273" s="1"/>
  <c r="J1273"/>
  <c r="K1273" s="1"/>
  <c r="H1273"/>
  <c r="G1273"/>
  <c r="F1273"/>
  <c r="E1273"/>
  <c r="B1273"/>
  <c r="C1273" s="1"/>
  <c r="A1273"/>
  <c r="D1272"/>
  <c r="M1272"/>
  <c r="J1272"/>
  <c r="K1272" s="1"/>
  <c r="H1272"/>
  <c r="G1272"/>
  <c r="F1272"/>
  <c r="E1272"/>
  <c r="B1272"/>
  <c r="C1272"/>
  <c r="A1272"/>
  <c r="D1271"/>
  <c r="M1271" s="1"/>
  <c r="J1271"/>
  <c r="K1271" s="1"/>
  <c r="H1271"/>
  <c r="G1271"/>
  <c r="F1271"/>
  <c r="E1271"/>
  <c r="B1271"/>
  <c r="C1271" s="1"/>
  <c r="A1271"/>
  <c r="D1270"/>
  <c r="M1270" s="1"/>
  <c r="J1270"/>
  <c r="K1270" s="1"/>
  <c r="H1270"/>
  <c r="G1270"/>
  <c r="F1270"/>
  <c r="E1270"/>
  <c r="B1270"/>
  <c r="C1270" s="1"/>
  <c r="A1270"/>
  <c r="D1269"/>
  <c r="M1269" s="1"/>
  <c r="J1269"/>
  <c r="K1269" s="1"/>
  <c r="H1269"/>
  <c r="G1269"/>
  <c r="F1269"/>
  <c r="E1269"/>
  <c r="B1269"/>
  <c r="C1269" s="1"/>
  <c r="A1269"/>
  <c r="D1268"/>
  <c r="M1268"/>
  <c r="J1268"/>
  <c r="K1268" s="1"/>
  <c r="H1268"/>
  <c r="G1268"/>
  <c r="F1268"/>
  <c r="E1268"/>
  <c r="B1268"/>
  <c r="C1268"/>
  <c r="A1268"/>
  <c r="D1267"/>
  <c r="M1267" s="1"/>
  <c r="J1267"/>
  <c r="K1267" s="1"/>
  <c r="H1267"/>
  <c r="G1267"/>
  <c r="F1267"/>
  <c r="E1267"/>
  <c r="B1267"/>
  <c r="C1267" s="1"/>
  <c r="A1267"/>
  <c r="D1266"/>
  <c r="M1266" s="1"/>
  <c r="J1266"/>
  <c r="K1266" s="1"/>
  <c r="H1266"/>
  <c r="G1266"/>
  <c r="F1266"/>
  <c r="E1266"/>
  <c r="B1266"/>
  <c r="C1266" s="1"/>
  <c r="A1266"/>
  <c r="D1265"/>
  <c r="M1265" s="1"/>
  <c r="J1265"/>
  <c r="K1265" s="1"/>
  <c r="H1265"/>
  <c r="G1265"/>
  <c r="F1265"/>
  <c r="E1265"/>
  <c r="B1265"/>
  <c r="C1265" s="1"/>
  <c r="A1265"/>
  <c r="D1264"/>
  <c r="M1264" s="1"/>
  <c r="J1264"/>
  <c r="K1264"/>
  <c r="H1264"/>
  <c r="G1264"/>
  <c r="F1264"/>
  <c r="E1264"/>
  <c r="B1264"/>
  <c r="C1264" s="1"/>
  <c r="A1264"/>
  <c r="D1263"/>
  <c r="M1263" s="1"/>
  <c r="J1263"/>
  <c r="K1263" s="1"/>
  <c r="H1263"/>
  <c r="G1263"/>
  <c r="F1263"/>
  <c r="E1263"/>
  <c r="B1263"/>
  <c r="C1263" s="1"/>
  <c r="A1263"/>
  <c r="D1262"/>
  <c r="M1262" s="1"/>
  <c r="J1262"/>
  <c r="K1262" s="1"/>
  <c r="H1262"/>
  <c r="G1262"/>
  <c r="F1262"/>
  <c r="E1262"/>
  <c r="B1262"/>
  <c r="C1262" s="1"/>
  <c r="A1262"/>
  <c r="D1261"/>
  <c r="M1261" s="1"/>
  <c r="J1261"/>
  <c r="K1261" s="1"/>
  <c r="H1261"/>
  <c r="G1261"/>
  <c r="F1261"/>
  <c r="E1261"/>
  <c r="B1261"/>
  <c r="C1261" s="1"/>
  <c r="A1261"/>
  <c r="D1260"/>
  <c r="M1260"/>
  <c r="J1260"/>
  <c r="K1260"/>
  <c r="H1260"/>
  <c r="G1260"/>
  <c r="F1260"/>
  <c r="E1260"/>
  <c r="B1260"/>
  <c r="C1260"/>
  <c r="A1260"/>
  <c r="D1259"/>
  <c r="M1259" s="1"/>
  <c r="J1259"/>
  <c r="K1259" s="1"/>
  <c r="H1259"/>
  <c r="G1259"/>
  <c r="F1259"/>
  <c r="E1259"/>
  <c r="B1259"/>
  <c r="C1259" s="1"/>
  <c r="A1259"/>
  <c r="D1258"/>
  <c r="M1258" s="1"/>
  <c r="J1258"/>
  <c r="K1258" s="1"/>
  <c r="H1258"/>
  <c r="G1258"/>
  <c r="F1258"/>
  <c r="E1258"/>
  <c r="B1258"/>
  <c r="C1258" s="1"/>
  <c r="A1258"/>
  <c r="D1257"/>
  <c r="M1257" s="1"/>
  <c r="J1257"/>
  <c r="K1257" s="1"/>
  <c r="H1257"/>
  <c r="G1257"/>
  <c r="F1257"/>
  <c r="E1257"/>
  <c r="B1257"/>
  <c r="C1257" s="1"/>
  <c r="A1257"/>
  <c r="D1256"/>
  <c r="M1256"/>
  <c r="J1256"/>
  <c r="K1256" s="1"/>
  <c r="H1256"/>
  <c r="G1256"/>
  <c r="F1256"/>
  <c r="E1256"/>
  <c r="B1256"/>
  <c r="C1256"/>
  <c r="A1256"/>
  <c r="D1255"/>
  <c r="M1255" s="1"/>
  <c r="J1255"/>
  <c r="K1255" s="1"/>
  <c r="H1255"/>
  <c r="G1255"/>
  <c r="F1255"/>
  <c r="E1255"/>
  <c r="B1255"/>
  <c r="C1255" s="1"/>
  <c r="A1255"/>
  <c r="D1254"/>
  <c r="M1254" s="1"/>
  <c r="J1254"/>
  <c r="K1254" s="1"/>
  <c r="H1254"/>
  <c r="G1254"/>
  <c r="F1254"/>
  <c r="E1254"/>
  <c r="B1254"/>
  <c r="C1254" s="1"/>
  <c r="A1254"/>
  <c r="D1253"/>
  <c r="M1253" s="1"/>
  <c r="J1253"/>
  <c r="K1253" s="1"/>
  <c r="H1253"/>
  <c r="G1253"/>
  <c r="F1253"/>
  <c r="E1253"/>
  <c r="B1253"/>
  <c r="C1253" s="1"/>
  <c r="A1253"/>
  <c r="D1252"/>
  <c r="M1252"/>
  <c r="J1252"/>
  <c r="K1252" s="1"/>
  <c r="H1252"/>
  <c r="G1252"/>
  <c r="F1252"/>
  <c r="E1252"/>
  <c r="B1252"/>
  <c r="C1252"/>
  <c r="A1252"/>
  <c r="D1251"/>
  <c r="M1251" s="1"/>
  <c r="J1251"/>
  <c r="K1251" s="1"/>
  <c r="H1251"/>
  <c r="G1251"/>
  <c r="F1251"/>
  <c r="E1251"/>
  <c r="B1251"/>
  <c r="C1251" s="1"/>
  <c r="A1251"/>
  <c r="D1250"/>
  <c r="M1250" s="1"/>
  <c r="J1250"/>
  <c r="K1250" s="1"/>
  <c r="H1250"/>
  <c r="G1250"/>
  <c r="F1250"/>
  <c r="E1250"/>
  <c r="B1250"/>
  <c r="C1250" s="1"/>
  <c r="A1250"/>
  <c r="D1249"/>
  <c r="M1249" s="1"/>
  <c r="J1249"/>
  <c r="K1249" s="1"/>
  <c r="H1249"/>
  <c r="G1249"/>
  <c r="F1249"/>
  <c r="E1249"/>
  <c r="B1249"/>
  <c r="C1249" s="1"/>
  <c r="A1249"/>
  <c r="D1248"/>
  <c r="M1248" s="1"/>
  <c r="J1248"/>
  <c r="K1248"/>
  <c r="H1248"/>
  <c r="G1248"/>
  <c r="F1248"/>
  <c r="E1248"/>
  <c r="B1248"/>
  <c r="C1248" s="1"/>
  <c r="A1248"/>
  <c r="D1247"/>
  <c r="M1247" s="1"/>
  <c r="J1247"/>
  <c r="K1247" s="1"/>
  <c r="H1247"/>
  <c r="G1247"/>
  <c r="F1247"/>
  <c r="E1247"/>
  <c r="B1247"/>
  <c r="C1247" s="1"/>
  <c r="A1247"/>
  <c r="D1246"/>
  <c r="M1246" s="1"/>
  <c r="J1246"/>
  <c r="K1246" s="1"/>
  <c r="H1246"/>
  <c r="G1246"/>
  <c r="F1246"/>
  <c r="E1246"/>
  <c r="B1246"/>
  <c r="C1246" s="1"/>
  <c r="A1246"/>
  <c r="D1245"/>
  <c r="M1245" s="1"/>
  <c r="J1245"/>
  <c r="K1245" s="1"/>
  <c r="H1245"/>
  <c r="G1245"/>
  <c r="F1245"/>
  <c r="E1245"/>
  <c r="B1245"/>
  <c r="C1245" s="1"/>
  <c r="A1245"/>
  <c r="D1244"/>
  <c r="M1244"/>
  <c r="J1244"/>
  <c r="K1244"/>
  <c r="H1244"/>
  <c r="G1244"/>
  <c r="F1244"/>
  <c r="E1244"/>
  <c r="B1244"/>
  <c r="C1244"/>
  <c r="A1244"/>
  <c r="D1243"/>
  <c r="M1243" s="1"/>
  <c r="J1243"/>
  <c r="K1243" s="1"/>
  <c r="H1243"/>
  <c r="G1243"/>
  <c r="F1243"/>
  <c r="E1243"/>
  <c r="B1243"/>
  <c r="C1243" s="1"/>
  <c r="A1243"/>
  <c r="D1242"/>
  <c r="M1242" s="1"/>
  <c r="J1242"/>
  <c r="K1242" s="1"/>
  <c r="H1242"/>
  <c r="G1242"/>
  <c r="F1242"/>
  <c r="E1242"/>
  <c r="B1242"/>
  <c r="C1242" s="1"/>
  <c r="A1242"/>
  <c r="D1241"/>
  <c r="M1241" s="1"/>
  <c r="J1241"/>
  <c r="K1241" s="1"/>
  <c r="H1241"/>
  <c r="G1241"/>
  <c r="F1241"/>
  <c r="E1241"/>
  <c r="B1241"/>
  <c r="C1241" s="1"/>
  <c r="A1241"/>
  <c r="D1240"/>
  <c r="M1240"/>
  <c r="J1240"/>
  <c r="K1240" s="1"/>
  <c r="H1240"/>
  <c r="G1240"/>
  <c r="F1240"/>
  <c r="E1240"/>
  <c r="B1240"/>
  <c r="C1240"/>
  <c r="A1240"/>
  <c r="D1239"/>
  <c r="M1239" s="1"/>
  <c r="J1239"/>
  <c r="K1239" s="1"/>
  <c r="H1239"/>
  <c r="G1239"/>
  <c r="F1239"/>
  <c r="E1239"/>
  <c r="B1239"/>
  <c r="C1239" s="1"/>
  <c r="A1239"/>
  <c r="D1238"/>
  <c r="M1238" s="1"/>
  <c r="J1238"/>
  <c r="K1238" s="1"/>
  <c r="H1238"/>
  <c r="G1238"/>
  <c r="F1238"/>
  <c r="E1238"/>
  <c r="B1238"/>
  <c r="C1238" s="1"/>
  <c r="A1238"/>
  <c r="D1237"/>
  <c r="M1237" s="1"/>
  <c r="J1237"/>
  <c r="K1237" s="1"/>
  <c r="H1237"/>
  <c r="G1237"/>
  <c r="F1237"/>
  <c r="E1237"/>
  <c r="B1237"/>
  <c r="C1237" s="1"/>
  <c r="A1237"/>
  <c r="D1236"/>
  <c r="M1236"/>
  <c r="J1236"/>
  <c r="K1236"/>
  <c r="H1236"/>
  <c r="G1236"/>
  <c r="F1236"/>
  <c r="E1236"/>
  <c r="B1236"/>
  <c r="C1236"/>
  <c r="A1236"/>
  <c r="D1235"/>
  <c r="M1235" s="1"/>
  <c r="J1235"/>
  <c r="K1235" s="1"/>
  <c r="H1235"/>
  <c r="G1235"/>
  <c r="F1235"/>
  <c r="E1235"/>
  <c r="B1235"/>
  <c r="C1235" s="1"/>
  <c r="A1235"/>
  <c r="D1234"/>
  <c r="M1234" s="1"/>
  <c r="J1234"/>
  <c r="K1234" s="1"/>
  <c r="H1234"/>
  <c r="G1234"/>
  <c r="F1234"/>
  <c r="E1234"/>
  <c r="B1234"/>
  <c r="C1234" s="1"/>
  <c r="A1234"/>
  <c r="D1233"/>
  <c r="M1233" s="1"/>
  <c r="J1233"/>
  <c r="K1233" s="1"/>
  <c r="H1233"/>
  <c r="G1233"/>
  <c r="F1233"/>
  <c r="E1233"/>
  <c r="B1233"/>
  <c r="C1233" s="1"/>
  <c r="A1233"/>
  <c r="D1232"/>
  <c r="M1232" s="1"/>
  <c r="J1232"/>
  <c r="K1232" s="1"/>
  <c r="H1232"/>
  <c r="G1232"/>
  <c r="F1232"/>
  <c r="E1232"/>
  <c r="B1232"/>
  <c r="C1232" s="1"/>
  <c r="A1232"/>
  <c r="D1231"/>
  <c r="M1231" s="1"/>
  <c r="J1231"/>
  <c r="K1231" s="1"/>
  <c r="H1231"/>
  <c r="G1231"/>
  <c r="F1231"/>
  <c r="E1231"/>
  <c r="B1231"/>
  <c r="C1231" s="1"/>
  <c r="A1231"/>
  <c r="D1230"/>
  <c r="M1230" s="1"/>
  <c r="J1230"/>
  <c r="K1230" s="1"/>
  <c r="H1230"/>
  <c r="G1230"/>
  <c r="F1230"/>
  <c r="E1230"/>
  <c r="B1230"/>
  <c r="C1230" s="1"/>
  <c r="A1230"/>
  <c r="D1229"/>
  <c r="M1229" s="1"/>
  <c r="J1229"/>
  <c r="K1229" s="1"/>
  <c r="H1229"/>
  <c r="G1229"/>
  <c r="F1229"/>
  <c r="E1229"/>
  <c r="B1229"/>
  <c r="C1229" s="1"/>
  <c r="A1229"/>
  <c r="D1228"/>
  <c r="M1228" s="1"/>
  <c r="J1228"/>
  <c r="K1228"/>
  <c r="H1228"/>
  <c r="G1228"/>
  <c r="F1228"/>
  <c r="E1228"/>
  <c r="B1228"/>
  <c r="C1228" s="1"/>
  <c r="A1228"/>
  <c r="D1227"/>
  <c r="M1227" s="1"/>
  <c r="J1227"/>
  <c r="K1227" s="1"/>
  <c r="H1227"/>
  <c r="G1227"/>
  <c r="F1227"/>
  <c r="E1227"/>
  <c r="B1227"/>
  <c r="C1227" s="1"/>
  <c r="A1227"/>
  <c r="D1226"/>
  <c r="M1226" s="1"/>
  <c r="J1226"/>
  <c r="K1226" s="1"/>
  <c r="H1226"/>
  <c r="G1226"/>
  <c r="F1226"/>
  <c r="E1226"/>
  <c r="B1226"/>
  <c r="C1226" s="1"/>
  <c r="A1226"/>
  <c r="D1225"/>
  <c r="M1225" s="1"/>
  <c r="J1225"/>
  <c r="K1225" s="1"/>
  <c r="H1225"/>
  <c r="G1225"/>
  <c r="F1225"/>
  <c r="E1225"/>
  <c r="B1225"/>
  <c r="C1225" s="1"/>
  <c r="A1225"/>
  <c r="D1224"/>
  <c r="M1224"/>
  <c r="J1224"/>
  <c r="K1224" s="1"/>
  <c r="H1224"/>
  <c r="G1224"/>
  <c r="F1224"/>
  <c r="E1224"/>
  <c r="B1224"/>
  <c r="C1224"/>
  <c r="A1224"/>
  <c r="D1223"/>
  <c r="M1223" s="1"/>
  <c r="J1223"/>
  <c r="K1223" s="1"/>
  <c r="H1223"/>
  <c r="G1223"/>
  <c r="F1223"/>
  <c r="E1223"/>
  <c r="B1223"/>
  <c r="C1223" s="1"/>
  <c r="A1223"/>
  <c r="D1222"/>
  <c r="M1222" s="1"/>
  <c r="J1222"/>
  <c r="K1222" s="1"/>
  <c r="H1222"/>
  <c r="G1222"/>
  <c r="F1222"/>
  <c r="E1222"/>
  <c r="B1222"/>
  <c r="C1222" s="1"/>
  <c r="A1222"/>
  <c r="D1221"/>
  <c r="M1221" s="1"/>
  <c r="J1221"/>
  <c r="K1221" s="1"/>
  <c r="H1221"/>
  <c r="G1221"/>
  <c r="F1221"/>
  <c r="E1221"/>
  <c r="B1221"/>
  <c r="C1221" s="1"/>
  <c r="A1221"/>
  <c r="D1220"/>
  <c r="M1220"/>
  <c r="J1220"/>
  <c r="K1220" s="1"/>
  <c r="H1220"/>
  <c r="G1220"/>
  <c r="F1220"/>
  <c r="E1220"/>
  <c r="B1220"/>
  <c r="C1220"/>
  <c r="A1220"/>
  <c r="D1219"/>
  <c r="M1219" s="1"/>
  <c r="J1219"/>
  <c r="K1219" s="1"/>
  <c r="H1219"/>
  <c r="G1219"/>
  <c r="F1219"/>
  <c r="E1219"/>
  <c r="B1219"/>
  <c r="C1219" s="1"/>
  <c r="A1219"/>
  <c r="D1218"/>
  <c r="M1218" s="1"/>
  <c r="J1218"/>
  <c r="K1218" s="1"/>
  <c r="H1218"/>
  <c r="G1218"/>
  <c r="F1218"/>
  <c r="E1218"/>
  <c r="B1218"/>
  <c r="C1218" s="1"/>
  <c r="A1218"/>
  <c r="D1217"/>
  <c r="M1217" s="1"/>
  <c r="J1217"/>
  <c r="K1217" s="1"/>
  <c r="H1217"/>
  <c r="G1217"/>
  <c r="F1217"/>
  <c r="E1217"/>
  <c r="B1217"/>
  <c r="C1217" s="1"/>
  <c r="A1217"/>
  <c r="D1216"/>
  <c r="M1216" s="1"/>
  <c r="J1216"/>
  <c r="K1216"/>
  <c r="H1216"/>
  <c r="G1216"/>
  <c r="F1216"/>
  <c r="E1216"/>
  <c r="B1216"/>
  <c r="C1216" s="1"/>
  <c r="A1216"/>
  <c r="D1215"/>
  <c r="M1215" s="1"/>
  <c r="J1215"/>
  <c r="K1215" s="1"/>
  <c r="H1215"/>
  <c r="G1215"/>
  <c r="F1215"/>
  <c r="E1215"/>
  <c r="B1215"/>
  <c r="C1215" s="1"/>
  <c r="A1215"/>
  <c r="D1214"/>
  <c r="M1214" s="1"/>
  <c r="J1214"/>
  <c r="K1214" s="1"/>
  <c r="H1214"/>
  <c r="G1214"/>
  <c r="F1214"/>
  <c r="E1214"/>
  <c r="B1214"/>
  <c r="C1214" s="1"/>
  <c r="A1214"/>
  <c r="D1213"/>
  <c r="M1213" s="1"/>
  <c r="J1213"/>
  <c r="K1213" s="1"/>
  <c r="H1213"/>
  <c r="G1213"/>
  <c r="F1213"/>
  <c r="E1213"/>
  <c r="B1213"/>
  <c r="C1213" s="1"/>
  <c r="A1213"/>
  <c r="D1212"/>
  <c r="M1212" s="1"/>
  <c r="J1212"/>
  <c r="K1212"/>
  <c r="H1212"/>
  <c r="G1212"/>
  <c r="F1212"/>
  <c r="E1212"/>
  <c r="B1212"/>
  <c r="C1212" s="1"/>
  <c r="A1212"/>
  <c r="D1211"/>
  <c r="M1211" s="1"/>
  <c r="J1211"/>
  <c r="K1211" s="1"/>
  <c r="H1211"/>
  <c r="G1211"/>
  <c r="F1211"/>
  <c r="E1211"/>
  <c r="B1211"/>
  <c r="C1211" s="1"/>
  <c r="A1211"/>
  <c r="D1210"/>
  <c r="M1210" s="1"/>
  <c r="J1210"/>
  <c r="K1210" s="1"/>
  <c r="H1210"/>
  <c r="G1210"/>
  <c r="F1210"/>
  <c r="E1210"/>
  <c r="B1210"/>
  <c r="C1210" s="1"/>
  <c r="A1210"/>
  <c r="D1209"/>
  <c r="M1209" s="1"/>
  <c r="J1209"/>
  <c r="K1209" s="1"/>
  <c r="H1209"/>
  <c r="G1209"/>
  <c r="F1209"/>
  <c r="E1209"/>
  <c r="B1209"/>
  <c r="C1209" s="1"/>
  <c r="A1209"/>
  <c r="D1208"/>
  <c r="M1208"/>
  <c r="J1208"/>
  <c r="K1208" s="1"/>
  <c r="H1208"/>
  <c r="G1208"/>
  <c r="F1208"/>
  <c r="E1208"/>
  <c r="B1208"/>
  <c r="C1208"/>
  <c r="A1208"/>
  <c r="D1207"/>
  <c r="M1207" s="1"/>
  <c r="J1207"/>
  <c r="K1207" s="1"/>
  <c r="H1207"/>
  <c r="G1207"/>
  <c r="F1207"/>
  <c r="E1207"/>
  <c r="B1207"/>
  <c r="C1207" s="1"/>
  <c r="A1207"/>
  <c r="D1206"/>
  <c r="M1206" s="1"/>
  <c r="J1206"/>
  <c r="K1206" s="1"/>
  <c r="H1206"/>
  <c r="G1206"/>
  <c r="F1206"/>
  <c r="E1206"/>
  <c r="B1206"/>
  <c r="C1206" s="1"/>
  <c r="A1206"/>
  <c r="D1205"/>
  <c r="M1205" s="1"/>
  <c r="J1205"/>
  <c r="K1205" s="1"/>
  <c r="H1205"/>
  <c r="G1205"/>
  <c r="F1205"/>
  <c r="E1205"/>
  <c r="B1205"/>
  <c r="C1205" s="1"/>
  <c r="A1205"/>
  <c r="D1204"/>
  <c r="M1204"/>
  <c r="J1204"/>
  <c r="K1204" s="1"/>
  <c r="H1204"/>
  <c r="G1204"/>
  <c r="F1204"/>
  <c r="E1204"/>
  <c r="B1204"/>
  <c r="C1204"/>
  <c r="A1204"/>
  <c r="D1203"/>
  <c r="M1203" s="1"/>
  <c r="J1203"/>
  <c r="K1203" s="1"/>
  <c r="H1203"/>
  <c r="G1203"/>
  <c r="F1203"/>
  <c r="E1203"/>
  <c r="B1203"/>
  <c r="C1203" s="1"/>
  <c r="A1203"/>
  <c r="D1202"/>
  <c r="M1202" s="1"/>
  <c r="J1202"/>
  <c r="K1202" s="1"/>
  <c r="H1202"/>
  <c r="G1202"/>
  <c r="F1202"/>
  <c r="E1202"/>
  <c r="B1202"/>
  <c r="C1202" s="1"/>
  <c r="A1202"/>
  <c r="D1201"/>
  <c r="M1201" s="1"/>
  <c r="J1201"/>
  <c r="K1201" s="1"/>
  <c r="H1201"/>
  <c r="G1201"/>
  <c r="F1201"/>
  <c r="E1201"/>
  <c r="B1201"/>
  <c r="C1201" s="1"/>
  <c r="A1201"/>
  <c r="D1200"/>
  <c r="M1200" s="1"/>
  <c r="J1200"/>
  <c r="K1200"/>
  <c r="H1200"/>
  <c r="G1200"/>
  <c r="F1200"/>
  <c r="E1200"/>
  <c r="B1200"/>
  <c r="C1200" s="1"/>
  <c r="A1200"/>
  <c r="D1199"/>
  <c r="M1199" s="1"/>
  <c r="J1199"/>
  <c r="K1199" s="1"/>
  <c r="H1199"/>
  <c r="G1199"/>
  <c r="F1199"/>
  <c r="E1199"/>
  <c r="B1199"/>
  <c r="C1199" s="1"/>
  <c r="A1199"/>
  <c r="D1198"/>
  <c r="M1198" s="1"/>
  <c r="J1198"/>
  <c r="K1198" s="1"/>
  <c r="H1198"/>
  <c r="G1198"/>
  <c r="F1198"/>
  <c r="E1198"/>
  <c r="B1198"/>
  <c r="C1198" s="1"/>
  <c r="A1198"/>
  <c r="D1197"/>
  <c r="M1197" s="1"/>
  <c r="J1197"/>
  <c r="K1197" s="1"/>
  <c r="H1197"/>
  <c r="G1197"/>
  <c r="F1197"/>
  <c r="E1197"/>
  <c r="B1197"/>
  <c r="C1197" s="1"/>
  <c r="A1197"/>
  <c r="D1196"/>
  <c r="M1196" s="1"/>
  <c r="J1196"/>
  <c r="K1196"/>
  <c r="H1196"/>
  <c r="G1196"/>
  <c r="F1196"/>
  <c r="E1196"/>
  <c r="B1196"/>
  <c r="C1196" s="1"/>
  <c r="A1196"/>
  <c r="D1195"/>
  <c r="M1195" s="1"/>
  <c r="J1195"/>
  <c r="K1195" s="1"/>
  <c r="H1195"/>
  <c r="G1195"/>
  <c r="F1195"/>
  <c r="E1195"/>
  <c r="B1195"/>
  <c r="C1195" s="1"/>
  <c r="A1195"/>
  <c r="D1194"/>
  <c r="M1194" s="1"/>
  <c r="J1194"/>
  <c r="K1194" s="1"/>
  <c r="H1194"/>
  <c r="G1194"/>
  <c r="F1194"/>
  <c r="E1194"/>
  <c r="B1194"/>
  <c r="C1194" s="1"/>
  <c r="A1194"/>
  <c r="D1193"/>
  <c r="M1193" s="1"/>
  <c r="J1193"/>
  <c r="K1193" s="1"/>
  <c r="H1193"/>
  <c r="G1193"/>
  <c r="F1193"/>
  <c r="E1193"/>
  <c r="B1193"/>
  <c r="C1193" s="1"/>
  <c r="A1193"/>
  <c r="D1192"/>
  <c r="M1192"/>
  <c r="J1192"/>
  <c r="K1192" s="1"/>
  <c r="H1192"/>
  <c r="G1192"/>
  <c r="F1192"/>
  <c r="E1192"/>
  <c r="B1192"/>
  <c r="C1192"/>
  <c r="A1192"/>
  <c r="D1191"/>
  <c r="M1191" s="1"/>
  <c r="J1191"/>
  <c r="K1191" s="1"/>
  <c r="H1191"/>
  <c r="G1191"/>
  <c r="F1191"/>
  <c r="E1191"/>
  <c r="B1191"/>
  <c r="C1191" s="1"/>
  <c r="A1191"/>
  <c r="D1190"/>
  <c r="M1190" s="1"/>
  <c r="J1190"/>
  <c r="K1190" s="1"/>
  <c r="H1190"/>
  <c r="G1190"/>
  <c r="F1190"/>
  <c r="E1190"/>
  <c r="B1190"/>
  <c r="C1190" s="1"/>
  <c r="A1190"/>
  <c r="D1189"/>
  <c r="M1189" s="1"/>
  <c r="J1189"/>
  <c r="K1189" s="1"/>
  <c r="H1189"/>
  <c r="G1189"/>
  <c r="F1189"/>
  <c r="E1189"/>
  <c r="B1189"/>
  <c r="C1189" s="1"/>
  <c r="A1189"/>
  <c r="D1188"/>
  <c r="M1188"/>
  <c r="J1188"/>
  <c r="K1188" s="1"/>
  <c r="H1188"/>
  <c r="G1188"/>
  <c r="F1188"/>
  <c r="E1188"/>
  <c r="B1188"/>
  <c r="C1188"/>
  <c r="A1188"/>
  <c r="D1187"/>
  <c r="M1187" s="1"/>
  <c r="J1187"/>
  <c r="K1187" s="1"/>
  <c r="H1187"/>
  <c r="G1187"/>
  <c r="F1187"/>
  <c r="E1187"/>
  <c r="B1187"/>
  <c r="C1187" s="1"/>
  <c r="A1187"/>
  <c r="D1186"/>
  <c r="M1186" s="1"/>
  <c r="J1186"/>
  <c r="K1186" s="1"/>
  <c r="H1186"/>
  <c r="G1186"/>
  <c r="F1186"/>
  <c r="E1186"/>
  <c r="B1186"/>
  <c r="C1186" s="1"/>
  <c r="A1186"/>
  <c r="D1185"/>
  <c r="M1185" s="1"/>
  <c r="J1185"/>
  <c r="K1185" s="1"/>
  <c r="H1185"/>
  <c r="G1185"/>
  <c r="F1185"/>
  <c r="E1185"/>
  <c r="B1185"/>
  <c r="C1185" s="1"/>
  <c r="A1185"/>
  <c r="D1184"/>
  <c r="M1184" s="1"/>
  <c r="J1184"/>
  <c r="K1184"/>
  <c r="H1184"/>
  <c r="G1184"/>
  <c r="F1184"/>
  <c r="E1184"/>
  <c r="B1184"/>
  <c r="C1184" s="1"/>
  <c r="A1184"/>
  <c r="D1183"/>
  <c r="M1183" s="1"/>
  <c r="J1183"/>
  <c r="K1183" s="1"/>
  <c r="H1183"/>
  <c r="G1183"/>
  <c r="F1183"/>
  <c r="E1183"/>
  <c r="B1183"/>
  <c r="C1183" s="1"/>
  <c r="A1183"/>
  <c r="D1182"/>
  <c r="M1182" s="1"/>
  <c r="J1182"/>
  <c r="K1182" s="1"/>
  <c r="H1182"/>
  <c r="G1182"/>
  <c r="F1182"/>
  <c r="E1182"/>
  <c r="B1182"/>
  <c r="C1182" s="1"/>
  <c r="A1182"/>
  <c r="D1181"/>
  <c r="M1181" s="1"/>
  <c r="J1181"/>
  <c r="K1181" s="1"/>
  <c r="H1181"/>
  <c r="G1181"/>
  <c r="F1181"/>
  <c r="E1181"/>
  <c r="B1181"/>
  <c r="C1181" s="1"/>
  <c r="A1181"/>
  <c r="D1180"/>
  <c r="M1180" s="1"/>
  <c r="J1180"/>
  <c r="K1180"/>
  <c r="H1180"/>
  <c r="G1180"/>
  <c r="F1180"/>
  <c r="E1180"/>
  <c r="B1180"/>
  <c r="C1180" s="1"/>
  <c r="A1180"/>
  <c r="D1179"/>
  <c r="M1179" s="1"/>
  <c r="J1179"/>
  <c r="K1179" s="1"/>
  <c r="H1179"/>
  <c r="G1179"/>
  <c r="F1179"/>
  <c r="E1179"/>
  <c r="B1179"/>
  <c r="C1179" s="1"/>
  <c r="A1179"/>
  <c r="D1178"/>
  <c r="M1178" s="1"/>
  <c r="J1178"/>
  <c r="K1178" s="1"/>
  <c r="H1178"/>
  <c r="G1178"/>
  <c r="F1178"/>
  <c r="E1178"/>
  <c r="B1178"/>
  <c r="C1178" s="1"/>
  <c r="A1178"/>
  <c r="D1177"/>
  <c r="M1177" s="1"/>
  <c r="J1177"/>
  <c r="K1177" s="1"/>
  <c r="H1177"/>
  <c r="G1177"/>
  <c r="F1177"/>
  <c r="E1177"/>
  <c r="B1177"/>
  <c r="C1177" s="1"/>
  <c r="A1177"/>
  <c r="D1176"/>
  <c r="M1176"/>
  <c r="J1176"/>
  <c r="K1176" s="1"/>
  <c r="H1176"/>
  <c r="G1176"/>
  <c r="F1176"/>
  <c r="E1176"/>
  <c r="B1176"/>
  <c r="C1176"/>
  <c r="A1176"/>
  <c r="D1175"/>
  <c r="M1175" s="1"/>
  <c r="J1175"/>
  <c r="K1175" s="1"/>
  <c r="H1175"/>
  <c r="G1175"/>
  <c r="F1175"/>
  <c r="E1175"/>
  <c r="B1175"/>
  <c r="C1175" s="1"/>
  <c r="A1175"/>
  <c r="D1174"/>
  <c r="M1174" s="1"/>
  <c r="J1174"/>
  <c r="K1174" s="1"/>
  <c r="H1174"/>
  <c r="G1174"/>
  <c r="F1174"/>
  <c r="E1174"/>
  <c r="B1174"/>
  <c r="C1174" s="1"/>
  <c r="A1174"/>
  <c r="D1173"/>
  <c r="M1173" s="1"/>
  <c r="J1173"/>
  <c r="K1173" s="1"/>
  <c r="H1173"/>
  <c r="G1173"/>
  <c r="F1173"/>
  <c r="E1173"/>
  <c r="B1173"/>
  <c r="C1173" s="1"/>
  <c r="A1173"/>
  <c r="D1172"/>
  <c r="M1172"/>
  <c r="J1172"/>
  <c r="K1172" s="1"/>
  <c r="H1172"/>
  <c r="G1172"/>
  <c r="F1172"/>
  <c r="E1172"/>
  <c r="B1172"/>
  <c r="C1172"/>
  <c r="A1172"/>
  <c r="D1171"/>
  <c r="M1171" s="1"/>
  <c r="J1171"/>
  <c r="K1171" s="1"/>
  <c r="H1171"/>
  <c r="G1171"/>
  <c r="F1171"/>
  <c r="E1171"/>
  <c r="B1171"/>
  <c r="C1171" s="1"/>
  <c r="A1171"/>
  <c r="D1170"/>
  <c r="M1170" s="1"/>
  <c r="J1170"/>
  <c r="K1170" s="1"/>
  <c r="H1170"/>
  <c r="G1170"/>
  <c r="F1170"/>
  <c r="E1170"/>
  <c r="B1170"/>
  <c r="C1170" s="1"/>
  <c r="A1170"/>
  <c r="D1169"/>
  <c r="M1169" s="1"/>
  <c r="J1169"/>
  <c r="K1169" s="1"/>
  <c r="H1169"/>
  <c r="G1169"/>
  <c r="F1169"/>
  <c r="E1169"/>
  <c r="B1169"/>
  <c r="C1169" s="1"/>
  <c r="A1169"/>
  <c r="D1168"/>
  <c r="M1168" s="1"/>
  <c r="J1168"/>
  <c r="K1168"/>
  <c r="H1168"/>
  <c r="G1168"/>
  <c r="F1168"/>
  <c r="E1168"/>
  <c r="B1168"/>
  <c r="C1168" s="1"/>
  <c r="A1168"/>
  <c r="D1167"/>
  <c r="M1167" s="1"/>
  <c r="J1167"/>
  <c r="K1167" s="1"/>
  <c r="H1167"/>
  <c r="G1167"/>
  <c r="F1167"/>
  <c r="E1167"/>
  <c r="B1167"/>
  <c r="C1167" s="1"/>
  <c r="A1167"/>
  <c r="D1166"/>
  <c r="M1166" s="1"/>
  <c r="J1166"/>
  <c r="K1166" s="1"/>
  <c r="H1166"/>
  <c r="G1166"/>
  <c r="F1166"/>
  <c r="E1166"/>
  <c r="B1166"/>
  <c r="C1166" s="1"/>
  <c r="A1166"/>
  <c r="D1165"/>
  <c r="M1165" s="1"/>
  <c r="J1165"/>
  <c r="K1165" s="1"/>
  <c r="H1165"/>
  <c r="G1165"/>
  <c r="F1165"/>
  <c r="E1165"/>
  <c r="B1165"/>
  <c r="C1165" s="1"/>
  <c r="A1165"/>
  <c r="D1164"/>
  <c r="M1164" s="1"/>
  <c r="J1164"/>
  <c r="K1164"/>
  <c r="H1164"/>
  <c r="G1164"/>
  <c r="F1164"/>
  <c r="E1164"/>
  <c r="B1164"/>
  <c r="C1164" s="1"/>
  <c r="A1164"/>
  <c r="D1163"/>
  <c r="M1163" s="1"/>
  <c r="J1163"/>
  <c r="K1163" s="1"/>
  <c r="H1163"/>
  <c r="G1163"/>
  <c r="F1163"/>
  <c r="E1163"/>
  <c r="B1163"/>
  <c r="C1163" s="1"/>
  <c r="A1163"/>
  <c r="D1162"/>
  <c r="M1162" s="1"/>
  <c r="J1162"/>
  <c r="K1162" s="1"/>
  <c r="H1162"/>
  <c r="G1162"/>
  <c r="F1162"/>
  <c r="E1162"/>
  <c r="B1162"/>
  <c r="C1162" s="1"/>
  <c r="A1162"/>
  <c r="D1161"/>
  <c r="M1161" s="1"/>
  <c r="J1161"/>
  <c r="K1161" s="1"/>
  <c r="H1161"/>
  <c r="G1161"/>
  <c r="F1161"/>
  <c r="E1161"/>
  <c r="B1161"/>
  <c r="C1161" s="1"/>
  <c r="A1161"/>
  <c r="D1160"/>
  <c r="M1160"/>
  <c r="J1160"/>
  <c r="K1160" s="1"/>
  <c r="H1160"/>
  <c r="G1160"/>
  <c r="F1160"/>
  <c r="E1160"/>
  <c r="B1160"/>
  <c r="C1160"/>
  <c r="A1160"/>
  <c r="D1159"/>
  <c r="M1159" s="1"/>
  <c r="J1159"/>
  <c r="K1159" s="1"/>
  <c r="H1159"/>
  <c r="G1159"/>
  <c r="F1159"/>
  <c r="E1159"/>
  <c r="B1159"/>
  <c r="C1159" s="1"/>
  <c r="A1159"/>
  <c r="D1158"/>
  <c r="M1158" s="1"/>
  <c r="J1158"/>
  <c r="K1158" s="1"/>
  <c r="H1158"/>
  <c r="G1158"/>
  <c r="F1158"/>
  <c r="E1158"/>
  <c r="B1158"/>
  <c r="C1158" s="1"/>
  <c r="A1158"/>
  <c r="D1157"/>
  <c r="M1157" s="1"/>
  <c r="J1157"/>
  <c r="K1157" s="1"/>
  <c r="H1157"/>
  <c r="G1157"/>
  <c r="F1157"/>
  <c r="E1157"/>
  <c r="B1157"/>
  <c r="C1157" s="1"/>
  <c r="A1157"/>
  <c r="D1156"/>
  <c r="M1156"/>
  <c r="J1156"/>
  <c r="K1156" s="1"/>
  <c r="H1156"/>
  <c r="G1156"/>
  <c r="F1156"/>
  <c r="E1156"/>
  <c r="B1156"/>
  <c r="C1156"/>
  <c r="A1156"/>
  <c r="D1155"/>
  <c r="M1155" s="1"/>
  <c r="J1155"/>
  <c r="K1155" s="1"/>
  <c r="H1155"/>
  <c r="G1155"/>
  <c r="F1155"/>
  <c r="E1155"/>
  <c r="B1155"/>
  <c r="C1155" s="1"/>
  <c r="A1155"/>
  <c r="D1154"/>
  <c r="M1154" s="1"/>
  <c r="J1154"/>
  <c r="K1154" s="1"/>
  <c r="H1154"/>
  <c r="G1154"/>
  <c r="F1154"/>
  <c r="E1154"/>
  <c r="B1154"/>
  <c r="C1154" s="1"/>
  <c r="A1154"/>
  <c r="D1153"/>
  <c r="M1153" s="1"/>
  <c r="J1153"/>
  <c r="K1153" s="1"/>
  <c r="H1153"/>
  <c r="G1153"/>
  <c r="F1153"/>
  <c r="E1153"/>
  <c r="B1153"/>
  <c r="C1153" s="1"/>
  <c r="A1153"/>
  <c r="D1152"/>
  <c r="M1152" s="1"/>
  <c r="J1152"/>
  <c r="K1152"/>
  <c r="H1152"/>
  <c r="G1152"/>
  <c r="F1152"/>
  <c r="E1152"/>
  <c r="B1152"/>
  <c r="C1152" s="1"/>
  <c r="A1152"/>
  <c r="D1151"/>
  <c r="M1151" s="1"/>
  <c r="J1151"/>
  <c r="K1151" s="1"/>
  <c r="H1151"/>
  <c r="G1151"/>
  <c r="F1151"/>
  <c r="E1151"/>
  <c r="B1151"/>
  <c r="C1151" s="1"/>
  <c r="A1151"/>
  <c r="D1150"/>
  <c r="M1150" s="1"/>
  <c r="J1150"/>
  <c r="K1150" s="1"/>
  <c r="H1150"/>
  <c r="G1150"/>
  <c r="F1150"/>
  <c r="E1150"/>
  <c r="B1150"/>
  <c r="C1150" s="1"/>
  <c r="A1150"/>
  <c r="D1149"/>
  <c r="M1149" s="1"/>
  <c r="J1149"/>
  <c r="K1149" s="1"/>
  <c r="H1149"/>
  <c r="G1149"/>
  <c r="F1149"/>
  <c r="E1149"/>
  <c r="B1149"/>
  <c r="C1149" s="1"/>
  <c r="A1149"/>
  <c r="D1148"/>
  <c r="M1148" s="1"/>
  <c r="J1148"/>
  <c r="K1148"/>
  <c r="H1148"/>
  <c r="G1148"/>
  <c r="F1148"/>
  <c r="E1148"/>
  <c r="B1148"/>
  <c r="C1148" s="1"/>
  <c r="A1148"/>
  <c r="D1147"/>
  <c r="M1147" s="1"/>
  <c r="J1147"/>
  <c r="K1147" s="1"/>
  <c r="H1147"/>
  <c r="G1147"/>
  <c r="F1147"/>
  <c r="E1147"/>
  <c r="B1147"/>
  <c r="C1147" s="1"/>
  <c r="A1147"/>
  <c r="D1146"/>
  <c r="M1146" s="1"/>
  <c r="J1146"/>
  <c r="K1146" s="1"/>
  <c r="H1146"/>
  <c r="G1146"/>
  <c r="F1146"/>
  <c r="E1146"/>
  <c r="B1146"/>
  <c r="C1146" s="1"/>
  <c r="A1146"/>
  <c r="D1145"/>
  <c r="M1145" s="1"/>
  <c r="J1145"/>
  <c r="K1145" s="1"/>
  <c r="H1145"/>
  <c r="G1145"/>
  <c r="F1145"/>
  <c r="E1145"/>
  <c r="B1145"/>
  <c r="C1145" s="1"/>
  <c r="A1145"/>
  <c r="D1144"/>
  <c r="M1144"/>
  <c r="J1144"/>
  <c r="K1144" s="1"/>
  <c r="H1144"/>
  <c r="G1144"/>
  <c r="F1144"/>
  <c r="E1144"/>
  <c r="B1144"/>
  <c r="C1144"/>
  <c r="A1144"/>
  <c r="D1143"/>
  <c r="M1143" s="1"/>
  <c r="J1143"/>
  <c r="K1143" s="1"/>
  <c r="H1143"/>
  <c r="G1143"/>
  <c r="F1143"/>
  <c r="E1143"/>
  <c r="B1143"/>
  <c r="C1143" s="1"/>
  <c r="A1143"/>
  <c r="D1142"/>
  <c r="M1142" s="1"/>
  <c r="J1142"/>
  <c r="K1142" s="1"/>
  <c r="H1142"/>
  <c r="G1142"/>
  <c r="F1142"/>
  <c r="E1142"/>
  <c r="B1142"/>
  <c r="C1142" s="1"/>
  <c r="A1142"/>
  <c r="D1141"/>
  <c r="M1141" s="1"/>
  <c r="J1141"/>
  <c r="K1141" s="1"/>
  <c r="H1141"/>
  <c r="G1141"/>
  <c r="F1141"/>
  <c r="E1141"/>
  <c r="B1141"/>
  <c r="C1141" s="1"/>
  <c r="A1141"/>
  <c r="D1140"/>
  <c r="M1140"/>
  <c r="J1140"/>
  <c r="K1140" s="1"/>
  <c r="H1140"/>
  <c r="G1140"/>
  <c r="F1140"/>
  <c r="E1140"/>
  <c r="B1140"/>
  <c r="C1140"/>
  <c r="A1140"/>
  <c r="D1139"/>
  <c r="M1139" s="1"/>
  <c r="J1139"/>
  <c r="K1139" s="1"/>
  <c r="H1139"/>
  <c r="G1139"/>
  <c r="F1139"/>
  <c r="E1139"/>
  <c r="B1139"/>
  <c r="C1139" s="1"/>
  <c r="A1139"/>
  <c r="D1138"/>
  <c r="M1138" s="1"/>
  <c r="J1138"/>
  <c r="K1138" s="1"/>
  <c r="H1138"/>
  <c r="G1138"/>
  <c r="F1138"/>
  <c r="E1138"/>
  <c r="B1138"/>
  <c r="C1138" s="1"/>
  <c r="A1138"/>
  <c r="D1137"/>
  <c r="M1137" s="1"/>
  <c r="J1137"/>
  <c r="K1137" s="1"/>
  <c r="H1137"/>
  <c r="G1137"/>
  <c r="F1137"/>
  <c r="E1137"/>
  <c r="B1137"/>
  <c r="C1137" s="1"/>
  <c r="A1137"/>
  <c r="D1136"/>
  <c r="M1136" s="1"/>
  <c r="J1136"/>
  <c r="K1136"/>
  <c r="H1136"/>
  <c r="G1136"/>
  <c r="F1136"/>
  <c r="E1136"/>
  <c r="B1136"/>
  <c r="C1136" s="1"/>
  <c r="A1136"/>
  <c r="D1135"/>
  <c r="M1135" s="1"/>
  <c r="J1135"/>
  <c r="K1135" s="1"/>
  <c r="H1135"/>
  <c r="G1135"/>
  <c r="F1135"/>
  <c r="E1135"/>
  <c r="B1135"/>
  <c r="C1135" s="1"/>
  <c r="A1135"/>
  <c r="D1134"/>
  <c r="M1134" s="1"/>
  <c r="J1134"/>
  <c r="K1134" s="1"/>
  <c r="H1134"/>
  <c r="G1134"/>
  <c r="F1134"/>
  <c r="E1134"/>
  <c r="B1134"/>
  <c r="C1134" s="1"/>
  <c r="A1134"/>
  <c r="D1133"/>
  <c r="M1133" s="1"/>
  <c r="J1133"/>
  <c r="K1133" s="1"/>
  <c r="H1133"/>
  <c r="G1133"/>
  <c r="F1133"/>
  <c r="E1133"/>
  <c r="B1133"/>
  <c r="C1133" s="1"/>
  <c r="A1133"/>
  <c r="D1132"/>
  <c r="M1132" s="1"/>
  <c r="J1132"/>
  <c r="K1132"/>
  <c r="H1132"/>
  <c r="G1132"/>
  <c r="F1132"/>
  <c r="E1132"/>
  <c r="B1132"/>
  <c r="C1132" s="1"/>
  <c r="A1132"/>
  <c r="D1131"/>
  <c r="M1131" s="1"/>
  <c r="J1131"/>
  <c r="K1131" s="1"/>
  <c r="H1131"/>
  <c r="G1131"/>
  <c r="F1131"/>
  <c r="E1131"/>
  <c r="B1131"/>
  <c r="C1131" s="1"/>
  <c r="A1131"/>
  <c r="D1130"/>
  <c r="M1130" s="1"/>
  <c r="J1130"/>
  <c r="K1130" s="1"/>
  <c r="H1130"/>
  <c r="G1130"/>
  <c r="F1130"/>
  <c r="E1130"/>
  <c r="B1130"/>
  <c r="C1130" s="1"/>
  <c r="A1130"/>
  <c r="D1129"/>
  <c r="M1129" s="1"/>
  <c r="J1129"/>
  <c r="K1129" s="1"/>
  <c r="H1129"/>
  <c r="G1129"/>
  <c r="F1129"/>
  <c r="E1129"/>
  <c r="B1129"/>
  <c r="C1129" s="1"/>
  <c r="A1129"/>
  <c r="D1128"/>
  <c r="M1128"/>
  <c r="J1128"/>
  <c r="K1128" s="1"/>
  <c r="H1128"/>
  <c r="G1128"/>
  <c r="F1128"/>
  <c r="E1128"/>
  <c r="B1128"/>
  <c r="C1128"/>
  <c r="A1128"/>
  <c r="D1127"/>
  <c r="M1127" s="1"/>
  <c r="J1127"/>
  <c r="K1127" s="1"/>
  <c r="H1127"/>
  <c r="G1127"/>
  <c r="F1127"/>
  <c r="E1127"/>
  <c r="B1127"/>
  <c r="C1127" s="1"/>
  <c r="A1127"/>
  <c r="D1126"/>
  <c r="M1126" s="1"/>
  <c r="J1126"/>
  <c r="K1126" s="1"/>
  <c r="H1126"/>
  <c r="G1126"/>
  <c r="F1126"/>
  <c r="E1126"/>
  <c r="B1126"/>
  <c r="C1126" s="1"/>
  <c r="A1126"/>
  <c r="D1125"/>
  <c r="M1125" s="1"/>
  <c r="J1125"/>
  <c r="K1125" s="1"/>
  <c r="H1125"/>
  <c r="G1125"/>
  <c r="F1125"/>
  <c r="E1125"/>
  <c r="B1125"/>
  <c r="C1125" s="1"/>
  <c r="A1125"/>
  <c r="D1124"/>
  <c r="M1124"/>
  <c r="J1124"/>
  <c r="K1124" s="1"/>
  <c r="H1124"/>
  <c r="G1124"/>
  <c r="F1124"/>
  <c r="E1124"/>
  <c r="B1124"/>
  <c r="C1124"/>
  <c r="A1124"/>
  <c r="D1123"/>
  <c r="M1123" s="1"/>
  <c r="J1123"/>
  <c r="K1123" s="1"/>
  <c r="H1123"/>
  <c r="G1123"/>
  <c r="F1123"/>
  <c r="E1123"/>
  <c r="B1123"/>
  <c r="C1123" s="1"/>
  <c r="A1123"/>
  <c r="D1122"/>
  <c r="M1122" s="1"/>
  <c r="J1122"/>
  <c r="K1122" s="1"/>
  <c r="H1122"/>
  <c r="G1122"/>
  <c r="F1122"/>
  <c r="E1122"/>
  <c r="B1122"/>
  <c r="C1122" s="1"/>
  <c r="A1122"/>
  <c r="D1121"/>
  <c r="M1121" s="1"/>
  <c r="J1121"/>
  <c r="K1121" s="1"/>
  <c r="H1121"/>
  <c r="G1121"/>
  <c r="F1121"/>
  <c r="E1121"/>
  <c r="B1121"/>
  <c r="C1121" s="1"/>
  <c r="A1121"/>
  <c r="D1120"/>
  <c r="M1120" s="1"/>
  <c r="J1120"/>
  <c r="K1120"/>
  <c r="H1120"/>
  <c r="G1120"/>
  <c r="F1120"/>
  <c r="E1120"/>
  <c r="B1120"/>
  <c r="C1120" s="1"/>
  <c r="A1120"/>
  <c r="D1119"/>
  <c r="M1119" s="1"/>
  <c r="J1119"/>
  <c r="K1119" s="1"/>
  <c r="H1119"/>
  <c r="G1119"/>
  <c r="F1119"/>
  <c r="E1119"/>
  <c r="B1119"/>
  <c r="C1119" s="1"/>
  <c r="A1119"/>
  <c r="D1118"/>
  <c r="M1118" s="1"/>
  <c r="J1118"/>
  <c r="K1118" s="1"/>
  <c r="H1118"/>
  <c r="G1118"/>
  <c r="F1118"/>
  <c r="E1118"/>
  <c r="B1118"/>
  <c r="C1118" s="1"/>
  <c r="A1118"/>
  <c r="D1117"/>
  <c r="M1117" s="1"/>
  <c r="J1117"/>
  <c r="K1117" s="1"/>
  <c r="H1117"/>
  <c r="G1117"/>
  <c r="F1117"/>
  <c r="E1117"/>
  <c r="B1117"/>
  <c r="C1117" s="1"/>
  <c r="A1117"/>
  <c r="D1116"/>
  <c r="M1116" s="1"/>
  <c r="J1116"/>
  <c r="K1116"/>
  <c r="H1116"/>
  <c r="G1116"/>
  <c r="F1116"/>
  <c r="E1116"/>
  <c r="B1116"/>
  <c r="C1116" s="1"/>
  <c r="A1116"/>
  <c r="D1115"/>
  <c r="M1115" s="1"/>
  <c r="J1115"/>
  <c r="K1115" s="1"/>
  <c r="H1115"/>
  <c r="G1115"/>
  <c r="F1115"/>
  <c r="E1115"/>
  <c r="B1115"/>
  <c r="C1115" s="1"/>
  <c r="A1115"/>
  <c r="D1114"/>
  <c r="M1114" s="1"/>
  <c r="J1114"/>
  <c r="K1114" s="1"/>
  <c r="H1114"/>
  <c r="G1114"/>
  <c r="F1114"/>
  <c r="E1114"/>
  <c r="B1114"/>
  <c r="C1114" s="1"/>
  <c r="A1114"/>
  <c r="D1113"/>
  <c r="M1113" s="1"/>
  <c r="J1113"/>
  <c r="K1113" s="1"/>
  <c r="H1113"/>
  <c r="G1113"/>
  <c r="F1113"/>
  <c r="E1113"/>
  <c r="B1113"/>
  <c r="C1113" s="1"/>
  <c r="A1113"/>
  <c r="D1112"/>
  <c r="M1112"/>
  <c r="J1112"/>
  <c r="K1112" s="1"/>
  <c r="H1112"/>
  <c r="G1112"/>
  <c r="F1112"/>
  <c r="E1112"/>
  <c r="B1112"/>
  <c r="C1112"/>
  <c r="A1112"/>
  <c r="D1111"/>
  <c r="M1111" s="1"/>
  <c r="J1111"/>
  <c r="K1111" s="1"/>
  <c r="H1111"/>
  <c r="G1111"/>
  <c r="F1111"/>
  <c r="E1111"/>
  <c r="B1111"/>
  <c r="C1111" s="1"/>
  <c r="A1111"/>
  <c r="D1110"/>
  <c r="M1110" s="1"/>
  <c r="J1110"/>
  <c r="K1110" s="1"/>
  <c r="H1110"/>
  <c r="G1110"/>
  <c r="F1110"/>
  <c r="E1110"/>
  <c r="B1110"/>
  <c r="C1110" s="1"/>
  <c r="A1110"/>
  <c r="D1109"/>
  <c r="M1109" s="1"/>
  <c r="J1109"/>
  <c r="K1109" s="1"/>
  <c r="H1109"/>
  <c r="G1109"/>
  <c r="F1109"/>
  <c r="E1109"/>
  <c r="B1109"/>
  <c r="C1109" s="1"/>
  <c r="A1109"/>
  <c r="D1108"/>
  <c r="M1108"/>
  <c r="J1108"/>
  <c r="K1108" s="1"/>
  <c r="H1108"/>
  <c r="G1108"/>
  <c r="F1108"/>
  <c r="E1108"/>
  <c r="B1108"/>
  <c r="C1108"/>
  <c r="A1108"/>
  <c r="D1107"/>
  <c r="M1107" s="1"/>
  <c r="J1107"/>
  <c r="K1107" s="1"/>
  <c r="H1107"/>
  <c r="G1107"/>
  <c r="F1107"/>
  <c r="E1107"/>
  <c r="B1107"/>
  <c r="C1107" s="1"/>
  <c r="A1107"/>
  <c r="D1106"/>
  <c r="M1106" s="1"/>
  <c r="J1106"/>
  <c r="K1106" s="1"/>
  <c r="H1106"/>
  <c r="G1106"/>
  <c r="F1106"/>
  <c r="E1106"/>
  <c r="B1106"/>
  <c r="C1106" s="1"/>
  <c r="A1106"/>
  <c r="D1105"/>
  <c r="M1105" s="1"/>
  <c r="J1105"/>
  <c r="K1105" s="1"/>
  <c r="H1105"/>
  <c r="G1105"/>
  <c r="F1105"/>
  <c r="E1105"/>
  <c r="B1105"/>
  <c r="C1105" s="1"/>
  <c r="A1105"/>
  <c r="D1104"/>
  <c r="M1104" s="1"/>
  <c r="J1104"/>
  <c r="K1104"/>
  <c r="H1104"/>
  <c r="G1104"/>
  <c r="F1104"/>
  <c r="E1104"/>
  <c r="B1104"/>
  <c r="C1104" s="1"/>
  <c r="A1104"/>
  <c r="D1103"/>
  <c r="M1103" s="1"/>
  <c r="J1103"/>
  <c r="K1103" s="1"/>
  <c r="H1103"/>
  <c r="G1103"/>
  <c r="F1103"/>
  <c r="E1103"/>
  <c r="B1103"/>
  <c r="C1103" s="1"/>
  <c r="A1103"/>
  <c r="D1102"/>
  <c r="M1102" s="1"/>
  <c r="J1102"/>
  <c r="K1102" s="1"/>
  <c r="H1102"/>
  <c r="G1102"/>
  <c r="F1102"/>
  <c r="E1102"/>
  <c r="B1102"/>
  <c r="C1102" s="1"/>
  <c r="A1102"/>
  <c r="D1101"/>
  <c r="M1101" s="1"/>
  <c r="J1101"/>
  <c r="K1101" s="1"/>
  <c r="H1101"/>
  <c r="G1101"/>
  <c r="F1101"/>
  <c r="E1101"/>
  <c r="B1101"/>
  <c r="C1101" s="1"/>
  <c r="A1101"/>
  <c r="D1100"/>
  <c r="M1100" s="1"/>
  <c r="J1100"/>
  <c r="K1100"/>
  <c r="H1100"/>
  <c r="G1100"/>
  <c r="F1100"/>
  <c r="E1100"/>
  <c r="B1100"/>
  <c r="C1100" s="1"/>
  <c r="A1100"/>
  <c r="D1099"/>
  <c r="M1099" s="1"/>
  <c r="J1099"/>
  <c r="K1099" s="1"/>
  <c r="H1099"/>
  <c r="G1099"/>
  <c r="F1099"/>
  <c r="E1099"/>
  <c r="B1099"/>
  <c r="C1099" s="1"/>
  <c r="A1099"/>
  <c r="D1098"/>
  <c r="M1098" s="1"/>
  <c r="J1098"/>
  <c r="K1098" s="1"/>
  <c r="H1098"/>
  <c r="G1098"/>
  <c r="F1098"/>
  <c r="E1098"/>
  <c r="B1098"/>
  <c r="C1098" s="1"/>
  <c r="A1098"/>
  <c r="D1097"/>
  <c r="M1097" s="1"/>
  <c r="J1097"/>
  <c r="K1097" s="1"/>
  <c r="H1097"/>
  <c r="G1097"/>
  <c r="F1097"/>
  <c r="E1097"/>
  <c r="B1097"/>
  <c r="C1097" s="1"/>
  <c r="A1097"/>
  <c r="D1096"/>
  <c r="M1096"/>
  <c r="J1096"/>
  <c r="K1096" s="1"/>
  <c r="H1096"/>
  <c r="G1096"/>
  <c r="F1096"/>
  <c r="E1096"/>
  <c r="B1096"/>
  <c r="C1096"/>
  <c r="A1096"/>
  <c r="D1095"/>
  <c r="M1095" s="1"/>
  <c r="J1095"/>
  <c r="K1095" s="1"/>
  <c r="H1095"/>
  <c r="G1095"/>
  <c r="F1095"/>
  <c r="E1095"/>
  <c r="B1095"/>
  <c r="C1095" s="1"/>
  <c r="A1095"/>
  <c r="D1094"/>
  <c r="M1094" s="1"/>
  <c r="J1094"/>
  <c r="K1094" s="1"/>
  <c r="H1094"/>
  <c r="G1094"/>
  <c r="F1094"/>
  <c r="E1094"/>
  <c r="B1094"/>
  <c r="C1094" s="1"/>
  <c r="A1094"/>
  <c r="D1093"/>
  <c r="M1093" s="1"/>
  <c r="J1093"/>
  <c r="K1093" s="1"/>
  <c r="H1093"/>
  <c r="G1093"/>
  <c r="F1093"/>
  <c r="E1093"/>
  <c r="B1093"/>
  <c r="C1093" s="1"/>
  <c r="A1093"/>
  <c r="D1092"/>
  <c r="M1092"/>
  <c r="J1092"/>
  <c r="K1092" s="1"/>
  <c r="H1092"/>
  <c r="G1092"/>
  <c r="F1092"/>
  <c r="E1092"/>
  <c r="B1092"/>
  <c r="C1092"/>
  <c r="A1092"/>
  <c r="D1091"/>
  <c r="M1091" s="1"/>
  <c r="J1091"/>
  <c r="K1091" s="1"/>
  <c r="H1091"/>
  <c r="G1091"/>
  <c r="F1091"/>
  <c r="E1091"/>
  <c r="B1091"/>
  <c r="C1091" s="1"/>
  <c r="A1091"/>
  <c r="D1090"/>
  <c r="M1090" s="1"/>
  <c r="J1090"/>
  <c r="K1090" s="1"/>
  <c r="H1090"/>
  <c r="G1090"/>
  <c r="F1090"/>
  <c r="E1090"/>
  <c r="B1090"/>
  <c r="C1090" s="1"/>
  <c r="A1090"/>
  <c r="D1089"/>
  <c r="M1089" s="1"/>
  <c r="J1089"/>
  <c r="K1089" s="1"/>
  <c r="H1089"/>
  <c r="G1089"/>
  <c r="F1089"/>
  <c r="E1089"/>
  <c r="B1089"/>
  <c r="C1089" s="1"/>
  <c r="A1089"/>
  <c r="D1088"/>
  <c r="M1088" s="1"/>
  <c r="J1088"/>
  <c r="K1088"/>
  <c r="H1088"/>
  <c r="G1088"/>
  <c r="F1088"/>
  <c r="E1088"/>
  <c r="B1088"/>
  <c r="C1088" s="1"/>
  <c r="A1088"/>
  <c r="D1087"/>
  <c r="M1087" s="1"/>
  <c r="J1087"/>
  <c r="K1087" s="1"/>
  <c r="H1087"/>
  <c r="G1087"/>
  <c r="F1087"/>
  <c r="E1087"/>
  <c r="B1087"/>
  <c r="C1087" s="1"/>
  <c r="A1087"/>
  <c r="D1086"/>
  <c r="M1086" s="1"/>
  <c r="J1086"/>
  <c r="K1086" s="1"/>
  <c r="H1086"/>
  <c r="G1086"/>
  <c r="F1086"/>
  <c r="E1086"/>
  <c r="B1086"/>
  <c r="C1086" s="1"/>
  <c r="A1086"/>
  <c r="D1085"/>
  <c r="M1085" s="1"/>
  <c r="J1085"/>
  <c r="K1085" s="1"/>
  <c r="H1085"/>
  <c r="G1085"/>
  <c r="F1085"/>
  <c r="E1085"/>
  <c r="B1085"/>
  <c r="C1085" s="1"/>
  <c r="A1085"/>
  <c r="D1084"/>
  <c r="M1084" s="1"/>
  <c r="J1084"/>
  <c r="K1084"/>
  <c r="H1084"/>
  <c r="G1084"/>
  <c r="F1084"/>
  <c r="E1084"/>
  <c r="B1084"/>
  <c r="C1084" s="1"/>
  <c r="A1084"/>
  <c r="D1083"/>
  <c r="M1083" s="1"/>
  <c r="J1083"/>
  <c r="K1083" s="1"/>
  <c r="H1083"/>
  <c r="G1083"/>
  <c r="F1083"/>
  <c r="E1083"/>
  <c r="B1083"/>
  <c r="C1083" s="1"/>
  <c r="A1083"/>
  <c r="D1082"/>
  <c r="M1082" s="1"/>
  <c r="J1082"/>
  <c r="K1082" s="1"/>
  <c r="H1082"/>
  <c r="G1082"/>
  <c r="F1082"/>
  <c r="E1082"/>
  <c r="B1082"/>
  <c r="C1082" s="1"/>
  <c r="A1082"/>
  <c r="D1081"/>
  <c r="M1081" s="1"/>
  <c r="J1081"/>
  <c r="K1081" s="1"/>
  <c r="H1081"/>
  <c r="G1081"/>
  <c r="F1081"/>
  <c r="E1081"/>
  <c r="B1081"/>
  <c r="C1081" s="1"/>
  <c r="A1081"/>
  <c r="D1080"/>
  <c r="M1080"/>
  <c r="J1080"/>
  <c r="K1080" s="1"/>
  <c r="H1080"/>
  <c r="G1080"/>
  <c r="F1080"/>
  <c r="E1080"/>
  <c r="B1080"/>
  <c r="C1080"/>
  <c r="A1080"/>
  <c r="D1079"/>
  <c r="M1079" s="1"/>
  <c r="J1079"/>
  <c r="K1079" s="1"/>
  <c r="H1079"/>
  <c r="G1079"/>
  <c r="F1079"/>
  <c r="E1079"/>
  <c r="B1079"/>
  <c r="C1079" s="1"/>
  <c r="A1079"/>
  <c r="D1078"/>
  <c r="M1078" s="1"/>
  <c r="J1078"/>
  <c r="K1078" s="1"/>
  <c r="H1078"/>
  <c r="G1078"/>
  <c r="F1078"/>
  <c r="E1078"/>
  <c r="B1078"/>
  <c r="C1078" s="1"/>
  <c r="A1078"/>
  <c r="D1077"/>
  <c r="M1077" s="1"/>
  <c r="J1077"/>
  <c r="K1077" s="1"/>
  <c r="H1077"/>
  <c r="G1077"/>
  <c r="F1077"/>
  <c r="E1077"/>
  <c r="B1077"/>
  <c r="C1077" s="1"/>
  <c r="A1077"/>
  <c r="D1076"/>
  <c r="M1076"/>
  <c r="J1076"/>
  <c r="K1076" s="1"/>
  <c r="H1076"/>
  <c r="G1076"/>
  <c r="F1076"/>
  <c r="E1076"/>
  <c r="B1076"/>
  <c r="C1076"/>
  <c r="A1076"/>
  <c r="D1075"/>
  <c r="M1075" s="1"/>
  <c r="J1075"/>
  <c r="K1075" s="1"/>
  <c r="H1075"/>
  <c r="G1075"/>
  <c r="F1075"/>
  <c r="E1075"/>
  <c r="B1075"/>
  <c r="C1075" s="1"/>
  <c r="A1075"/>
  <c r="D1074"/>
  <c r="M1074" s="1"/>
  <c r="J1074"/>
  <c r="K1074" s="1"/>
  <c r="H1074"/>
  <c r="G1074"/>
  <c r="F1074"/>
  <c r="E1074"/>
  <c r="B1074"/>
  <c r="C1074" s="1"/>
  <c r="A1074"/>
  <c r="D1073"/>
  <c r="M1073" s="1"/>
  <c r="J1073"/>
  <c r="K1073" s="1"/>
  <c r="H1073"/>
  <c r="G1073"/>
  <c r="F1073"/>
  <c r="E1073"/>
  <c r="B1073"/>
  <c r="C1073" s="1"/>
  <c r="A1073"/>
  <c r="D1072"/>
  <c r="M1072" s="1"/>
  <c r="J1072"/>
  <c r="K1072"/>
  <c r="H1072"/>
  <c r="G1072"/>
  <c r="F1072"/>
  <c r="E1072"/>
  <c r="B1072"/>
  <c r="C1072" s="1"/>
  <c r="A1072"/>
  <c r="D1071"/>
  <c r="M1071" s="1"/>
  <c r="J1071"/>
  <c r="K1071" s="1"/>
  <c r="H1071"/>
  <c r="G1071"/>
  <c r="F1071"/>
  <c r="E1071"/>
  <c r="B1071"/>
  <c r="C1071" s="1"/>
  <c r="A1071"/>
  <c r="D1070"/>
  <c r="M1070" s="1"/>
  <c r="J1070"/>
  <c r="K1070" s="1"/>
  <c r="H1070"/>
  <c r="G1070"/>
  <c r="F1070"/>
  <c r="E1070"/>
  <c r="B1070"/>
  <c r="C1070" s="1"/>
  <c r="A1070"/>
  <c r="D1069"/>
  <c r="M1069" s="1"/>
  <c r="J1069"/>
  <c r="K1069" s="1"/>
  <c r="H1069"/>
  <c r="G1069"/>
  <c r="F1069"/>
  <c r="E1069"/>
  <c r="B1069"/>
  <c r="C1069" s="1"/>
  <c r="A1069"/>
  <c r="D1068"/>
  <c r="M1068" s="1"/>
  <c r="J1068"/>
  <c r="K1068"/>
  <c r="H1068"/>
  <c r="G1068"/>
  <c r="F1068"/>
  <c r="E1068"/>
  <c r="B1068"/>
  <c r="C1068" s="1"/>
  <c r="A1068"/>
  <c r="D1067"/>
  <c r="M1067" s="1"/>
  <c r="J1067"/>
  <c r="K1067" s="1"/>
  <c r="H1067"/>
  <c r="G1067"/>
  <c r="F1067"/>
  <c r="E1067"/>
  <c r="B1067"/>
  <c r="C1067" s="1"/>
  <c r="A1067"/>
  <c r="D1066"/>
  <c r="M1066" s="1"/>
  <c r="J1066"/>
  <c r="K1066" s="1"/>
  <c r="H1066"/>
  <c r="G1066"/>
  <c r="F1066"/>
  <c r="E1066"/>
  <c r="B1066"/>
  <c r="C1066" s="1"/>
  <c r="A1066"/>
  <c r="D1065"/>
  <c r="M1065" s="1"/>
  <c r="J1065"/>
  <c r="K1065" s="1"/>
  <c r="H1065"/>
  <c r="G1065"/>
  <c r="F1065"/>
  <c r="E1065"/>
  <c r="B1065"/>
  <c r="C1065" s="1"/>
  <c r="A1065"/>
  <c r="D1064"/>
  <c r="M1064"/>
  <c r="J1064"/>
  <c r="K1064" s="1"/>
  <c r="H1064"/>
  <c r="G1064"/>
  <c r="F1064"/>
  <c r="E1064"/>
  <c r="B1064"/>
  <c r="C1064"/>
  <c r="A1064"/>
  <c r="D1063"/>
  <c r="M1063" s="1"/>
  <c r="J1063"/>
  <c r="K1063" s="1"/>
  <c r="H1063"/>
  <c r="G1063"/>
  <c r="F1063"/>
  <c r="E1063"/>
  <c r="B1063"/>
  <c r="C1063" s="1"/>
  <c r="A1063"/>
  <c r="D1062"/>
  <c r="M1062" s="1"/>
  <c r="J1062"/>
  <c r="K1062" s="1"/>
  <c r="H1062"/>
  <c r="F1062"/>
  <c r="E1062"/>
  <c r="B1062"/>
  <c r="A1062"/>
  <c r="G1062"/>
  <c r="C1062"/>
  <c r="D1061"/>
  <c r="M1061" s="1"/>
  <c r="J1061"/>
  <c r="K1061" s="1"/>
  <c r="H1061"/>
  <c r="G1061"/>
  <c r="F1061"/>
  <c r="E1061"/>
  <c r="B1061"/>
  <c r="C1061" s="1"/>
  <c r="A1061"/>
  <c r="D1060"/>
  <c r="M1060" s="1"/>
  <c r="J1060"/>
  <c r="K1060"/>
  <c r="H1060"/>
  <c r="G1060"/>
  <c r="F1060"/>
  <c r="E1060"/>
  <c r="B1060"/>
  <c r="C1060" s="1"/>
  <c r="A1060"/>
  <c r="D1059"/>
  <c r="M1059" s="1"/>
  <c r="J1059"/>
  <c r="K1059" s="1"/>
  <c r="H1059"/>
  <c r="G1059"/>
  <c r="F1059"/>
  <c r="E1059"/>
  <c r="B1059"/>
  <c r="C1059" s="1"/>
  <c r="A1059"/>
  <c r="D1058"/>
  <c r="M1058" s="1"/>
  <c r="J1058"/>
  <c r="K1058" s="1"/>
  <c r="H1058"/>
  <c r="G1058"/>
  <c r="F1058"/>
  <c r="E1058"/>
  <c r="B1058"/>
  <c r="C1058" s="1"/>
  <c r="A1058"/>
  <c r="D1057"/>
  <c r="M1057" s="1"/>
  <c r="J1057"/>
  <c r="K1057" s="1"/>
  <c r="H1057"/>
  <c r="G1057"/>
  <c r="F1057"/>
  <c r="E1057"/>
  <c r="B1057"/>
  <c r="C1057" s="1"/>
  <c r="A1057"/>
  <c r="D1056"/>
  <c r="M1056"/>
  <c r="J1056"/>
  <c r="K1056" s="1"/>
  <c r="H1056"/>
  <c r="G1056"/>
  <c r="F1056"/>
  <c r="E1056"/>
  <c r="B1056"/>
  <c r="C1056"/>
  <c r="A1056"/>
  <c r="D1055"/>
  <c r="M1055" s="1"/>
  <c r="J1055"/>
  <c r="K1055" s="1"/>
  <c r="H1055"/>
  <c r="G1055"/>
  <c r="F1055"/>
  <c r="E1055"/>
  <c r="B1055"/>
  <c r="C1055" s="1"/>
  <c r="A1055"/>
  <c r="D1054"/>
  <c r="M1054" s="1"/>
  <c r="J1054"/>
  <c r="K1054" s="1"/>
  <c r="H1054"/>
  <c r="G1054"/>
  <c r="F1054"/>
  <c r="E1054"/>
  <c r="B1054"/>
  <c r="C1054" s="1"/>
  <c r="A1054"/>
  <c r="D1053"/>
  <c r="M1053" s="1"/>
  <c r="J1053"/>
  <c r="K1053" s="1"/>
  <c r="H1053"/>
  <c r="G1053"/>
  <c r="F1053"/>
  <c r="E1053"/>
  <c r="B1053"/>
  <c r="C1053" s="1"/>
  <c r="A1053"/>
  <c r="D1052"/>
  <c r="M1052"/>
  <c r="J1052"/>
  <c r="K1052" s="1"/>
  <c r="H1052"/>
  <c r="G1052"/>
  <c r="F1052"/>
  <c r="E1052"/>
  <c r="B1052"/>
  <c r="C1052"/>
  <c r="A1052"/>
  <c r="D1051"/>
  <c r="M1051" s="1"/>
  <c r="J1051"/>
  <c r="K1051" s="1"/>
  <c r="H1051"/>
  <c r="G1051"/>
  <c r="F1051"/>
  <c r="E1051"/>
  <c r="B1051"/>
  <c r="C1051" s="1"/>
  <c r="A1051"/>
  <c r="D1050"/>
  <c r="M1050" s="1"/>
  <c r="J1050"/>
  <c r="K1050" s="1"/>
  <c r="H1050"/>
  <c r="G1050"/>
  <c r="F1050"/>
  <c r="E1050"/>
  <c r="B1050"/>
  <c r="C1050" s="1"/>
  <c r="A1050"/>
  <c r="D1049"/>
  <c r="M1049" s="1"/>
  <c r="J1049"/>
  <c r="K1049" s="1"/>
  <c r="H1049"/>
  <c r="G1049"/>
  <c r="F1049"/>
  <c r="E1049"/>
  <c r="B1049"/>
  <c r="C1049" s="1"/>
  <c r="A1049"/>
  <c r="D1048"/>
  <c r="M1048" s="1"/>
  <c r="J1048"/>
  <c r="K1048"/>
  <c r="H1048"/>
  <c r="G1048"/>
  <c r="F1048"/>
  <c r="E1048"/>
  <c r="B1048"/>
  <c r="C1048" s="1"/>
  <c r="A1048"/>
  <c r="D1047"/>
  <c r="M1047" s="1"/>
  <c r="J1047"/>
  <c r="K1047" s="1"/>
  <c r="H1047"/>
  <c r="G1047"/>
  <c r="F1047"/>
  <c r="E1047"/>
  <c r="B1047"/>
  <c r="C1047" s="1"/>
  <c r="A1047"/>
  <c r="D1046"/>
  <c r="M1046" s="1"/>
  <c r="J1046"/>
  <c r="K1046" s="1"/>
  <c r="H1046"/>
  <c r="G1046"/>
  <c r="F1046"/>
  <c r="E1046"/>
  <c r="B1046"/>
  <c r="C1046" s="1"/>
  <c r="A1046"/>
  <c r="D1045"/>
  <c r="M1045" s="1"/>
  <c r="J1045"/>
  <c r="K1045" s="1"/>
  <c r="H1045"/>
  <c r="G1045"/>
  <c r="F1045"/>
  <c r="E1045"/>
  <c r="B1045"/>
  <c r="C1045" s="1"/>
  <c r="A1045"/>
  <c r="D1044"/>
  <c r="M1044" s="1"/>
  <c r="J1044"/>
  <c r="K1044"/>
  <c r="H1044"/>
  <c r="G1044"/>
  <c r="F1044"/>
  <c r="E1044"/>
  <c r="B1044"/>
  <c r="C1044" s="1"/>
  <c r="A1044"/>
  <c r="D1043"/>
  <c r="M1043" s="1"/>
  <c r="J1043"/>
  <c r="K1043" s="1"/>
  <c r="H1043"/>
  <c r="G1043"/>
  <c r="F1043"/>
  <c r="E1043"/>
  <c r="B1043"/>
  <c r="C1043" s="1"/>
  <c r="A1043"/>
  <c r="D1042"/>
  <c r="M1042" s="1"/>
  <c r="J1042"/>
  <c r="K1042" s="1"/>
  <c r="H1042"/>
  <c r="G1042"/>
  <c r="F1042"/>
  <c r="E1042"/>
  <c r="B1042"/>
  <c r="C1042" s="1"/>
  <c r="A1042"/>
  <c r="D1041"/>
  <c r="M1041" s="1"/>
  <c r="J1041"/>
  <c r="K1041" s="1"/>
  <c r="H1041"/>
  <c r="G1041"/>
  <c r="F1041"/>
  <c r="E1041"/>
  <c r="B1041"/>
  <c r="C1041" s="1"/>
  <c r="A1041"/>
  <c r="D1040"/>
  <c r="M1040"/>
  <c r="J1040"/>
  <c r="K1040" s="1"/>
  <c r="H1040"/>
  <c r="G1040"/>
  <c r="F1040"/>
  <c r="E1040"/>
  <c r="B1040"/>
  <c r="C1040"/>
  <c r="A1040"/>
  <c r="D1039"/>
  <c r="M1039" s="1"/>
  <c r="J1039"/>
  <c r="K1039" s="1"/>
  <c r="H1039"/>
  <c r="G1039"/>
  <c r="F1039"/>
  <c r="E1039"/>
  <c r="B1039"/>
  <c r="C1039" s="1"/>
  <c r="A1039"/>
  <c r="D1038"/>
  <c r="M1038" s="1"/>
  <c r="J1038"/>
  <c r="K1038" s="1"/>
  <c r="H1038"/>
  <c r="G1038"/>
  <c r="F1038"/>
  <c r="E1038"/>
  <c r="B1038"/>
  <c r="C1038" s="1"/>
  <c r="A1038"/>
  <c r="D1037"/>
  <c r="M1037" s="1"/>
  <c r="J1037"/>
  <c r="K1037" s="1"/>
  <c r="H1037"/>
  <c r="G1037"/>
  <c r="F1037"/>
  <c r="E1037"/>
  <c r="B1037"/>
  <c r="C1037" s="1"/>
  <c r="A1037"/>
  <c r="D1036"/>
  <c r="M1036"/>
  <c r="J1036"/>
  <c r="K1036" s="1"/>
  <c r="H1036"/>
  <c r="G1036"/>
  <c r="F1036"/>
  <c r="E1036"/>
  <c r="B1036"/>
  <c r="C1036"/>
  <c r="A1036"/>
  <c r="D1035"/>
  <c r="M1035" s="1"/>
  <c r="J1035"/>
  <c r="K1035" s="1"/>
  <c r="H1035"/>
  <c r="G1035"/>
  <c r="F1035"/>
  <c r="E1035"/>
  <c r="B1035"/>
  <c r="C1035" s="1"/>
  <c r="A1035"/>
  <c r="D1034"/>
  <c r="M1034" s="1"/>
  <c r="J1034"/>
  <c r="K1034" s="1"/>
  <c r="H1034"/>
  <c r="G1034"/>
  <c r="F1034"/>
  <c r="E1034"/>
  <c r="B1034"/>
  <c r="C1034" s="1"/>
  <c r="A1034"/>
  <c r="D1033"/>
  <c r="M1033" s="1"/>
  <c r="J1033"/>
  <c r="K1033" s="1"/>
  <c r="H1033"/>
  <c r="G1033"/>
  <c r="F1033"/>
  <c r="E1033"/>
  <c r="B1033"/>
  <c r="C1033" s="1"/>
  <c r="A1033"/>
  <c r="D1032"/>
  <c r="M1032" s="1"/>
  <c r="J1032"/>
  <c r="K1032"/>
  <c r="H1032"/>
  <c r="G1032"/>
  <c r="F1032"/>
  <c r="E1032"/>
  <c r="B1032"/>
  <c r="C1032" s="1"/>
  <c r="A1032"/>
  <c r="D1031"/>
  <c r="M1031" s="1"/>
  <c r="J1031"/>
  <c r="K1031" s="1"/>
  <c r="H1031"/>
  <c r="G1031"/>
  <c r="F1031"/>
  <c r="E1031"/>
  <c r="B1031"/>
  <c r="C1031" s="1"/>
  <c r="A1031"/>
  <c r="D1030"/>
  <c r="M1030" s="1"/>
  <c r="J1030"/>
  <c r="K1030" s="1"/>
  <c r="H1030"/>
  <c r="G1030"/>
  <c r="F1030"/>
  <c r="E1030"/>
  <c r="B1030"/>
  <c r="C1030" s="1"/>
  <c r="A1030"/>
  <c r="D1029"/>
  <c r="M1029" s="1"/>
  <c r="J1029"/>
  <c r="K1029" s="1"/>
  <c r="H1029"/>
  <c r="G1029"/>
  <c r="F1029"/>
  <c r="E1029"/>
  <c r="B1029"/>
  <c r="C1029" s="1"/>
  <c r="A1029"/>
  <c r="D1028"/>
  <c r="M1028" s="1"/>
  <c r="J1028"/>
  <c r="K1028"/>
  <c r="H1028"/>
  <c r="G1028"/>
  <c r="F1028"/>
  <c r="E1028"/>
  <c r="B1028"/>
  <c r="C1028" s="1"/>
  <c r="A1028"/>
  <c r="D1027"/>
  <c r="M1027" s="1"/>
  <c r="J1027"/>
  <c r="K1027" s="1"/>
  <c r="H1027"/>
  <c r="G1027"/>
  <c r="F1027"/>
  <c r="E1027"/>
  <c r="B1027"/>
  <c r="C1027" s="1"/>
  <c r="A1027"/>
  <c r="D1026"/>
  <c r="M1026" s="1"/>
  <c r="J1026"/>
  <c r="K1026" s="1"/>
  <c r="H1026"/>
  <c r="G1026"/>
  <c r="F1026"/>
  <c r="E1026"/>
  <c r="B1026"/>
  <c r="C1026" s="1"/>
  <c r="A1026"/>
  <c r="D1025"/>
  <c r="M1025" s="1"/>
  <c r="J1025"/>
  <c r="K1025" s="1"/>
  <c r="H1025"/>
  <c r="G1025"/>
  <c r="F1025"/>
  <c r="E1025"/>
  <c r="B1025"/>
  <c r="C1025" s="1"/>
  <c r="A1025"/>
  <c r="D1024"/>
  <c r="M1024"/>
  <c r="J1024"/>
  <c r="K1024" s="1"/>
  <c r="H1024"/>
  <c r="G1024"/>
  <c r="F1024"/>
  <c r="E1024"/>
  <c r="B1024"/>
  <c r="C1024"/>
  <c r="A1024"/>
  <c r="D1023"/>
  <c r="M1023" s="1"/>
  <c r="J1023"/>
  <c r="K1023" s="1"/>
  <c r="H1023"/>
  <c r="G1023"/>
  <c r="F1023"/>
  <c r="E1023"/>
  <c r="B1023"/>
  <c r="C1023" s="1"/>
  <c r="A1023"/>
  <c r="D1022"/>
  <c r="M1022" s="1"/>
  <c r="J1022"/>
  <c r="K1022" s="1"/>
  <c r="H1022"/>
  <c r="G1022"/>
  <c r="F1022"/>
  <c r="E1022"/>
  <c r="B1022"/>
  <c r="C1022" s="1"/>
  <c r="A1022"/>
  <c r="D1021"/>
  <c r="M1021" s="1"/>
  <c r="J1021"/>
  <c r="K1021" s="1"/>
  <c r="H1021"/>
  <c r="G1021"/>
  <c r="F1021"/>
  <c r="E1021"/>
  <c r="B1021"/>
  <c r="C1021" s="1"/>
  <c r="A1021"/>
  <c r="D1020"/>
  <c r="M1020"/>
  <c r="J1020"/>
  <c r="K1020" s="1"/>
  <c r="H1020"/>
  <c r="G1020"/>
  <c r="F1020"/>
  <c r="E1020"/>
  <c r="B1020"/>
  <c r="C1020"/>
  <c r="A1020"/>
  <c r="D1019"/>
  <c r="M1019" s="1"/>
  <c r="J1019"/>
  <c r="K1019" s="1"/>
  <c r="H1019"/>
  <c r="G1019"/>
  <c r="F1019"/>
  <c r="E1019"/>
  <c r="B1019"/>
  <c r="C1019" s="1"/>
  <c r="A1019"/>
  <c r="D1018"/>
  <c r="M1018" s="1"/>
  <c r="J1018"/>
  <c r="K1018" s="1"/>
  <c r="H1018"/>
  <c r="G1018"/>
  <c r="F1018"/>
  <c r="E1018"/>
  <c r="B1018"/>
  <c r="C1018" s="1"/>
  <c r="A1018"/>
  <c r="D1017"/>
  <c r="M1017" s="1"/>
  <c r="J1017"/>
  <c r="K1017" s="1"/>
  <c r="H1017"/>
  <c r="G1017"/>
  <c r="F1017"/>
  <c r="E1017"/>
  <c r="B1017"/>
  <c r="C1017" s="1"/>
  <c r="A1017"/>
  <c r="D1016"/>
  <c r="M1016"/>
  <c r="J1016"/>
  <c r="K1016"/>
  <c r="H1016"/>
  <c r="G1016"/>
  <c r="F1016"/>
  <c r="E1016"/>
  <c r="B1016"/>
  <c r="C1016"/>
  <c r="A1016"/>
  <c r="D1015"/>
  <c r="M1015" s="1"/>
  <c r="J1015"/>
  <c r="K1015" s="1"/>
  <c r="H1015"/>
  <c r="G1015"/>
  <c r="F1015"/>
  <c r="E1015"/>
  <c r="B1015"/>
  <c r="C1015" s="1"/>
  <c r="A1015"/>
  <c r="D1014"/>
  <c r="M1014" s="1"/>
  <c r="J1014"/>
  <c r="K1014" s="1"/>
  <c r="H1014"/>
  <c r="G1014"/>
  <c r="F1014"/>
  <c r="E1014"/>
  <c r="B1014"/>
  <c r="C1014" s="1"/>
  <c r="A1014"/>
  <c r="D1013"/>
  <c r="M1013" s="1"/>
  <c r="J1013"/>
  <c r="K1013" s="1"/>
  <c r="H1013"/>
  <c r="G1013"/>
  <c r="F1013"/>
  <c r="E1013"/>
  <c r="B1013"/>
  <c r="C1013" s="1"/>
  <c r="A1013"/>
  <c r="D1012"/>
  <c r="M1012" s="1"/>
  <c r="J1012"/>
  <c r="K1012"/>
  <c r="H1012"/>
  <c r="G1012"/>
  <c r="F1012"/>
  <c r="E1012"/>
  <c r="B1012"/>
  <c r="C1012" s="1"/>
  <c r="A1012"/>
  <c r="D1011"/>
  <c r="M1011" s="1"/>
  <c r="J1011"/>
  <c r="K1011" s="1"/>
  <c r="H1011"/>
  <c r="G1011"/>
  <c r="F1011"/>
  <c r="E1011"/>
  <c r="B1011"/>
  <c r="C1011" s="1"/>
  <c r="A1011"/>
  <c r="D1010"/>
  <c r="M1010" s="1"/>
  <c r="J1010"/>
  <c r="K1010" s="1"/>
  <c r="H1010"/>
  <c r="G1010"/>
  <c r="F1010"/>
  <c r="E1010"/>
  <c r="B1010"/>
  <c r="C1010" s="1"/>
  <c r="A1010"/>
  <c r="D1009"/>
  <c r="M1009" s="1"/>
  <c r="J1009"/>
  <c r="K1009" s="1"/>
  <c r="H1009"/>
  <c r="G1009"/>
  <c r="F1009"/>
  <c r="E1009"/>
  <c r="B1009"/>
  <c r="C1009" s="1"/>
  <c r="A1009"/>
  <c r="D1008"/>
  <c r="M1008"/>
  <c r="J1008"/>
  <c r="K1008"/>
  <c r="H1008"/>
  <c r="G1008"/>
  <c r="F1008"/>
  <c r="E1008"/>
  <c r="B1008"/>
  <c r="C1008"/>
  <c r="A1008"/>
  <c r="D1007"/>
  <c r="M1007" s="1"/>
  <c r="J1007"/>
  <c r="K1007" s="1"/>
  <c r="H1007"/>
  <c r="G1007"/>
  <c r="F1007"/>
  <c r="E1007"/>
  <c r="B1007"/>
  <c r="C1007" s="1"/>
  <c r="A1007"/>
  <c r="D1006"/>
  <c r="M1006" s="1"/>
  <c r="J1006"/>
  <c r="K1006" s="1"/>
  <c r="H1006"/>
  <c r="G1006"/>
  <c r="F1006"/>
  <c r="E1006"/>
  <c r="B1006"/>
  <c r="C1006" s="1"/>
  <c r="A1006"/>
  <c r="D1005"/>
  <c r="M1005" s="1"/>
  <c r="J1005"/>
  <c r="K1005" s="1"/>
  <c r="H1005"/>
  <c r="G1005"/>
  <c r="F1005"/>
  <c r="E1005"/>
  <c r="B1005"/>
  <c r="C1005" s="1"/>
  <c r="A1005"/>
  <c r="D1004"/>
  <c r="M1004"/>
  <c r="J1004"/>
  <c r="K1004" s="1"/>
  <c r="H1004"/>
  <c r="G1004"/>
  <c r="F1004"/>
  <c r="E1004"/>
  <c r="B1004"/>
  <c r="C1004"/>
  <c r="A1004"/>
  <c r="D1003"/>
  <c r="M1003" s="1"/>
  <c r="J1003"/>
  <c r="K1003"/>
  <c r="H1003"/>
  <c r="G1003"/>
  <c r="F1003"/>
  <c r="E1003"/>
  <c r="B1003"/>
  <c r="C1003" s="1"/>
  <c r="A1003"/>
  <c r="D1002"/>
  <c r="M1002" s="1"/>
  <c r="J1002"/>
  <c r="K1002" s="1"/>
  <c r="H1002"/>
  <c r="G1002"/>
  <c r="F1002"/>
  <c r="E1002"/>
  <c r="B1002"/>
  <c r="C1002" s="1"/>
  <c r="A1002"/>
  <c r="D1001"/>
  <c r="M1001" s="1"/>
  <c r="J1001"/>
  <c r="K1001" s="1"/>
  <c r="H1001"/>
  <c r="G1001"/>
  <c r="F1001"/>
  <c r="E1001"/>
  <c r="B1001"/>
  <c r="C1001" s="1"/>
  <c r="A1001"/>
  <c r="D1000"/>
  <c r="M1000" s="1"/>
  <c r="J1000"/>
  <c r="K1000" s="1"/>
  <c r="H1000"/>
  <c r="G1000"/>
  <c r="F1000"/>
  <c r="E1000"/>
  <c r="B1000"/>
  <c r="C1000" s="1"/>
  <c r="A1000"/>
  <c r="D999"/>
  <c r="M999"/>
  <c r="J999"/>
  <c r="K999"/>
  <c r="H999"/>
  <c r="G999"/>
  <c r="F999"/>
  <c r="E999"/>
  <c r="B999"/>
  <c r="C999"/>
  <c r="A999"/>
  <c r="D998"/>
  <c r="M998" s="1"/>
  <c r="J998"/>
  <c r="K998" s="1"/>
  <c r="H998"/>
  <c r="G998"/>
  <c r="F998"/>
  <c r="E998"/>
  <c r="B998"/>
  <c r="C998" s="1"/>
  <c r="A998"/>
  <c r="D997"/>
  <c r="M997" s="1"/>
  <c r="J997"/>
  <c r="K997" s="1"/>
  <c r="H997"/>
  <c r="G997"/>
  <c r="F997"/>
  <c r="E997"/>
  <c r="B997"/>
  <c r="C997" s="1"/>
  <c r="A997"/>
  <c r="D996"/>
  <c r="M996" s="1"/>
  <c r="J996"/>
  <c r="K996" s="1"/>
  <c r="H996"/>
  <c r="G996"/>
  <c r="F996"/>
  <c r="E996"/>
  <c r="B996"/>
  <c r="C996" s="1"/>
  <c r="A996"/>
  <c r="D995"/>
  <c r="M995"/>
  <c r="J995"/>
  <c r="K995" s="1"/>
  <c r="H995"/>
  <c r="G995"/>
  <c r="F995"/>
  <c r="E995"/>
  <c r="B995"/>
  <c r="C995"/>
  <c r="A995"/>
  <c r="D994"/>
  <c r="M994" s="1"/>
  <c r="J994"/>
  <c r="K994" s="1"/>
  <c r="H994"/>
  <c r="G994"/>
  <c r="F994"/>
  <c r="E994"/>
  <c r="B994"/>
  <c r="C994" s="1"/>
  <c r="A994"/>
  <c r="D993"/>
  <c r="M993" s="1"/>
  <c r="J993"/>
  <c r="K993" s="1"/>
  <c r="H993"/>
  <c r="G993"/>
  <c r="F993"/>
  <c r="E993"/>
  <c r="B993"/>
  <c r="C993" s="1"/>
  <c r="A993"/>
  <c r="D992"/>
  <c r="M992" s="1"/>
  <c r="J992"/>
  <c r="K992" s="1"/>
  <c r="H992"/>
  <c r="G992"/>
  <c r="F992"/>
  <c r="E992"/>
  <c r="B992"/>
  <c r="C992" s="1"/>
  <c r="A992"/>
  <c r="D991"/>
  <c r="M991"/>
  <c r="J991"/>
  <c r="K991"/>
  <c r="H991"/>
  <c r="G991"/>
  <c r="F991"/>
  <c r="E991"/>
  <c r="B991"/>
  <c r="C991"/>
  <c r="A991"/>
  <c r="D990"/>
  <c r="M990" s="1"/>
  <c r="J990"/>
  <c r="K990" s="1"/>
  <c r="H990"/>
  <c r="G990"/>
  <c r="F990"/>
  <c r="E990"/>
  <c r="B990"/>
  <c r="C990" s="1"/>
  <c r="A990"/>
  <c r="D989"/>
  <c r="M989" s="1"/>
  <c r="J989"/>
  <c r="K989" s="1"/>
  <c r="H989"/>
  <c r="G989"/>
  <c r="F989"/>
  <c r="E989"/>
  <c r="B989"/>
  <c r="C989" s="1"/>
  <c r="A989"/>
  <c r="D988"/>
  <c r="M988" s="1"/>
  <c r="J988"/>
  <c r="K988" s="1"/>
  <c r="H988"/>
  <c r="G988"/>
  <c r="F988"/>
  <c r="E988"/>
  <c r="B988"/>
  <c r="C988" s="1"/>
  <c r="A988"/>
  <c r="D987"/>
  <c r="M987" s="1"/>
  <c r="J987"/>
  <c r="K987"/>
  <c r="H987"/>
  <c r="G987"/>
  <c r="F987"/>
  <c r="E987"/>
  <c r="B987"/>
  <c r="C987" s="1"/>
  <c r="A987"/>
  <c r="D986"/>
  <c r="M986" s="1"/>
  <c r="J986"/>
  <c r="K986" s="1"/>
  <c r="H986"/>
  <c r="G986"/>
  <c r="F986"/>
  <c r="E986"/>
  <c r="B986"/>
  <c r="C986" s="1"/>
  <c r="A986"/>
  <c r="D985"/>
  <c r="M985" s="1"/>
  <c r="J985"/>
  <c r="K985" s="1"/>
  <c r="H985"/>
  <c r="G985"/>
  <c r="F985"/>
  <c r="E985"/>
  <c r="B985"/>
  <c r="C985" s="1"/>
  <c r="A985"/>
  <c r="D984"/>
  <c r="M984" s="1"/>
  <c r="J984"/>
  <c r="K984" s="1"/>
  <c r="H984"/>
  <c r="G984"/>
  <c r="F984"/>
  <c r="E984"/>
  <c r="B984"/>
  <c r="C984" s="1"/>
  <c r="A984"/>
  <c r="D983"/>
  <c r="M983"/>
  <c r="J983"/>
  <c r="K983"/>
  <c r="H983"/>
  <c r="G983"/>
  <c r="F983"/>
  <c r="E983"/>
  <c r="B983"/>
  <c r="C983"/>
  <c r="A983"/>
  <c r="D982"/>
  <c r="M982" s="1"/>
  <c r="J982"/>
  <c r="K982" s="1"/>
  <c r="H982"/>
  <c r="G982"/>
  <c r="F982"/>
  <c r="E982"/>
  <c r="B982"/>
  <c r="C982" s="1"/>
  <c r="A982"/>
  <c r="D981"/>
  <c r="M981" s="1"/>
  <c r="J981"/>
  <c r="K981" s="1"/>
  <c r="H981"/>
  <c r="G981"/>
  <c r="F981"/>
  <c r="E981"/>
  <c r="B981"/>
  <c r="C981" s="1"/>
  <c r="A981"/>
  <c r="D980"/>
  <c r="M980" s="1"/>
  <c r="J980"/>
  <c r="K980" s="1"/>
  <c r="H980"/>
  <c r="G980"/>
  <c r="F980"/>
  <c r="E980"/>
  <c r="B980"/>
  <c r="C980" s="1"/>
  <c r="A980"/>
  <c r="D979"/>
  <c r="M979"/>
  <c r="J979"/>
  <c r="K979" s="1"/>
  <c r="H979"/>
  <c r="G979"/>
  <c r="F979"/>
  <c r="E979"/>
  <c r="B979"/>
  <c r="C979"/>
  <c r="A979"/>
  <c r="D978"/>
  <c r="M978" s="1"/>
  <c r="J978"/>
  <c r="K978" s="1"/>
  <c r="H978"/>
  <c r="G978"/>
  <c r="F978"/>
  <c r="E978"/>
  <c r="B978"/>
  <c r="C978" s="1"/>
  <c r="A978"/>
  <c r="D977"/>
  <c r="M977" s="1"/>
  <c r="J977"/>
  <c r="K977" s="1"/>
  <c r="H977"/>
  <c r="G977"/>
  <c r="F977"/>
  <c r="E977"/>
  <c r="B977"/>
  <c r="C977" s="1"/>
  <c r="A977"/>
  <c r="D976"/>
  <c r="M976" s="1"/>
  <c r="J976"/>
  <c r="K976" s="1"/>
  <c r="H976"/>
  <c r="G976"/>
  <c r="F976"/>
  <c r="E976"/>
  <c r="B976"/>
  <c r="C976" s="1"/>
  <c r="A976"/>
  <c r="D975"/>
  <c r="M975"/>
  <c r="J975"/>
  <c r="K975"/>
  <c r="H975"/>
  <c r="G975"/>
  <c r="F975"/>
  <c r="E975"/>
  <c r="B975"/>
  <c r="C975"/>
  <c r="A975"/>
  <c r="D974"/>
  <c r="M974" s="1"/>
  <c r="J974"/>
  <c r="K974" s="1"/>
  <c r="H974"/>
  <c r="G974"/>
  <c r="F974"/>
  <c r="E974"/>
  <c r="B974"/>
  <c r="C974" s="1"/>
  <c r="A974"/>
  <c r="D973"/>
  <c r="M973" s="1"/>
  <c r="J973"/>
  <c r="K973" s="1"/>
  <c r="H973"/>
  <c r="G973"/>
  <c r="F973"/>
  <c r="E973"/>
  <c r="B973"/>
  <c r="C973" s="1"/>
  <c r="A973"/>
  <c r="D972"/>
  <c r="M972" s="1"/>
  <c r="J972"/>
  <c r="K972" s="1"/>
  <c r="H972"/>
  <c r="G972"/>
  <c r="F972"/>
  <c r="E972"/>
  <c r="B972"/>
  <c r="C972" s="1"/>
  <c r="A972"/>
  <c r="D971"/>
  <c r="M971" s="1"/>
  <c r="J971"/>
  <c r="K971"/>
  <c r="H971"/>
  <c r="G971"/>
  <c r="F971"/>
  <c r="E971"/>
  <c r="B971"/>
  <c r="C971" s="1"/>
  <c r="A971"/>
  <c r="D970"/>
  <c r="M970" s="1"/>
  <c r="J970"/>
  <c r="K970" s="1"/>
  <c r="H970"/>
  <c r="G970"/>
  <c r="F970"/>
  <c r="E970"/>
  <c r="B970"/>
  <c r="C970" s="1"/>
  <c r="A970"/>
  <c r="D969"/>
  <c r="M969" s="1"/>
  <c r="J969"/>
  <c r="K969" s="1"/>
  <c r="H969"/>
  <c r="G969"/>
  <c r="F969"/>
  <c r="E969"/>
  <c r="B969"/>
  <c r="C969" s="1"/>
  <c r="A969"/>
  <c r="D968"/>
  <c r="M968" s="1"/>
  <c r="J968"/>
  <c r="K968" s="1"/>
  <c r="H968"/>
  <c r="G968"/>
  <c r="F968"/>
  <c r="E968"/>
  <c r="B968"/>
  <c r="C968" s="1"/>
  <c r="A968"/>
  <c r="D967"/>
  <c r="M967"/>
  <c r="J967"/>
  <c r="K967"/>
  <c r="H967"/>
  <c r="G967"/>
  <c r="F967"/>
  <c r="E967"/>
  <c r="B967"/>
  <c r="C967"/>
  <c r="A967"/>
  <c r="D966"/>
  <c r="M966" s="1"/>
  <c r="J966"/>
  <c r="K966" s="1"/>
  <c r="H966"/>
  <c r="G966"/>
  <c r="F966"/>
  <c r="E966"/>
  <c r="B966"/>
  <c r="C966" s="1"/>
  <c r="A966"/>
  <c r="D965"/>
  <c r="M965" s="1"/>
  <c r="J965"/>
  <c r="K965" s="1"/>
  <c r="H965"/>
  <c r="G965"/>
  <c r="F965"/>
  <c r="E965"/>
  <c r="B965"/>
  <c r="C965" s="1"/>
  <c r="A965"/>
  <c r="D964"/>
  <c r="M964" s="1"/>
  <c r="J964"/>
  <c r="K964" s="1"/>
  <c r="H964"/>
  <c r="G964"/>
  <c r="F964"/>
  <c r="E964"/>
  <c r="B964"/>
  <c r="C964" s="1"/>
  <c r="A964"/>
  <c r="D963"/>
  <c r="M963"/>
  <c r="J963"/>
  <c r="K963" s="1"/>
  <c r="H963"/>
  <c r="G963"/>
  <c r="F963"/>
  <c r="E963"/>
  <c r="B963"/>
  <c r="C963"/>
  <c r="A963"/>
  <c r="D962"/>
  <c r="M962" s="1"/>
  <c r="J962"/>
  <c r="K962" s="1"/>
  <c r="H962"/>
  <c r="G962"/>
  <c r="F962"/>
  <c r="E962"/>
  <c r="B962"/>
  <c r="C962" s="1"/>
  <c r="A962"/>
  <c r="D961"/>
  <c r="M961" s="1"/>
  <c r="J961"/>
  <c r="K961" s="1"/>
  <c r="H961"/>
  <c r="G961"/>
  <c r="F961"/>
  <c r="E961"/>
  <c r="B961"/>
  <c r="C961" s="1"/>
  <c r="A961"/>
  <c r="D960"/>
  <c r="M960" s="1"/>
  <c r="J960"/>
  <c r="K960" s="1"/>
  <c r="H960"/>
  <c r="G960"/>
  <c r="F960"/>
  <c r="E960"/>
  <c r="B960"/>
  <c r="C960" s="1"/>
  <c r="A960"/>
  <c r="D959"/>
  <c r="M959"/>
  <c r="J959"/>
  <c r="K959"/>
  <c r="H959"/>
  <c r="G959"/>
  <c r="F959"/>
  <c r="E959"/>
  <c r="B959"/>
  <c r="C959"/>
  <c r="A959"/>
  <c r="D958"/>
  <c r="M958" s="1"/>
  <c r="J958"/>
  <c r="K958" s="1"/>
  <c r="H958"/>
  <c r="G958"/>
  <c r="F958"/>
  <c r="E958"/>
  <c r="B958"/>
  <c r="C958" s="1"/>
  <c r="A958"/>
  <c r="D957"/>
  <c r="M957" s="1"/>
  <c r="J957"/>
  <c r="K957" s="1"/>
  <c r="H957"/>
  <c r="G957"/>
  <c r="F957"/>
  <c r="E957"/>
  <c r="B957"/>
  <c r="C957" s="1"/>
  <c r="A957"/>
  <c r="D956"/>
  <c r="M956" s="1"/>
  <c r="J956"/>
  <c r="K956" s="1"/>
  <c r="H956"/>
  <c r="G956"/>
  <c r="F956"/>
  <c r="E956"/>
  <c r="B956"/>
  <c r="C956" s="1"/>
  <c r="A956"/>
  <c r="D955"/>
  <c r="M955" s="1"/>
  <c r="J955"/>
  <c r="K955"/>
  <c r="H955"/>
  <c r="G955"/>
  <c r="F955"/>
  <c r="E955"/>
  <c r="B955"/>
  <c r="C955" s="1"/>
  <c r="A955"/>
  <c r="D954"/>
  <c r="M954" s="1"/>
  <c r="J954"/>
  <c r="K954" s="1"/>
  <c r="H954"/>
  <c r="G954"/>
  <c r="F954"/>
  <c r="E954"/>
  <c r="B954"/>
  <c r="C954" s="1"/>
  <c r="A954"/>
  <c r="D953"/>
  <c r="M953" s="1"/>
  <c r="J953"/>
  <c r="K953" s="1"/>
  <c r="H953"/>
  <c r="G953"/>
  <c r="F953"/>
  <c r="E953"/>
  <c r="B953"/>
  <c r="C953" s="1"/>
  <c r="A953"/>
  <c r="D952"/>
  <c r="M952" s="1"/>
  <c r="J952"/>
  <c r="K952" s="1"/>
  <c r="H952"/>
  <c r="G952"/>
  <c r="F952"/>
  <c r="E952"/>
  <c r="B952"/>
  <c r="C952" s="1"/>
  <c r="A952"/>
  <c r="D951"/>
  <c r="M951"/>
  <c r="J951"/>
  <c r="K951"/>
  <c r="H951"/>
  <c r="G951"/>
  <c r="F951"/>
  <c r="E951"/>
  <c r="B951"/>
  <c r="C951"/>
  <c r="A951"/>
  <c r="D950"/>
  <c r="M950" s="1"/>
  <c r="J950"/>
  <c r="K950" s="1"/>
  <c r="H950"/>
  <c r="G950"/>
  <c r="F950"/>
  <c r="E950"/>
  <c r="B950"/>
  <c r="C950" s="1"/>
  <c r="A950"/>
  <c r="D949"/>
  <c r="M949" s="1"/>
  <c r="J949"/>
  <c r="K949" s="1"/>
  <c r="H949"/>
  <c r="G949"/>
  <c r="F949"/>
  <c r="E949"/>
  <c r="B949"/>
  <c r="C949" s="1"/>
  <c r="A949"/>
  <c r="D948"/>
  <c r="M948" s="1"/>
  <c r="J948"/>
  <c r="K948" s="1"/>
  <c r="H948"/>
  <c r="G948"/>
  <c r="F948"/>
  <c r="E948"/>
  <c r="B948"/>
  <c r="C948" s="1"/>
  <c r="A948"/>
  <c r="D947"/>
  <c r="M947"/>
  <c r="J947"/>
  <c r="K947" s="1"/>
  <c r="H947"/>
  <c r="G947"/>
  <c r="F947"/>
  <c r="E947"/>
  <c r="B947"/>
  <c r="C947"/>
  <c r="A947"/>
  <c r="D946"/>
  <c r="M946" s="1"/>
  <c r="J946"/>
  <c r="K946" s="1"/>
  <c r="H946"/>
  <c r="G946"/>
  <c r="F946"/>
  <c r="E946"/>
  <c r="B946"/>
  <c r="C946" s="1"/>
  <c r="A946"/>
  <c r="D945"/>
  <c r="M945" s="1"/>
  <c r="J945"/>
  <c r="K945" s="1"/>
  <c r="H945"/>
  <c r="G945"/>
  <c r="F945"/>
  <c r="E945"/>
  <c r="B945"/>
  <c r="C945" s="1"/>
  <c r="A945"/>
  <c r="D944"/>
  <c r="M944" s="1"/>
  <c r="J944"/>
  <c r="K944" s="1"/>
  <c r="H944"/>
  <c r="G944"/>
  <c r="F944"/>
  <c r="E944"/>
  <c r="B944"/>
  <c r="C944" s="1"/>
  <c r="A944"/>
  <c r="D943"/>
  <c r="M943"/>
  <c r="J943"/>
  <c r="K943"/>
  <c r="H943"/>
  <c r="G943"/>
  <c r="F943"/>
  <c r="E943"/>
  <c r="B943"/>
  <c r="C943"/>
  <c r="A943"/>
  <c r="D942"/>
  <c r="M942" s="1"/>
  <c r="J942"/>
  <c r="K942" s="1"/>
  <c r="H942"/>
  <c r="G942"/>
  <c r="F942"/>
  <c r="E942"/>
  <c r="B942"/>
  <c r="C942" s="1"/>
  <c r="A942"/>
  <c r="D941"/>
  <c r="M941" s="1"/>
  <c r="J941"/>
  <c r="K941" s="1"/>
  <c r="H941"/>
  <c r="G941"/>
  <c r="F941"/>
  <c r="E941"/>
  <c r="B941"/>
  <c r="C941" s="1"/>
  <c r="A941"/>
  <c r="D940"/>
  <c r="M940" s="1"/>
  <c r="J940"/>
  <c r="K940" s="1"/>
  <c r="H940"/>
  <c r="G940"/>
  <c r="F940"/>
  <c r="E940"/>
  <c r="B940"/>
  <c r="C940" s="1"/>
  <c r="A940"/>
  <c r="D939"/>
  <c r="M939" s="1"/>
  <c r="J939"/>
  <c r="K939"/>
  <c r="H939"/>
  <c r="G939"/>
  <c r="F939"/>
  <c r="E939"/>
  <c r="B939"/>
  <c r="C939" s="1"/>
  <c r="A939"/>
  <c r="D938"/>
  <c r="M938" s="1"/>
  <c r="J938"/>
  <c r="K938" s="1"/>
  <c r="H938"/>
  <c r="G938"/>
  <c r="F938"/>
  <c r="E938"/>
  <c r="B938"/>
  <c r="C938" s="1"/>
  <c r="A938"/>
  <c r="D937"/>
  <c r="M937" s="1"/>
  <c r="J937"/>
  <c r="K937" s="1"/>
  <c r="H937"/>
  <c r="G937"/>
  <c r="F937"/>
  <c r="E937"/>
  <c r="B937"/>
  <c r="C937" s="1"/>
  <c r="A937"/>
  <c r="D936"/>
  <c r="M936" s="1"/>
  <c r="J936"/>
  <c r="K936" s="1"/>
  <c r="H936"/>
  <c r="G936"/>
  <c r="F936"/>
  <c r="E936"/>
  <c r="B936"/>
  <c r="C936" s="1"/>
  <c r="A936"/>
  <c r="D935"/>
  <c r="M935"/>
  <c r="J935"/>
  <c r="K935"/>
  <c r="H935"/>
  <c r="G935"/>
  <c r="F935"/>
  <c r="E935"/>
  <c r="B935"/>
  <c r="C935"/>
  <c r="A935"/>
  <c r="D934"/>
  <c r="M934" s="1"/>
  <c r="J934"/>
  <c r="K934" s="1"/>
  <c r="H934"/>
  <c r="G934"/>
  <c r="F934"/>
  <c r="E934"/>
  <c r="B934"/>
  <c r="C934" s="1"/>
  <c r="A934"/>
  <c r="D933"/>
  <c r="M933" s="1"/>
  <c r="J933"/>
  <c r="K933" s="1"/>
  <c r="H933"/>
  <c r="G933"/>
  <c r="F933"/>
  <c r="E933"/>
  <c r="B933"/>
  <c r="C933" s="1"/>
  <c r="A933"/>
  <c r="D932"/>
  <c r="M932" s="1"/>
  <c r="J932"/>
  <c r="K932" s="1"/>
  <c r="H932"/>
  <c r="G932"/>
  <c r="F932"/>
  <c r="E932"/>
  <c r="B932"/>
  <c r="C932" s="1"/>
  <c r="A932"/>
  <c r="D931"/>
  <c r="M931"/>
  <c r="J931"/>
  <c r="K931" s="1"/>
  <c r="H931"/>
  <c r="G931"/>
  <c r="F931"/>
  <c r="E931"/>
  <c r="B931"/>
  <c r="C931"/>
  <c r="A931"/>
  <c r="D930"/>
  <c r="M930" s="1"/>
  <c r="J930"/>
  <c r="K930" s="1"/>
  <c r="H930"/>
  <c r="G930"/>
  <c r="F930"/>
  <c r="E930"/>
  <c r="B930"/>
  <c r="C930" s="1"/>
  <c r="A930"/>
  <c r="D929"/>
  <c r="M929" s="1"/>
  <c r="J929"/>
  <c r="K929" s="1"/>
  <c r="H929"/>
  <c r="G929"/>
  <c r="F929"/>
  <c r="E929"/>
  <c r="B929"/>
  <c r="C929" s="1"/>
  <c r="A929"/>
  <c r="D928"/>
  <c r="M928" s="1"/>
  <c r="J928"/>
  <c r="K928" s="1"/>
  <c r="H928"/>
  <c r="G928"/>
  <c r="F928"/>
  <c r="E928"/>
  <c r="B928"/>
  <c r="C928" s="1"/>
  <c r="A928"/>
  <c r="D927"/>
  <c r="M927"/>
  <c r="J927"/>
  <c r="K927"/>
  <c r="H927"/>
  <c r="G927"/>
  <c r="F927"/>
  <c r="E927"/>
  <c r="B927"/>
  <c r="C927"/>
  <c r="A927"/>
  <c r="D926"/>
  <c r="M926" s="1"/>
  <c r="J926"/>
  <c r="K926" s="1"/>
  <c r="H926"/>
  <c r="G926"/>
  <c r="F926"/>
  <c r="E926"/>
  <c r="B926"/>
  <c r="C926" s="1"/>
  <c r="A926"/>
  <c r="D925"/>
  <c r="M925" s="1"/>
  <c r="J925"/>
  <c r="K925" s="1"/>
  <c r="H925"/>
  <c r="G925"/>
  <c r="F925"/>
  <c r="E925"/>
  <c r="B925"/>
  <c r="C925" s="1"/>
  <c r="A925"/>
  <c r="D924"/>
  <c r="M924" s="1"/>
  <c r="J924"/>
  <c r="K924" s="1"/>
  <c r="H924"/>
  <c r="G924"/>
  <c r="F924"/>
  <c r="E924"/>
  <c r="B924"/>
  <c r="C924" s="1"/>
  <c r="A924"/>
  <c r="D923"/>
  <c r="M923" s="1"/>
  <c r="J923"/>
  <c r="K923"/>
  <c r="H923"/>
  <c r="G923"/>
  <c r="F923"/>
  <c r="E923"/>
  <c r="B923"/>
  <c r="C923" s="1"/>
  <c r="A923"/>
  <c r="D922"/>
  <c r="M922" s="1"/>
  <c r="J922"/>
  <c r="K922" s="1"/>
  <c r="H922"/>
  <c r="G922"/>
  <c r="F922"/>
  <c r="E922"/>
  <c r="B922"/>
  <c r="C922" s="1"/>
  <c r="A922"/>
  <c r="D921"/>
  <c r="M921" s="1"/>
  <c r="J921"/>
  <c r="K921" s="1"/>
  <c r="H921"/>
  <c r="G921"/>
  <c r="F921"/>
  <c r="E921"/>
  <c r="B921"/>
  <c r="C921" s="1"/>
  <c r="A921"/>
  <c r="D920"/>
  <c r="M920" s="1"/>
  <c r="J920"/>
  <c r="K920" s="1"/>
  <c r="H920"/>
  <c r="G920"/>
  <c r="F920"/>
  <c r="E920"/>
  <c r="B920"/>
  <c r="C920" s="1"/>
  <c r="A920"/>
  <c r="D919"/>
  <c r="M919"/>
  <c r="J919"/>
  <c r="K919"/>
  <c r="H919"/>
  <c r="G919"/>
  <c r="F919"/>
  <c r="E919"/>
  <c r="B919"/>
  <c r="C919"/>
  <c r="A919"/>
  <c r="D918"/>
  <c r="M918" s="1"/>
  <c r="J918"/>
  <c r="K918" s="1"/>
  <c r="H918"/>
  <c r="G918"/>
  <c r="F918"/>
  <c r="E918"/>
  <c r="B918"/>
  <c r="C918" s="1"/>
  <c r="A918"/>
  <c r="D917"/>
  <c r="M917" s="1"/>
  <c r="J917"/>
  <c r="K917" s="1"/>
  <c r="H917"/>
  <c r="G917"/>
  <c r="F917"/>
  <c r="E917"/>
  <c r="B917"/>
  <c r="C917" s="1"/>
  <c r="A917"/>
  <c r="D916"/>
  <c r="M916" s="1"/>
  <c r="J916"/>
  <c r="K916" s="1"/>
  <c r="H916"/>
  <c r="G916"/>
  <c r="F916"/>
  <c r="E916"/>
  <c r="B916"/>
  <c r="C916" s="1"/>
  <c r="A916"/>
  <c r="D915"/>
  <c r="M915"/>
  <c r="J915"/>
  <c r="K915" s="1"/>
  <c r="H915"/>
  <c r="G915"/>
  <c r="F915"/>
  <c r="E915"/>
  <c r="B915"/>
  <c r="C915"/>
  <c r="A915"/>
  <c r="D914"/>
  <c r="M914" s="1"/>
  <c r="J914"/>
  <c r="K914" s="1"/>
  <c r="H914"/>
  <c r="G914"/>
  <c r="F914"/>
  <c r="E914"/>
  <c r="B914"/>
  <c r="C914" s="1"/>
  <c r="A914"/>
  <c r="D913"/>
  <c r="M913" s="1"/>
  <c r="J913"/>
  <c r="K913" s="1"/>
  <c r="H913"/>
  <c r="G913"/>
  <c r="F913"/>
  <c r="E913"/>
  <c r="B913"/>
  <c r="C913" s="1"/>
  <c r="A913"/>
  <c r="D912"/>
  <c r="M912" s="1"/>
  <c r="J912"/>
  <c r="K912" s="1"/>
  <c r="H912"/>
  <c r="G912"/>
  <c r="F912"/>
  <c r="E912"/>
  <c r="B912"/>
  <c r="C912" s="1"/>
  <c r="A912"/>
  <c r="D911"/>
  <c r="M911"/>
  <c r="J911"/>
  <c r="K911"/>
  <c r="H911"/>
  <c r="G911"/>
  <c r="F911"/>
  <c r="E911"/>
  <c r="B911"/>
  <c r="C911"/>
  <c r="A911"/>
  <c r="D910"/>
  <c r="M910" s="1"/>
  <c r="J910"/>
  <c r="K910" s="1"/>
  <c r="H910"/>
  <c r="G910"/>
  <c r="F910"/>
  <c r="E910"/>
  <c r="B910"/>
  <c r="C910" s="1"/>
  <c r="A910"/>
  <c r="D909"/>
  <c r="M909" s="1"/>
  <c r="J909"/>
  <c r="K909" s="1"/>
  <c r="H909"/>
  <c r="G909"/>
  <c r="F909"/>
  <c r="E909"/>
  <c r="B909"/>
  <c r="C909" s="1"/>
  <c r="A909"/>
  <c r="D908"/>
  <c r="M908" s="1"/>
  <c r="J908"/>
  <c r="K908" s="1"/>
  <c r="H908"/>
  <c r="G908"/>
  <c r="F908"/>
  <c r="E908"/>
  <c r="B908"/>
  <c r="C908" s="1"/>
  <c r="A908"/>
  <c r="D907"/>
  <c r="M907" s="1"/>
  <c r="J907"/>
  <c r="K907"/>
  <c r="H907"/>
  <c r="G907"/>
  <c r="F907"/>
  <c r="E907"/>
  <c r="B907"/>
  <c r="C907" s="1"/>
  <c r="A907"/>
  <c r="D906"/>
  <c r="M906" s="1"/>
  <c r="J906"/>
  <c r="K906" s="1"/>
  <c r="H906"/>
  <c r="G906"/>
  <c r="F906"/>
  <c r="E906"/>
  <c r="B906"/>
  <c r="C906" s="1"/>
  <c r="A906"/>
  <c r="D905"/>
  <c r="M905" s="1"/>
  <c r="J905"/>
  <c r="K905" s="1"/>
  <c r="H905"/>
  <c r="G905"/>
  <c r="F905"/>
  <c r="E905"/>
  <c r="B905"/>
  <c r="C905" s="1"/>
  <c r="A905"/>
  <c r="D904"/>
  <c r="M904" s="1"/>
  <c r="J904"/>
  <c r="K904" s="1"/>
  <c r="H904"/>
  <c r="G904"/>
  <c r="F904"/>
  <c r="E904"/>
  <c r="B904"/>
  <c r="C904" s="1"/>
  <c r="A904"/>
  <c r="D903"/>
  <c r="M903"/>
  <c r="J903"/>
  <c r="K903"/>
  <c r="H903"/>
  <c r="G903"/>
  <c r="F903"/>
  <c r="E903"/>
  <c r="B903"/>
  <c r="C903"/>
  <c r="A903"/>
  <c r="D902"/>
  <c r="M902" s="1"/>
  <c r="J902"/>
  <c r="K902" s="1"/>
  <c r="H902"/>
  <c r="G902"/>
  <c r="F902"/>
  <c r="E902"/>
  <c r="B902"/>
  <c r="C902" s="1"/>
  <c r="A902"/>
  <c r="D901"/>
  <c r="M901" s="1"/>
  <c r="J901"/>
  <c r="K901" s="1"/>
  <c r="H901"/>
  <c r="G901"/>
  <c r="F901"/>
  <c r="E901"/>
  <c r="B901"/>
  <c r="C901" s="1"/>
  <c r="A901"/>
  <c r="D900"/>
  <c r="M900" s="1"/>
  <c r="J900"/>
  <c r="K900" s="1"/>
  <c r="H900"/>
  <c r="G900"/>
  <c r="F900"/>
  <c r="E900"/>
  <c r="B900"/>
  <c r="C900" s="1"/>
  <c r="A900"/>
  <c r="D899"/>
  <c r="M899"/>
  <c r="J899"/>
  <c r="K899" s="1"/>
  <c r="H899"/>
  <c r="G899"/>
  <c r="F899"/>
  <c r="E899"/>
  <c r="B899"/>
  <c r="C899"/>
  <c r="A899"/>
  <c r="D898"/>
  <c r="M898" s="1"/>
  <c r="J898"/>
  <c r="K898" s="1"/>
  <c r="H898"/>
  <c r="G898"/>
  <c r="F898"/>
  <c r="E898"/>
  <c r="B898"/>
  <c r="C898" s="1"/>
  <c r="A898"/>
  <c r="D897"/>
  <c r="M897" s="1"/>
  <c r="J897"/>
  <c r="K897" s="1"/>
  <c r="H897"/>
  <c r="G897"/>
  <c r="F897"/>
  <c r="E897"/>
  <c r="B897"/>
  <c r="C897" s="1"/>
  <c r="A897"/>
  <c r="D896"/>
  <c r="M896" s="1"/>
  <c r="J896"/>
  <c r="K896" s="1"/>
  <c r="H896"/>
  <c r="G896"/>
  <c r="F896"/>
  <c r="E896"/>
  <c r="B896"/>
  <c r="C896" s="1"/>
  <c r="A896"/>
  <c r="D895"/>
  <c r="M895"/>
  <c r="J895"/>
  <c r="K895"/>
  <c r="H895"/>
  <c r="G895"/>
  <c r="F895"/>
  <c r="E895"/>
  <c r="B895"/>
  <c r="C895"/>
  <c r="A895"/>
  <c r="D894"/>
  <c r="M894" s="1"/>
  <c r="J894"/>
  <c r="K894" s="1"/>
  <c r="H894"/>
  <c r="G894"/>
  <c r="F894"/>
  <c r="E894"/>
  <c r="B894"/>
  <c r="C894" s="1"/>
  <c r="A894"/>
  <c r="D893"/>
  <c r="M893" s="1"/>
  <c r="J893"/>
  <c r="K893" s="1"/>
  <c r="H893"/>
  <c r="G893"/>
  <c r="F893"/>
  <c r="E893"/>
  <c r="B893"/>
  <c r="C893" s="1"/>
  <c r="A893"/>
  <c r="D892"/>
  <c r="M892" s="1"/>
  <c r="J892"/>
  <c r="K892" s="1"/>
  <c r="H892"/>
  <c r="G892"/>
  <c r="F892"/>
  <c r="E892"/>
  <c r="B892"/>
  <c r="C892" s="1"/>
  <c r="A892"/>
  <c r="D891"/>
  <c r="M891" s="1"/>
  <c r="J891"/>
  <c r="K891"/>
  <c r="H891"/>
  <c r="G891"/>
  <c r="F891"/>
  <c r="E891"/>
  <c r="B891"/>
  <c r="C891" s="1"/>
  <c r="A891"/>
  <c r="D890"/>
  <c r="M890" s="1"/>
  <c r="J890"/>
  <c r="K890" s="1"/>
  <c r="H890"/>
  <c r="G890"/>
  <c r="F890"/>
  <c r="E890"/>
  <c r="B890"/>
  <c r="C890" s="1"/>
  <c r="A890"/>
  <c r="D889"/>
  <c r="M889" s="1"/>
  <c r="J889"/>
  <c r="K889" s="1"/>
  <c r="H889"/>
  <c r="G889"/>
  <c r="F889"/>
  <c r="E889"/>
  <c r="B889"/>
  <c r="C889" s="1"/>
  <c r="A889"/>
  <c r="D888"/>
  <c r="M888" s="1"/>
  <c r="J888"/>
  <c r="K888" s="1"/>
  <c r="H888"/>
  <c r="G888"/>
  <c r="F888"/>
  <c r="E888"/>
  <c r="B888"/>
  <c r="C888" s="1"/>
  <c r="A888"/>
  <c r="D887"/>
  <c r="M887"/>
  <c r="J887"/>
  <c r="K887"/>
  <c r="H887"/>
  <c r="G887"/>
  <c r="F887"/>
  <c r="E887"/>
  <c r="B887"/>
  <c r="C887"/>
  <c r="A887"/>
  <c r="D886"/>
  <c r="M886" s="1"/>
  <c r="J886"/>
  <c r="K886" s="1"/>
  <c r="H886"/>
  <c r="G886"/>
  <c r="F886"/>
  <c r="E886"/>
  <c r="B886"/>
  <c r="C886" s="1"/>
  <c r="A886"/>
  <c r="D885"/>
  <c r="M885" s="1"/>
  <c r="J885"/>
  <c r="K885" s="1"/>
  <c r="H885"/>
  <c r="G885"/>
  <c r="F885"/>
  <c r="E885"/>
  <c r="B885"/>
  <c r="C885" s="1"/>
  <c r="A885"/>
  <c r="D884"/>
  <c r="M884" s="1"/>
  <c r="J884"/>
  <c r="K884" s="1"/>
  <c r="H884"/>
  <c r="G884"/>
  <c r="F884"/>
  <c r="E884"/>
  <c r="B884"/>
  <c r="C884" s="1"/>
  <c r="A884"/>
  <c r="D883"/>
  <c r="M883"/>
  <c r="J883"/>
  <c r="K883" s="1"/>
  <c r="H883"/>
  <c r="G883"/>
  <c r="F883"/>
  <c r="E883"/>
  <c r="B883"/>
  <c r="C883"/>
  <c r="A883"/>
  <c r="D882"/>
  <c r="M882" s="1"/>
  <c r="J882"/>
  <c r="K882" s="1"/>
  <c r="H882"/>
  <c r="G882"/>
  <c r="F882"/>
  <c r="E882"/>
  <c r="B882"/>
  <c r="C882" s="1"/>
  <c r="A882"/>
  <c r="D881"/>
  <c r="M881" s="1"/>
  <c r="J881"/>
  <c r="K881" s="1"/>
  <c r="H881"/>
  <c r="G881"/>
  <c r="F881"/>
  <c r="E881"/>
  <c r="B881"/>
  <c r="C881" s="1"/>
  <c r="A881"/>
  <c r="D880"/>
  <c r="M880" s="1"/>
  <c r="J880"/>
  <c r="K880" s="1"/>
  <c r="H880"/>
  <c r="G880"/>
  <c r="F880"/>
  <c r="E880"/>
  <c r="B880"/>
  <c r="C880" s="1"/>
  <c r="A880"/>
  <c r="D879"/>
  <c r="M879"/>
  <c r="J879"/>
  <c r="K879"/>
  <c r="H879"/>
  <c r="G879"/>
  <c r="F879"/>
  <c r="E879"/>
  <c r="B879"/>
  <c r="C879"/>
  <c r="A879"/>
  <c r="D878"/>
  <c r="M878" s="1"/>
  <c r="J878"/>
  <c r="K878" s="1"/>
  <c r="H878"/>
  <c r="G878"/>
  <c r="F878"/>
  <c r="E878"/>
  <c r="B878"/>
  <c r="C878" s="1"/>
  <c r="A878"/>
  <c r="D877"/>
  <c r="M877" s="1"/>
  <c r="J877"/>
  <c r="K877" s="1"/>
  <c r="H877"/>
  <c r="G877"/>
  <c r="F877"/>
  <c r="E877"/>
  <c r="B877"/>
  <c r="C877" s="1"/>
  <c r="A877"/>
  <c r="D876"/>
  <c r="M876" s="1"/>
  <c r="J876"/>
  <c r="K876" s="1"/>
  <c r="H876"/>
  <c r="G876"/>
  <c r="F876"/>
  <c r="E876"/>
  <c r="B876"/>
  <c r="C876" s="1"/>
  <c r="A876"/>
  <c r="D875"/>
  <c r="M875" s="1"/>
  <c r="J875"/>
  <c r="K875"/>
  <c r="H875"/>
  <c r="G875"/>
  <c r="F875"/>
  <c r="E875"/>
  <c r="B875"/>
  <c r="C875" s="1"/>
  <c r="A875"/>
  <c r="D874"/>
  <c r="M874" s="1"/>
  <c r="J874"/>
  <c r="K874" s="1"/>
  <c r="H874"/>
  <c r="G874"/>
  <c r="F874"/>
  <c r="E874"/>
  <c r="B874"/>
  <c r="C874" s="1"/>
  <c r="A874"/>
  <c r="D873"/>
  <c r="M873" s="1"/>
  <c r="J873"/>
  <c r="K873" s="1"/>
  <c r="H873"/>
  <c r="G873"/>
  <c r="F873"/>
  <c r="E873"/>
  <c r="B873"/>
  <c r="C873" s="1"/>
  <c r="A873"/>
  <c r="D872"/>
  <c r="M872" s="1"/>
  <c r="J872"/>
  <c r="K872" s="1"/>
  <c r="H872"/>
  <c r="G872"/>
  <c r="F872"/>
  <c r="E872"/>
  <c r="B872"/>
  <c r="C872" s="1"/>
  <c r="A872"/>
  <c r="D871"/>
  <c r="M871"/>
  <c r="J871"/>
  <c r="K871"/>
  <c r="H871"/>
  <c r="G871"/>
  <c r="F871"/>
  <c r="E871"/>
  <c r="B871"/>
  <c r="C871"/>
  <c r="A871"/>
  <c r="D870"/>
  <c r="M870" s="1"/>
  <c r="J870"/>
  <c r="K870" s="1"/>
  <c r="H870"/>
  <c r="G870"/>
  <c r="F870"/>
  <c r="E870"/>
  <c r="B870"/>
  <c r="C870" s="1"/>
  <c r="A870"/>
  <c r="D869"/>
  <c r="M869" s="1"/>
  <c r="J869"/>
  <c r="K869" s="1"/>
  <c r="H869"/>
  <c r="G869"/>
  <c r="F869"/>
  <c r="E869"/>
  <c r="B869"/>
  <c r="C869" s="1"/>
  <c r="A869"/>
  <c r="D868"/>
  <c r="M868" s="1"/>
  <c r="J868"/>
  <c r="K868" s="1"/>
  <c r="H868"/>
  <c r="G868"/>
  <c r="F868"/>
  <c r="E868"/>
  <c r="B868"/>
  <c r="C868" s="1"/>
  <c r="A868"/>
  <c r="D867"/>
  <c r="M867"/>
  <c r="J867"/>
  <c r="K867" s="1"/>
  <c r="H867"/>
  <c r="G867"/>
  <c r="F867"/>
  <c r="E867"/>
  <c r="B867"/>
  <c r="C867"/>
  <c r="A867"/>
  <c r="D866"/>
  <c r="M866" s="1"/>
  <c r="J866"/>
  <c r="K866" s="1"/>
  <c r="H866"/>
  <c r="G866"/>
  <c r="F866"/>
  <c r="E866"/>
  <c r="B866"/>
  <c r="C866" s="1"/>
  <c r="A866"/>
  <c r="D865"/>
  <c r="M865" s="1"/>
  <c r="J865"/>
  <c r="K865" s="1"/>
  <c r="H865"/>
  <c r="G865"/>
  <c r="F865"/>
  <c r="E865"/>
  <c r="B865"/>
  <c r="C865" s="1"/>
  <c r="A865"/>
  <c r="D864"/>
  <c r="M864" s="1"/>
  <c r="J864"/>
  <c r="K864" s="1"/>
  <c r="H864"/>
  <c r="G864"/>
  <c r="F864"/>
  <c r="E864"/>
  <c r="B864"/>
  <c r="C864" s="1"/>
  <c r="A864"/>
  <c r="D863"/>
  <c r="M863"/>
  <c r="J863"/>
  <c r="K863"/>
  <c r="H863"/>
  <c r="G863"/>
  <c r="F863"/>
  <c r="E863"/>
  <c r="B863"/>
  <c r="C863"/>
  <c r="A863"/>
  <c r="D862"/>
  <c r="M862" s="1"/>
  <c r="J862"/>
  <c r="K862" s="1"/>
  <c r="H862"/>
  <c r="G862"/>
  <c r="F862"/>
  <c r="E862"/>
  <c r="B862"/>
  <c r="C862" s="1"/>
  <c r="A862"/>
  <c r="D861"/>
  <c r="M861" s="1"/>
  <c r="J861"/>
  <c r="K861" s="1"/>
  <c r="H861"/>
  <c r="G861"/>
  <c r="F861"/>
  <c r="E861"/>
  <c r="B861"/>
  <c r="C861" s="1"/>
  <c r="A861"/>
  <c r="D860"/>
  <c r="M860" s="1"/>
  <c r="J860"/>
  <c r="K860" s="1"/>
  <c r="H860"/>
  <c r="G860"/>
  <c r="F860"/>
  <c r="E860"/>
  <c r="B860"/>
  <c r="C860" s="1"/>
  <c r="A860"/>
  <c r="D859"/>
  <c r="M859" s="1"/>
  <c r="J859"/>
  <c r="K859"/>
  <c r="H859"/>
  <c r="G859"/>
  <c r="F859"/>
  <c r="E859"/>
  <c r="B859"/>
  <c r="C859" s="1"/>
  <c r="A859"/>
  <c r="D858"/>
  <c r="M858" s="1"/>
  <c r="J858"/>
  <c r="K858" s="1"/>
  <c r="H858"/>
  <c r="G858"/>
  <c r="F858"/>
  <c r="E858"/>
  <c r="B858"/>
  <c r="C858" s="1"/>
  <c r="A858"/>
  <c r="D857"/>
  <c r="M857" s="1"/>
  <c r="J857"/>
  <c r="K857" s="1"/>
  <c r="H857"/>
  <c r="G857"/>
  <c r="F857"/>
  <c r="E857"/>
  <c r="B857"/>
  <c r="C857" s="1"/>
  <c r="A857"/>
  <c r="D856"/>
  <c r="M856" s="1"/>
  <c r="J856"/>
  <c r="K856" s="1"/>
  <c r="H856"/>
  <c r="G856"/>
  <c r="F856"/>
  <c r="E856"/>
  <c r="B856"/>
  <c r="C856" s="1"/>
  <c r="A856"/>
  <c r="D855"/>
  <c r="M855"/>
  <c r="J855"/>
  <c r="K855"/>
  <c r="H855"/>
  <c r="G855"/>
  <c r="F855"/>
  <c r="E855"/>
  <c r="B855"/>
  <c r="C855"/>
  <c r="A855"/>
  <c r="D854"/>
  <c r="M854" s="1"/>
  <c r="J854"/>
  <c r="K854" s="1"/>
  <c r="H854"/>
  <c r="G854"/>
  <c r="F854"/>
  <c r="E854"/>
  <c r="B854"/>
  <c r="C854" s="1"/>
  <c r="A854"/>
  <c r="D853"/>
  <c r="M853" s="1"/>
  <c r="J853"/>
  <c r="K853" s="1"/>
  <c r="H853"/>
  <c r="G853"/>
  <c r="F853"/>
  <c r="E853"/>
  <c r="B853"/>
  <c r="C853" s="1"/>
  <c r="A853"/>
  <c r="D852"/>
  <c r="M852" s="1"/>
  <c r="J852"/>
  <c r="K852" s="1"/>
  <c r="H852"/>
  <c r="G852"/>
  <c r="F852"/>
  <c r="E852"/>
  <c r="B852"/>
  <c r="C852" s="1"/>
  <c r="A852"/>
  <c r="D851"/>
  <c r="M851"/>
  <c r="J851"/>
  <c r="K851" s="1"/>
  <c r="H851"/>
  <c r="G851"/>
  <c r="F851"/>
  <c r="E851"/>
  <c r="B851"/>
  <c r="C851"/>
  <c r="A851"/>
  <c r="D850"/>
  <c r="M850" s="1"/>
  <c r="J850"/>
  <c r="K850" s="1"/>
  <c r="H850"/>
  <c r="G850"/>
  <c r="F850"/>
  <c r="E850"/>
  <c r="B850"/>
  <c r="C850" s="1"/>
  <c r="A850"/>
  <c r="D849"/>
  <c r="M849" s="1"/>
  <c r="J849"/>
  <c r="K849" s="1"/>
  <c r="H849"/>
  <c r="G849"/>
  <c r="F849"/>
  <c r="E849"/>
  <c r="B849"/>
  <c r="C849" s="1"/>
  <c r="A849"/>
  <c r="D848"/>
  <c r="M848" s="1"/>
  <c r="J848"/>
  <c r="K848" s="1"/>
  <c r="H848"/>
  <c r="G848"/>
  <c r="F848"/>
  <c r="E848"/>
  <c r="B848"/>
  <c r="C848" s="1"/>
  <c r="A848"/>
  <c r="D847"/>
  <c r="M847"/>
  <c r="J847"/>
  <c r="K847"/>
  <c r="H847"/>
  <c r="G847"/>
  <c r="F847"/>
  <c r="E847"/>
  <c r="B847"/>
  <c r="C847"/>
  <c r="A847"/>
  <c r="D846"/>
  <c r="M846" s="1"/>
  <c r="J846"/>
  <c r="K846" s="1"/>
  <c r="H846"/>
  <c r="G846"/>
  <c r="F846"/>
  <c r="E846"/>
  <c r="B846"/>
  <c r="C846" s="1"/>
  <c r="A846"/>
  <c r="D845"/>
  <c r="M845" s="1"/>
  <c r="J845"/>
  <c r="K845" s="1"/>
  <c r="H845"/>
  <c r="G845"/>
  <c r="F845"/>
  <c r="E845"/>
  <c r="B845"/>
  <c r="C845" s="1"/>
  <c r="A845"/>
  <c r="D844"/>
  <c r="M844" s="1"/>
  <c r="J844"/>
  <c r="K844" s="1"/>
  <c r="H844"/>
  <c r="G844"/>
  <c r="F844"/>
  <c r="E844"/>
  <c r="B844"/>
  <c r="C844" s="1"/>
  <c r="A844"/>
  <c r="D843"/>
  <c r="M843" s="1"/>
  <c r="J843"/>
  <c r="K843"/>
  <c r="H843"/>
  <c r="G843"/>
  <c r="F843"/>
  <c r="E843"/>
  <c r="B843"/>
  <c r="C843" s="1"/>
  <c r="A843"/>
  <c r="D842"/>
  <c r="M842" s="1"/>
  <c r="J842"/>
  <c r="K842" s="1"/>
  <c r="H842"/>
  <c r="G842"/>
  <c r="F842"/>
  <c r="E842"/>
  <c r="B842"/>
  <c r="C842" s="1"/>
  <c r="A842"/>
  <c r="D841"/>
  <c r="M841" s="1"/>
  <c r="J841"/>
  <c r="K841" s="1"/>
  <c r="H841"/>
  <c r="G841"/>
  <c r="F841"/>
  <c r="E841"/>
  <c r="B841"/>
  <c r="C841" s="1"/>
  <c r="A841"/>
  <c r="D840"/>
  <c r="M840" s="1"/>
  <c r="J840"/>
  <c r="K840" s="1"/>
  <c r="H840"/>
  <c r="G840"/>
  <c r="F840"/>
  <c r="E840"/>
  <c r="B840"/>
  <c r="C840" s="1"/>
  <c r="A840"/>
  <c r="D839"/>
  <c r="M839"/>
  <c r="J839"/>
  <c r="K839"/>
  <c r="H839"/>
  <c r="G839"/>
  <c r="F839"/>
  <c r="E839"/>
  <c r="B839"/>
  <c r="C839"/>
  <c r="A839"/>
  <c r="D838"/>
  <c r="M838" s="1"/>
  <c r="J838"/>
  <c r="K838" s="1"/>
  <c r="H838"/>
  <c r="G838"/>
  <c r="F838"/>
  <c r="E838"/>
  <c r="B838"/>
  <c r="C838" s="1"/>
  <c r="A838"/>
  <c r="D837"/>
  <c r="M837" s="1"/>
  <c r="J837"/>
  <c r="K837" s="1"/>
  <c r="H837"/>
  <c r="G837"/>
  <c r="F837"/>
  <c r="E837"/>
  <c r="B837"/>
  <c r="C837" s="1"/>
  <c r="A837"/>
  <c r="D836"/>
  <c r="M836" s="1"/>
  <c r="J836"/>
  <c r="K836" s="1"/>
  <c r="H836"/>
  <c r="G836"/>
  <c r="F836"/>
  <c r="E836"/>
  <c r="B836"/>
  <c r="C836" s="1"/>
  <c r="A836"/>
  <c r="D835"/>
  <c r="M835"/>
  <c r="J835"/>
  <c r="K835" s="1"/>
  <c r="H835"/>
  <c r="G835"/>
  <c r="F835"/>
  <c r="E835"/>
  <c r="B835"/>
  <c r="C835"/>
  <c r="A835"/>
  <c r="D834"/>
  <c r="M834" s="1"/>
  <c r="J834"/>
  <c r="K834" s="1"/>
  <c r="H834"/>
  <c r="G834"/>
  <c r="F834"/>
  <c r="E834"/>
  <c r="B834"/>
  <c r="C834" s="1"/>
  <c r="A834"/>
  <c r="D833"/>
  <c r="M833" s="1"/>
  <c r="J833"/>
  <c r="K833" s="1"/>
  <c r="H833"/>
  <c r="G833"/>
  <c r="F833"/>
  <c r="E833"/>
  <c r="B833"/>
  <c r="C833" s="1"/>
  <c r="A833"/>
  <c r="D832"/>
  <c r="M832" s="1"/>
  <c r="J832"/>
  <c r="K832" s="1"/>
  <c r="H832"/>
  <c r="G832"/>
  <c r="F832"/>
  <c r="E832"/>
  <c r="B832"/>
  <c r="C832" s="1"/>
  <c r="A832"/>
  <c r="D831"/>
  <c r="M831"/>
  <c r="J831"/>
  <c r="K831"/>
  <c r="H831"/>
  <c r="G831"/>
  <c r="F831"/>
  <c r="E831"/>
  <c r="B831"/>
  <c r="C831"/>
  <c r="A831"/>
  <c r="D830"/>
  <c r="M830" s="1"/>
  <c r="J830"/>
  <c r="K830" s="1"/>
  <c r="H830"/>
  <c r="G830"/>
  <c r="F830"/>
  <c r="E830"/>
  <c r="B830"/>
  <c r="C830" s="1"/>
  <c r="A830"/>
  <c r="D829"/>
  <c r="M829" s="1"/>
  <c r="J829"/>
  <c r="K829" s="1"/>
  <c r="H829"/>
  <c r="G829"/>
  <c r="F829"/>
  <c r="E829"/>
  <c r="B829"/>
  <c r="C829" s="1"/>
  <c r="A829"/>
  <c r="D828"/>
  <c r="M828" s="1"/>
  <c r="J828"/>
  <c r="K828" s="1"/>
  <c r="H828"/>
  <c r="G828"/>
  <c r="F828"/>
  <c r="E828"/>
  <c r="B828"/>
  <c r="C828" s="1"/>
  <c r="A828"/>
  <c r="D827"/>
  <c r="M827" s="1"/>
  <c r="J827"/>
  <c r="K827"/>
  <c r="H827"/>
  <c r="G827"/>
  <c r="F827"/>
  <c r="E827"/>
  <c r="B827"/>
  <c r="C827" s="1"/>
  <c r="A827"/>
  <c r="D826"/>
  <c r="M826" s="1"/>
  <c r="J826"/>
  <c r="K826" s="1"/>
  <c r="H826"/>
  <c r="G826"/>
  <c r="F826"/>
  <c r="E826"/>
  <c r="B826"/>
  <c r="C826" s="1"/>
  <c r="A826"/>
  <c r="D825"/>
  <c r="M825" s="1"/>
  <c r="J825"/>
  <c r="K825" s="1"/>
  <c r="H825"/>
  <c r="G825"/>
  <c r="F825"/>
  <c r="E825"/>
  <c r="B825"/>
  <c r="C825" s="1"/>
  <c r="A825"/>
  <c r="D824"/>
  <c r="M824" s="1"/>
  <c r="J824"/>
  <c r="K824" s="1"/>
  <c r="H824"/>
  <c r="G824"/>
  <c r="F824"/>
  <c r="E824"/>
  <c r="B824"/>
  <c r="C824" s="1"/>
  <c r="A824"/>
  <c r="D823"/>
  <c r="M823"/>
  <c r="J823"/>
  <c r="K823"/>
  <c r="H823"/>
  <c r="G823"/>
  <c r="F823"/>
  <c r="E823"/>
  <c r="B823"/>
  <c r="C823"/>
  <c r="A823"/>
  <c r="D822"/>
  <c r="M822" s="1"/>
  <c r="J822"/>
  <c r="K822" s="1"/>
  <c r="H822"/>
  <c r="G822"/>
  <c r="F822"/>
  <c r="E822"/>
  <c r="B822"/>
  <c r="C822" s="1"/>
  <c r="A822"/>
  <c r="D821"/>
  <c r="M821" s="1"/>
  <c r="J821"/>
  <c r="K821" s="1"/>
  <c r="H821"/>
  <c r="G821"/>
  <c r="F821"/>
  <c r="E821"/>
  <c r="B821"/>
  <c r="C821" s="1"/>
  <c r="A821"/>
  <c r="D820"/>
  <c r="M820" s="1"/>
  <c r="J820"/>
  <c r="K820" s="1"/>
  <c r="H820"/>
  <c r="G820"/>
  <c r="F820"/>
  <c r="E820"/>
  <c r="B820"/>
  <c r="C820" s="1"/>
  <c r="A820"/>
  <c r="D819"/>
  <c r="M819"/>
  <c r="J819"/>
  <c r="K819" s="1"/>
  <c r="H819"/>
  <c r="G819"/>
  <c r="F819"/>
  <c r="E819"/>
  <c r="B819"/>
  <c r="C819"/>
  <c r="A819"/>
  <c r="D818"/>
  <c r="M818" s="1"/>
  <c r="J818"/>
  <c r="K818" s="1"/>
  <c r="H818"/>
  <c r="G818"/>
  <c r="F818"/>
  <c r="E818"/>
  <c r="B818"/>
  <c r="C818" s="1"/>
  <c r="A818"/>
  <c r="D817"/>
  <c r="M817" s="1"/>
  <c r="J817"/>
  <c r="K817" s="1"/>
  <c r="H817"/>
  <c r="G817"/>
  <c r="F817"/>
  <c r="E817"/>
  <c r="B817"/>
  <c r="C817" s="1"/>
  <c r="A817"/>
  <c r="D816"/>
  <c r="M816" s="1"/>
  <c r="J816"/>
  <c r="K816" s="1"/>
  <c r="H816"/>
  <c r="G816"/>
  <c r="F816"/>
  <c r="E816"/>
  <c r="B816"/>
  <c r="C816" s="1"/>
  <c r="A816"/>
  <c r="D815"/>
  <c r="M815"/>
  <c r="J815"/>
  <c r="K815"/>
  <c r="H815"/>
  <c r="G815"/>
  <c r="F815"/>
  <c r="E815"/>
  <c r="B815"/>
  <c r="C815"/>
  <c r="A815"/>
  <c r="D814"/>
  <c r="M814" s="1"/>
  <c r="J814"/>
  <c r="K814" s="1"/>
  <c r="H814"/>
  <c r="G814"/>
  <c r="F814"/>
  <c r="E814"/>
  <c r="B814"/>
  <c r="C814" s="1"/>
  <c r="A814"/>
  <c r="D813"/>
  <c r="M813" s="1"/>
  <c r="J813"/>
  <c r="K813" s="1"/>
  <c r="H813"/>
  <c r="G813"/>
  <c r="F813"/>
  <c r="E813"/>
  <c r="B813"/>
  <c r="C813" s="1"/>
  <c r="A813"/>
  <c r="D812"/>
  <c r="M812" s="1"/>
  <c r="J812"/>
  <c r="K812" s="1"/>
  <c r="H812"/>
  <c r="G812"/>
  <c r="F812"/>
  <c r="E812"/>
  <c r="B812"/>
  <c r="C812" s="1"/>
  <c r="A812"/>
  <c r="D811"/>
  <c r="M811" s="1"/>
  <c r="J811"/>
  <c r="K811"/>
  <c r="H811"/>
  <c r="G811"/>
  <c r="F811"/>
  <c r="E811"/>
  <c r="B811"/>
  <c r="C811" s="1"/>
  <c r="A811"/>
  <c r="D810"/>
  <c r="M810" s="1"/>
  <c r="J810"/>
  <c r="K810" s="1"/>
  <c r="H810"/>
  <c r="G810"/>
  <c r="F810"/>
  <c r="E810"/>
  <c r="B810"/>
  <c r="C810" s="1"/>
  <c r="A810"/>
  <c r="D809"/>
  <c r="M809" s="1"/>
  <c r="J809"/>
  <c r="K809" s="1"/>
  <c r="H809"/>
  <c r="G809"/>
  <c r="F809"/>
  <c r="E809"/>
  <c r="B809"/>
  <c r="C809" s="1"/>
  <c r="A809"/>
  <c r="D808"/>
  <c r="M808" s="1"/>
  <c r="J808"/>
  <c r="K808" s="1"/>
  <c r="H808"/>
  <c r="G808"/>
  <c r="F808"/>
  <c r="E808"/>
  <c r="B808"/>
  <c r="C808" s="1"/>
  <c r="A808"/>
  <c r="D807"/>
  <c r="M807"/>
  <c r="J807"/>
  <c r="K807"/>
  <c r="H807"/>
  <c r="G807"/>
  <c r="F807"/>
  <c r="E807"/>
  <c r="B807"/>
  <c r="C807"/>
  <c r="A807"/>
  <c r="D806"/>
  <c r="M806" s="1"/>
  <c r="J806"/>
  <c r="K806" s="1"/>
  <c r="H806"/>
  <c r="G806"/>
  <c r="F806"/>
  <c r="E806"/>
  <c r="B806"/>
  <c r="C806" s="1"/>
  <c r="A806"/>
  <c r="D805"/>
  <c r="M805" s="1"/>
  <c r="J805"/>
  <c r="K805" s="1"/>
  <c r="H805"/>
  <c r="G805"/>
  <c r="F805"/>
  <c r="E805"/>
  <c r="B805"/>
  <c r="C805" s="1"/>
  <c r="A805"/>
  <c r="D804"/>
  <c r="M804" s="1"/>
  <c r="J804"/>
  <c r="K804" s="1"/>
  <c r="H804"/>
  <c r="G804"/>
  <c r="F804"/>
  <c r="E804"/>
  <c r="B804"/>
  <c r="C804" s="1"/>
  <c r="A804"/>
  <c r="D803"/>
  <c r="M803"/>
  <c r="J803"/>
  <c r="K803" s="1"/>
  <c r="H803"/>
  <c r="G803"/>
  <c r="F803"/>
  <c r="E803"/>
  <c r="B803"/>
  <c r="C803"/>
  <c r="A803"/>
  <c r="D802"/>
  <c r="M802" s="1"/>
  <c r="J802"/>
  <c r="K802" s="1"/>
  <c r="H802"/>
  <c r="G802"/>
  <c r="F802"/>
  <c r="E802"/>
  <c r="B802"/>
  <c r="C802" s="1"/>
  <c r="A802"/>
  <c r="D801"/>
  <c r="M801" s="1"/>
  <c r="J801"/>
  <c r="K801" s="1"/>
  <c r="H801"/>
  <c r="G801"/>
  <c r="F801"/>
  <c r="E801"/>
  <c r="B801"/>
  <c r="C801" s="1"/>
  <c r="A801"/>
  <c r="D800"/>
  <c r="M800" s="1"/>
  <c r="J800"/>
  <c r="K800" s="1"/>
  <c r="H800"/>
  <c r="G800"/>
  <c r="F800"/>
  <c r="E800"/>
  <c r="B800"/>
  <c r="C800" s="1"/>
  <c r="A800"/>
  <c r="D799"/>
  <c r="M799"/>
  <c r="J799"/>
  <c r="K799"/>
  <c r="H799"/>
  <c r="G799"/>
  <c r="F799"/>
  <c r="E799"/>
  <c r="B799"/>
  <c r="C799"/>
  <c r="A799"/>
  <c r="D798"/>
  <c r="M798" s="1"/>
  <c r="J798"/>
  <c r="K798" s="1"/>
  <c r="H798"/>
  <c r="G798"/>
  <c r="F798"/>
  <c r="E798"/>
  <c r="B798"/>
  <c r="C798" s="1"/>
  <c r="A798"/>
  <c r="D797"/>
  <c r="M797" s="1"/>
  <c r="J797"/>
  <c r="K797" s="1"/>
  <c r="H797"/>
  <c r="G797"/>
  <c r="F797"/>
  <c r="E797"/>
  <c r="B797"/>
  <c r="C797" s="1"/>
  <c r="A797"/>
  <c r="D796"/>
  <c r="M796" s="1"/>
  <c r="J796"/>
  <c r="K796" s="1"/>
  <c r="H796"/>
  <c r="G796"/>
  <c r="F796"/>
  <c r="E796"/>
  <c r="B796"/>
  <c r="C796" s="1"/>
  <c r="A796"/>
  <c r="D795"/>
  <c r="M795" s="1"/>
  <c r="J795"/>
  <c r="K795"/>
  <c r="H795"/>
  <c r="G795"/>
  <c r="F795"/>
  <c r="E795"/>
  <c r="B795"/>
  <c r="C795" s="1"/>
  <c r="A795"/>
  <c r="D794"/>
  <c r="M794" s="1"/>
  <c r="J794"/>
  <c r="K794" s="1"/>
  <c r="H794"/>
  <c r="G794"/>
  <c r="F794"/>
  <c r="E794"/>
  <c r="B794"/>
  <c r="C794" s="1"/>
  <c r="A794"/>
  <c r="D793"/>
  <c r="M793" s="1"/>
  <c r="J793"/>
  <c r="K793" s="1"/>
  <c r="H793"/>
  <c r="G793"/>
  <c r="F793"/>
  <c r="E793"/>
  <c r="B793"/>
  <c r="C793" s="1"/>
  <c r="A793"/>
  <c r="D792"/>
  <c r="M792" s="1"/>
  <c r="J792"/>
  <c r="K792" s="1"/>
  <c r="H792"/>
  <c r="G792"/>
  <c r="F792"/>
  <c r="E792"/>
  <c r="B792"/>
  <c r="C792" s="1"/>
  <c r="A792"/>
  <c r="D791"/>
  <c r="M791"/>
  <c r="J791"/>
  <c r="K791"/>
  <c r="H791"/>
  <c r="G791"/>
  <c r="F791"/>
  <c r="E791"/>
  <c r="B791"/>
  <c r="C791"/>
  <c r="A791"/>
  <c r="D790"/>
  <c r="M790" s="1"/>
  <c r="J790"/>
  <c r="K790" s="1"/>
  <c r="H790"/>
  <c r="G790"/>
  <c r="F790"/>
  <c r="E790"/>
  <c r="B790"/>
  <c r="C790" s="1"/>
  <c r="A790"/>
  <c r="D789"/>
  <c r="M789" s="1"/>
  <c r="J789"/>
  <c r="K789" s="1"/>
  <c r="H789"/>
  <c r="G789"/>
  <c r="F789"/>
  <c r="E789"/>
  <c r="B789"/>
  <c r="C789" s="1"/>
  <c r="A789"/>
  <c r="D788"/>
  <c r="M788" s="1"/>
  <c r="J788"/>
  <c r="K788" s="1"/>
  <c r="H788"/>
  <c r="G788"/>
  <c r="F788"/>
  <c r="E788"/>
  <c r="B788"/>
  <c r="C788" s="1"/>
  <c r="A788"/>
  <c r="D787"/>
  <c r="M787"/>
  <c r="J787"/>
  <c r="K787" s="1"/>
  <c r="H787"/>
  <c r="G787"/>
  <c r="F787"/>
  <c r="E787"/>
  <c r="B787"/>
  <c r="C787"/>
  <c r="A787"/>
  <c r="D786"/>
  <c r="M786" s="1"/>
  <c r="J786"/>
  <c r="K786" s="1"/>
  <c r="H786"/>
  <c r="G786"/>
  <c r="F786"/>
  <c r="E786"/>
  <c r="B786"/>
  <c r="C786" s="1"/>
  <c r="A786"/>
  <c r="D785"/>
  <c r="M785" s="1"/>
  <c r="J785"/>
  <c r="K785" s="1"/>
  <c r="H785"/>
  <c r="G785"/>
  <c r="F785"/>
  <c r="E785"/>
  <c r="B785"/>
  <c r="C785" s="1"/>
  <c r="A785"/>
  <c r="D784"/>
  <c r="M784" s="1"/>
  <c r="J784"/>
  <c r="K784" s="1"/>
  <c r="H784"/>
  <c r="G784"/>
  <c r="F784"/>
  <c r="E784"/>
  <c r="B784"/>
  <c r="C784" s="1"/>
  <c r="A784"/>
  <c r="D783"/>
  <c r="M783"/>
  <c r="J783"/>
  <c r="K783"/>
  <c r="H783"/>
  <c r="G783"/>
  <c r="F783"/>
  <c r="E783"/>
  <c r="B783"/>
  <c r="C783"/>
  <c r="A783"/>
  <c r="D782"/>
  <c r="M782" s="1"/>
  <c r="J782"/>
  <c r="K782" s="1"/>
  <c r="H782"/>
  <c r="G782"/>
  <c r="F782"/>
  <c r="E782"/>
  <c r="B782"/>
  <c r="C782" s="1"/>
  <c r="A782"/>
  <c r="D781"/>
  <c r="M781" s="1"/>
  <c r="J781"/>
  <c r="K781" s="1"/>
  <c r="H781"/>
  <c r="G781"/>
  <c r="F781"/>
  <c r="E781"/>
  <c r="B781"/>
  <c r="C781" s="1"/>
  <c r="A781"/>
  <c r="D780"/>
  <c r="M780" s="1"/>
  <c r="J780"/>
  <c r="K780" s="1"/>
  <c r="H780"/>
  <c r="G780"/>
  <c r="F780"/>
  <c r="E780"/>
  <c r="B780"/>
  <c r="C780" s="1"/>
  <c r="A780"/>
  <c r="D779"/>
  <c r="M779" s="1"/>
  <c r="J779"/>
  <c r="K779"/>
  <c r="H779"/>
  <c r="G779"/>
  <c r="F779"/>
  <c r="E779"/>
  <c r="B779"/>
  <c r="C779" s="1"/>
  <c r="A779"/>
  <c r="D778"/>
  <c r="M778" s="1"/>
  <c r="J778"/>
  <c r="K778" s="1"/>
  <c r="H778"/>
  <c r="G778"/>
  <c r="F778"/>
  <c r="E778"/>
  <c r="B778"/>
  <c r="C778" s="1"/>
  <c r="A778"/>
  <c r="D777"/>
  <c r="M777" s="1"/>
  <c r="J777"/>
  <c r="K777" s="1"/>
  <c r="H777"/>
  <c r="G777"/>
  <c r="F777"/>
  <c r="E777"/>
  <c r="B777"/>
  <c r="C777" s="1"/>
  <c r="A777"/>
  <c r="D776"/>
  <c r="M776" s="1"/>
  <c r="J776"/>
  <c r="K776" s="1"/>
  <c r="H776"/>
  <c r="G776"/>
  <c r="F776"/>
  <c r="E776"/>
  <c r="B776"/>
  <c r="C776" s="1"/>
  <c r="A776"/>
  <c r="D775"/>
  <c r="M775"/>
  <c r="J775"/>
  <c r="K775"/>
  <c r="H775"/>
  <c r="G775"/>
  <c r="F775"/>
  <c r="E775"/>
  <c r="B775"/>
  <c r="C775"/>
  <c r="A775"/>
  <c r="D774"/>
  <c r="M774" s="1"/>
  <c r="J774"/>
  <c r="K774" s="1"/>
  <c r="H774"/>
  <c r="G774"/>
  <c r="F774"/>
  <c r="E774"/>
  <c r="B774"/>
  <c r="C774" s="1"/>
  <c r="A774"/>
  <c r="D773"/>
  <c r="M773" s="1"/>
  <c r="J773"/>
  <c r="K773" s="1"/>
  <c r="H773"/>
  <c r="G773"/>
  <c r="F773"/>
  <c r="E773"/>
  <c r="B773"/>
  <c r="C773" s="1"/>
  <c r="A773"/>
  <c r="D772"/>
  <c r="M772" s="1"/>
  <c r="J772"/>
  <c r="K772" s="1"/>
  <c r="H772"/>
  <c r="G772"/>
  <c r="F772"/>
  <c r="E772"/>
  <c r="B772"/>
  <c r="C772" s="1"/>
  <c r="A772"/>
  <c r="D771"/>
  <c r="M771"/>
  <c r="J771"/>
  <c r="K771" s="1"/>
  <c r="H771"/>
  <c r="G771"/>
  <c r="F771"/>
  <c r="E771"/>
  <c r="B771"/>
  <c r="C771"/>
  <c r="A771"/>
  <c r="D770"/>
  <c r="M770" s="1"/>
  <c r="J770"/>
  <c r="K770" s="1"/>
  <c r="H770"/>
  <c r="G770"/>
  <c r="F770"/>
  <c r="E770"/>
  <c r="B770"/>
  <c r="C770" s="1"/>
  <c r="A770"/>
  <c r="D769"/>
  <c r="M769" s="1"/>
  <c r="J769"/>
  <c r="K769" s="1"/>
  <c r="H769"/>
  <c r="G769"/>
  <c r="F769"/>
  <c r="E769"/>
  <c r="B769"/>
  <c r="C769" s="1"/>
  <c r="A769"/>
  <c r="D768"/>
  <c r="M768" s="1"/>
  <c r="J768"/>
  <c r="K768" s="1"/>
  <c r="H768"/>
  <c r="G768"/>
  <c r="F768"/>
  <c r="E768"/>
  <c r="B768"/>
  <c r="C768" s="1"/>
  <c r="A768"/>
  <c r="D767"/>
  <c r="M767"/>
  <c r="J767"/>
  <c r="K767"/>
  <c r="H767"/>
  <c r="G767"/>
  <c r="F767"/>
  <c r="E767"/>
  <c r="B767"/>
  <c r="C767"/>
  <c r="A767"/>
  <c r="D766"/>
  <c r="M766" s="1"/>
  <c r="J766"/>
  <c r="K766" s="1"/>
  <c r="H766"/>
  <c r="G766"/>
  <c r="F766"/>
  <c r="E766"/>
  <c r="B766"/>
  <c r="C766" s="1"/>
  <c r="A766"/>
  <c r="D765"/>
  <c r="M765" s="1"/>
  <c r="J765"/>
  <c r="K765" s="1"/>
  <c r="H765"/>
  <c r="G765"/>
  <c r="F765"/>
  <c r="E765"/>
  <c r="B765"/>
  <c r="C765" s="1"/>
  <c r="A765"/>
  <c r="D764"/>
  <c r="M764" s="1"/>
  <c r="J764"/>
  <c r="K764" s="1"/>
  <c r="H764"/>
  <c r="G764"/>
  <c r="F764"/>
  <c r="E764"/>
  <c r="B764"/>
  <c r="C764" s="1"/>
  <c r="A764"/>
  <c r="D763"/>
  <c r="M763" s="1"/>
  <c r="J763"/>
  <c r="K763"/>
  <c r="H763"/>
  <c r="G763"/>
  <c r="F763"/>
  <c r="E763"/>
  <c r="B763"/>
  <c r="C763" s="1"/>
  <c r="A763"/>
  <c r="D762"/>
  <c r="M762" s="1"/>
  <c r="J762"/>
  <c r="K762" s="1"/>
  <c r="H762"/>
  <c r="G762"/>
  <c r="F762"/>
  <c r="E762"/>
  <c r="B762"/>
  <c r="C762" s="1"/>
  <c r="A762"/>
  <c r="D761"/>
  <c r="M761" s="1"/>
  <c r="J761"/>
  <c r="K761" s="1"/>
  <c r="H761"/>
  <c r="G761"/>
  <c r="F761"/>
  <c r="E761"/>
  <c r="B761"/>
  <c r="C761" s="1"/>
  <c r="A761"/>
  <c r="D760"/>
  <c r="M760" s="1"/>
  <c r="J760"/>
  <c r="K760" s="1"/>
  <c r="H760"/>
  <c r="G760"/>
  <c r="F760"/>
  <c r="E760"/>
  <c r="B760"/>
  <c r="C760" s="1"/>
  <c r="A760"/>
  <c r="D759"/>
  <c r="M759"/>
  <c r="J759"/>
  <c r="K759"/>
  <c r="H759"/>
  <c r="G759"/>
  <c r="F759"/>
  <c r="E759"/>
  <c r="B759"/>
  <c r="C759"/>
  <c r="A759"/>
  <c r="D758"/>
  <c r="M758" s="1"/>
  <c r="J758"/>
  <c r="K758" s="1"/>
  <c r="H758"/>
  <c r="G758"/>
  <c r="F758"/>
  <c r="E758"/>
  <c r="B758"/>
  <c r="C758" s="1"/>
  <c r="A758"/>
  <c r="D757"/>
  <c r="M757" s="1"/>
  <c r="J757"/>
  <c r="K757" s="1"/>
  <c r="H757"/>
  <c r="G757"/>
  <c r="F757"/>
  <c r="E757"/>
  <c r="B757"/>
  <c r="C757" s="1"/>
  <c r="A757"/>
  <c r="D756"/>
  <c r="M756" s="1"/>
  <c r="J756"/>
  <c r="K756" s="1"/>
  <c r="H756"/>
  <c r="G756"/>
  <c r="F756"/>
  <c r="E756"/>
  <c r="B756"/>
  <c r="C756" s="1"/>
  <c r="A756"/>
  <c r="D755"/>
  <c r="M755"/>
  <c r="J755"/>
  <c r="K755" s="1"/>
  <c r="H755"/>
  <c r="G755"/>
  <c r="F755"/>
  <c r="E755"/>
  <c r="B755"/>
  <c r="C755"/>
  <c r="A755"/>
  <c r="D754"/>
  <c r="M754" s="1"/>
  <c r="J754"/>
  <c r="K754" s="1"/>
  <c r="H754"/>
  <c r="G754"/>
  <c r="F754"/>
  <c r="E754"/>
  <c r="B754"/>
  <c r="C754" s="1"/>
  <c r="A754"/>
  <c r="D753"/>
  <c r="M753" s="1"/>
  <c r="J753"/>
  <c r="K753" s="1"/>
  <c r="H753"/>
  <c r="G753"/>
  <c r="F753"/>
  <c r="E753"/>
  <c r="B753"/>
  <c r="C753" s="1"/>
  <c r="A753"/>
  <c r="D752"/>
  <c r="M752" s="1"/>
  <c r="J752"/>
  <c r="K752" s="1"/>
  <c r="H752"/>
  <c r="G752"/>
  <c r="F752"/>
  <c r="E752"/>
  <c r="B752"/>
  <c r="C752" s="1"/>
  <c r="A752"/>
  <c r="D751"/>
  <c r="M751"/>
  <c r="J751"/>
  <c r="K751"/>
  <c r="H751"/>
  <c r="G751"/>
  <c r="F751"/>
  <c r="E751"/>
  <c r="B751"/>
  <c r="C751"/>
  <c r="A751"/>
  <c r="D750"/>
  <c r="M750" s="1"/>
  <c r="J750"/>
  <c r="K750" s="1"/>
  <c r="H750"/>
  <c r="G750"/>
  <c r="F750"/>
  <c r="E750"/>
  <c r="B750"/>
  <c r="C750" s="1"/>
  <c r="A750"/>
  <c r="D749"/>
  <c r="M749" s="1"/>
  <c r="J749"/>
  <c r="K749" s="1"/>
  <c r="H749"/>
  <c r="G749"/>
  <c r="F749"/>
  <c r="E749"/>
  <c r="B749"/>
  <c r="C749" s="1"/>
  <c r="A749"/>
  <c r="D748"/>
  <c r="M748" s="1"/>
  <c r="J748"/>
  <c r="K748" s="1"/>
  <c r="H748"/>
  <c r="G748"/>
  <c r="F748"/>
  <c r="E748"/>
  <c r="B748"/>
  <c r="C748" s="1"/>
  <c r="A748"/>
  <c r="D747"/>
  <c r="M747" s="1"/>
  <c r="J747"/>
  <c r="K747"/>
  <c r="H747"/>
  <c r="G747"/>
  <c r="F747"/>
  <c r="E747"/>
  <c r="B747"/>
  <c r="C747" s="1"/>
  <c r="A747"/>
  <c r="D746"/>
  <c r="M746" s="1"/>
  <c r="J746"/>
  <c r="K746" s="1"/>
  <c r="H746"/>
  <c r="G746"/>
  <c r="F746"/>
  <c r="E746"/>
  <c r="B746"/>
  <c r="C746" s="1"/>
  <c r="A746"/>
  <c r="D745"/>
  <c r="M745" s="1"/>
  <c r="J745"/>
  <c r="K745" s="1"/>
  <c r="H745"/>
  <c r="G745"/>
  <c r="F745"/>
  <c r="E745"/>
  <c r="B745"/>
  <c r="C745" s="1"/>
  <c r="A745"/>
  <c r="D744"/>
  <c r="M744" s="1"/>
  <c r="J744"/>
  <c r="K744" s="1"/>
  <c r="H744"/>
  <c r="G744"/>
  <c r="F744"/>
  <c r="E744"/>
  <c r="B744"/>
  <c r="C744" s="1"/>
  <c r="A744"/>
  <c r="D743"/>
  <c r="M743"/>
  <c r="J743"/>
  <c r="K743"/>
  <c r="H743"/>
  <c r="G743"/>
  <c r="F743"/>
  <c r="E743"/>
  <c r="B743"/>
  <c r="C743"/>
  <c r="A743"/>
  <c r="D742"/>
  <c r="M742" s="1"/>
  <c r="J742"/>
  <c r="K742" s="1"/>
  <c r="H742"/>
  <c r="G742"/>
  <c r="F742"/>
  <c r="E742"/>
  <c r="B742"/>
  <c r="C742" s="1"/>
  <c r="A742"/>
  <c r="D741"/>
  <c r="M741" s="1"/>
  <c r="J741"/>
  <c r="K741" s="1"/>
  <c r="H741"/>
  <c r="G741"/>
  <c r="F741"/>
  <c r="E741"/>
  <c r="B741"/>
  <c r="C741" s="1"/>
  <c r="A741"/>
  <c r="D740"/>
  <c r="M740" s="1"/>
  <c r="J740"/>
  <c r="K740" s="1"/>
  <c r="H740"/>
  <c r="G740"/>
  <c r="F740"/>
  <c r="E740"/>
  <c r="B740"/>
  <c r="C740" s="1"/>
  <c r="A740"/>
  <c r="D739"/>
  <c r="M739"/>
  <c r="J739"/>
  <c r="K739" s="1"/>
  <c r="H739"/>
  <c r="G739"/>
  <c r="F739"/>
  <c r="E739"/>
  <c r="B739"/>
  <c r="C739"/>
  <c r="A739"/>
  <c r="D738"/>
  <c r="M738" s="1"/>
  <c r="J738"/>
  <c r="K738" s="1"/>
  <c r="H738"/>
  <c r="G738"/>
  <c r="F738"/>
  <c r="E738"/>
  <c r="B738"/>
  <c r="C738" s="1"/>
  <c r="A738"/>
  <c r="D737"/>
  <c r="M737" s="1"/>
  <c r="J737"/>
  <c r="K737" s="1"/>
  <c r="H737"/>
  <c r="G737"/>
  <c r="F737"/>
  <c r="E737"/>
  <c r="B737"/>
  <c r="C737" s="1"/>
  <c r="A737"/>
  <c r="D736"/>
  <c r="M736" s="1"/>
  <c r="J736"/>
  <c r="K736" s="1"/>
  <c r="H736"/>
  <c r="G736"/>
  <c r="F736"/>
  <c r="E736"/>
  <c r="B736"/>
  <c r="C736" s="1"/>
  <c r="A736"/>
  <c r="D735"/>
  <c r="M735"/>
  <c r="J735"/>
  <c r="K735"/>
  <c r="H735"/>
  <c r="G735"/>
  <c r="F735"/>
  <c r="E735"/>
  <c r="B735"/>
  <c r="C735"/>
  <c r="A735"/>
  <c r="D734"/>
  <c r="M734" s="1"/>
  <c r="J734"/>
  <c r="K734" s="1"/>
  <c r="H734"/>
  <c r="G734"/>
  <c r="F734"/>
  <c r="E734"/>
  <c r="B734"/>
  <c r="C734" s="1"/>
  <c r="A734"/>
  <c r="D733"/>
  <c r="M733" s="1"/>
  <c r="J733"/>
  <c r="K733" s="1"/>
  <c r="H733"/>
  <c r="G733"/>
  <c r="F733"/>
  <c r="E733"/>
  <c r="B733"/>
  <c r="C733" s="1"/>
  <c r="A733"/>
  <c r="D732"/>
  <c r="M732" s="1"/>
  <c r="J732"/>
  <c r="K732" s="1"/>
  <c r="H732"/>
  <c r="G732"/>
  <c r="F732"/>
  <c r="E732"/>
  <c r="B732"/>
  <c r="C732" s="1"/>
  <c r="A732"/>
  <c r="D731"/>
  <c r="M731" s="1"/>
  <c r="J731"/>
  <c r="K731"/>
  <c r="H731"/>
  <c r="G731"/>
  <c r="F731"/>
  <c r="E731"/>
  <c r="B731"/>
  <c r="C731" s="1"/>
  <c r="A731"/>
  <c r="D730"/>
  <c r="M730" s="1"/>
  <c r="J730"/>
  <c r="K730" s="1"/>
  <c r="H730"/>
  <c r="G730"/>
  <c r="F730"/>
  <c r="E730"/>
  <c r="B730"/>
  <c r="C730" s="1"/>
  <c r="A730"/>
  <c r="D729"/>
  <c r="M729" s="1"/>
  <c r="J729"/>
  <c r="K729" s="1"/>
  <c r="H729"/>
  <c r="G729"/>
  <c r="F729"/>
  <c r="E729"/>
  <c r="B729"/>
  <c r="C729" s="1"/>
  <c r="A729"/>
  <c r="D728"/>
  <c r="M728" s="1"/>
  <c r="J728"/>
  <c r="K728" s="1"/>
  <c r="H728"/>
  <c r="G728"/>
  <c r="F728"/>
  <c r="E728"/>
  <c r="B728"/>
  <c r="C728" s="1"/>
  <c r="A728"/>
  <c r="D727"/>
  <c r="M727"/>
  <c r="J727"/>
  <c r="K727"/>
  <c r="H727"/>
  <c r="G727"/>
  <c r="F727"/>
  <c r="E727"/>
  <c r="B727"/>
  <c r="C727"/>
  <c r="A727"/>
  <c r="D726"/>
  <c r="M726" s="1"/>
  <c r="J726"/>
  <c r="K726" s="1"/>
  <c r="H726"/>
  <c r="G726"/>
  <c r="F726"/>
  <c r="E726"/>
  <c r="B726"/>
  <c r="C726" s="1"/>
  <c r="A726"/>
  <c r="D725"/>
  <c r="M725" s="1"/>
  <c r="J725"/>
  <c r="K725" s="1"/>
  <c r="H725"/>
  <c r="G725"/>
  <c r="F725"/>
  <c r="E725"/>
  <c r="B725"/>
  <c r="C725" s="1"/>
  <c r="A725"/>
  <c r="D724"/>
  <c r="M724" s="1"/>
  <c r="J724"/>
  <c r="K724" s="1"/>
  <c r="H724"/>
  <c r="G724"/>
  <c r="F724"/>
  <c r="E724"/>
  <c r="B724"/>
  <c r="C724" s="1"/>
  <c r="A724"/>
  <c r="D723"/>
  <c r="M723"/>
  <c r="J723"/>
  <c r="K723" s="1"/>
  <c r="H723"/>
  <c r="G723"/>
  <c r="F723"/>
  <c r="E723"/>
  <c r="B723"/>
  <c r="C723"/>
  <c r="A723"/>
  <c r="D722"/>
  <c r="M722" s="1"/>
  <c r="J722"/>
  <c r="K722" s="1"/>
  <c r="H722"/>
  <c r="G722"/>
  <c r="F722"/>
  <c r="E722"/>
  <c r="B722"/>
  <c r="C722" s="1"/>
  <c r="A722"/>
  <c r="D721"/>
  <c r="M721" s="1"/>
  <c r="J721"/>
  <c r="K721" s="1"/>
  <c r="H721"/>
  <c r="G721"/>
  <c r="F721"/>
  <c r="E721"/>
  <c r="B721"/>
  <c r="C721" s="1"/>
  <c r="A721"/>
  <c r="D720"/>
  <c r="M720" s="1"/>
  <c r="J720"/>
  <c r="K720" s="1"/>
  <c r="H720"/>
  <c r="G720"/>
  <c r="F720"/>
  <c r="E720"/>
  <c r="B720"/>
  <c r="C720" s="1"/>
  <c r="A720"/>
  <c r="D719"/>
  <c r="M719"/>
  <c r="J719"/>
  <c r="K719"/>
  <c r="H719"/>
  <c r="G719"/>
  <c r="F719"/>
  <c r="E719"/>
  <c r="B719"/>
  <c r="C719"/>
  <c r="A719"/>
  <c r="D718"/>
  <c r="M718" s="1"/>
  <c r="J718"/>
  <c r="K718" s="1"/>
  <c r="H718"/>
  <c r="G718"/>
  <c r="F718"/>
  <c r="E718"/>
  <c r="B718"/>
  <c r="C718" s="1"/>
  <c r="A718"/>
  <c r="D717"/>
  <c r="M717" s="1"/>
  <c r="J717"/>
  <c r="K717" s="1"/>
  <c r="H717"/>
  <c r="G717"/>
  <c r="F717"/>
  <c r="E717"/>
  <c r="B717"/>
  <c r="C717" s="1"/>
  <c r="A717"/>
  <c r="D716"/>
  <c r="M716" s="1"/>
  <c r="J716"/>
  <c r="K716" s="1"/>
  <c r="H716"/>
  <c r="G716"/>
  <c r="F716"/>
  <c r="E716"/>
  <c r="B716"/>
  <c r="C716" s="1"/>
  <c r="A716"/>
  <c r="D715"/>
  <c r="M715" s="1"/>
  <c r="J715"/>
  <c r="K715"/>
  <c r="H715"/>
  <c r="G715"/>
  <c r="F715"/>
  <c r="E715"/>
  <c r="B715"/>
  <c r="C715" s="1"/>
  <c r="A715"/>
  <c r="D714"/>
  <c r="M714" s="1"/>
  <c r="J714"/>
  <c r="K714" s="1"/>
  <c r="H714"/>
  <c r="G714"/>
  <c r="F714"/>
  <c r="E714"/>
  <c r="B714"/>
  <c r="C714" s="1"/>
  <c r="A714"/>
  <c r="D713"/>
  <c r="M713" s="1"/>
  <c r="J713"/>
  <c r="K713" s="1"/>
  <c r="H713"/>
  <c r="G713"/>
  <c r="F713"/>
  <c r="E713"/>
  <c r="B713"/>
  <c r="C713" s="1"/>
  <c r="A713"/>
  <c r="D712"/>
  <c r="M712" s="1"/>
  <c r="J712"/>
  <c r="K712" s="1"/>
  <c r="H712"/>
  <c r="G712"/>
  <c r="F712"/>
  <c r="E712"/>
  <c r="B712"/>
  <c r="C712" s="1"/>
  <c r="A712"/>
  <c r="D711"/>
  <c r="M711"/>
  <c r="J711"/>
  <c r="K711"/>
  <c r="H711"/>
  <c r="G711"/>
  <c r="F711"/>
  <c r="E711"/>
  <c r="B711"/>
  <c r="C711"/>
  <c r="A711"/>
  <c r="D710"/>
  <c r="M710" s="1"/>
  <c r="J710"/>
  <c r="K710" s="1"/>
  <c r="H710"/>
  <c r="G710"/>
  <c r="F710"/>
  <c r="E710"/>
  <c r="B710"/>
  <c r="C710" s="1"/>
  <c r="A710"/>
  <c r="D709"/>
  <c r="M709" s="1"/>
  <c r="J709"/>
  <c r="K709" s="1"/>
  <c r="H709"/>
  <c r="G709"/>
  <c r="F709"/>
  <c r="E709"/>
  <c r="B709"/>
  <c r="C709" s="1"/>
  <c r="A709"/>
  <c r="D708"/>
  <c r="M708" s="1"/>
  <c r="J708"/>
  <c r="K708" s="1"/>
  <c r="H708"/>
  <c r="G708"/>
  <c r="F708"/>
  <c r="E708"/>
  <c r="B708"/>
  <c r="C708" s="1"/>
  <c r="A708"/>
  <c r="D707"/>
  <c r="M707"/>
  <c r="J707"/>
  <c r="K707" s="1"/>
  <c r="H707"/>
  <c r="G707"/>
  <c r="F707"/>
  <c r="E707"/>
  <c r="B707"/>
  <c r="C707"/>
  <c r="A707"/>
  <c r="D706"/>
  <c r="M706" s="1"/>
  <c r="J706"/>
  <c r="K706" s="1"/>
  <c r="H706"/>
  <c r="G706"/>
  <c r="F706"/>
  <c r="E706"/>
  <c r="B706"/>
  <c r="C706" s="1"/>
  <c r="A706"/>
  <c r="D705"/>
  <c r="M705" s="1"/>
  <c r="J705"/>
  <c r="K705" s="1"/>
  <c r="H705"/>
  <c r="G705"/>
  <c r="F705"/>
  <c r="E705"/>
  <c r="B705"/>
  <c r="C705" s="1"/>
  <c r="A705"/>
  <c r="D704"/>
  <c r="M704" s="1"/>
  <c r="J704"/>
  <c r="K704" s="1"/>
  <c r="H704"/>
  <c r="G704"/>
  <c r="F704"/>
  <c r="E704"/>
  <c r="B704"/>
  <c r="C704" s="1"/>
  <c r="A704"/>
  <c r="D703"/>
  <c r="M703"/>
  <c r="J703"/>
  <c r="K703"/>
  <c r="H703"/>
  <c r="G703"/>
  <c r="F703"/>
  <c r="E703"/>
  <c r="B703"/>
  <c r="C703"/>
  <c r="A703"/>
  <c r="D702"/>
  <c r="M702" s="1"/>
  <c r="J702"/>
  <c r="K702" s="1"/>
  <c r="H702"/>
  <c r="G702"/>
  <c r="F702"/>
  <c r="E702"/>
  <c r="B702"/>
  <c r="C702" s="1"/>
  <c r="A702"/>
  <c r="D701"/>
  <c r="M701" s="1"/>
  <c r="J701"/>
  <c r="K701" s="1"/>
  <c r="H701"/>
  <c r="G701"/>
  <c r="F701"/>
  <c r="E701"/>
  <c r="B701"/>
  <c r="C701" s="1"/>
  <c r="A701"/>
  <c r="D700"/>
  <c r="M700" s="1"/>
  <c r="J700"/>
  <c r="K700" s="1"/>
  <c r="H700"/>
  <c r="G700"/>
  <c r="F700"/>
  <c r="E700"/>
  <c r="B700"/>
  <c r="C700" s="1"/>
  <c r="A700"/>
  <c r="D699"/>
  <c r="M699" s="1"/>
  <c r="J699"/>
  <c r="K699"/>
  <c r="H699"/>
  <c r="G699"/>
  <c r="F699"/>
  <c r="E699"/>
  <c r="B699"/>
  <c r="C699" s="1"/>
  <c r="A699"/>
  <c r="D698"/>
  <c r="M698" s="1"/>
  <c r="J698"/>
  <c r="K698" s="1"/>
  <c r="H698"/>
  <c r="G698"/>
  <c r="F698"/>
  <c r="E698"/>
  <c r="B698"/>
  <c r="C698" s="1"/>
  <c r="A698"/>
  <c r="D697"/>
  <c r="M697" s="1"/>
  <c r="J697"/>
  <c r="K697" s="1"/>
  <c r="H697"/>
  <c r="G697"/>
  <c r="F697"/>
  <c r="E697"/>
  <c r="B697"/>
  <c r="C697" s="1"/>
  <c r="A697"/>
  <c r="D696"/>
  <c r="M696" s="1"/>
  <c r="J696"/>
  <c r="K696" s="1"/>
  <c r="H696"/>
  <c r="G696"/>
  <c r="F696"/>
  <c r="E696"/>
  <c r="B696"/>
  <c r="C696" s="1"/>
  <c r="A696"/>
  <c r="D695"/>
  <c r="M695"/>
  <c r="J695"/>
  <c r="K695"/>
  <c r="H695"/>
  <c r="G695"/>
  <c r="F695"/>
  <c r="E695"/>
  <c r="B695"/>
  <c r="C695"/>
  <c r="A695"/>
  <c r="D694"/>
  <c r="M694" s="1"/>
  <c r="J694"/>
  <c r="K694" s="1"/>
  <c r="H694"/>
  <c r="G694"/>
  <c r="F694"/>
  <c r="E694"/>
  <c r="B694"/>
  <c r="C694" s="1"/>
  <c r="A694"/>
  <c r="D693"/>
  <c r="M693" s="1"/>
  <c r="J693"/>
  <c r="K693" s="1"/>
  <c r="H693"/>
  <c r="G693"/>
  <c r="F693"/>
  <c r="E693"/>
  <c r="B693"/>
  <c r="C693" s="1"/>
  <c r="A693"/>
  <c r="D692"/>
  <c r="M692" s="1"/>
  <c r="J692"/>
  <c r="K692" s="1"/>
  <c r="H692"/>
  <c r="G692"/>
  <c r="F692"/>
  <c r="E692"/>
  <c r="B692"/>
  <c r="C692" s="1"/>
  <c r="A692"/>
  <c r="D691"/>
  <c r="M691"/>
  <c r="J691"/>
  <c r="K691" s="1"/>
  <c r="H691"/>
  <c r="G691"/>
  <c r="F691"/>
  <c r="E691"/>
  <c r="B691"/>
  <c r="C691"/>
  <c r="A691"/>
  <c r="D690"/>
  <c r="M690" s="1"/>
  <c r="J690"/>
  <c r="K690" s="1"/>
  <c r="H690"/>
  <c r="G690"/>
  <c r="F690"/>
  <c r="E690"/>
  <c r="B690"/>
  <c r="C690" s="1"/>
  <c r="A690"/>
  <c r="D689"/>
  <c r="M689" s="1"/>
  <c r="J689"/>
  <c r="K689" s="1"/>
  <c r="H689"/>
  <c r="G689"/>
  <c r="F689"/>
  <c r="E689"/>
  <c r="B689"/>
  <c r="C689" s="1"/>
  <c r="A689"/>
  <c r="D688"/>
  <c r="M688" s="1"/>
  <c r="J688"/>
  <c r="K688" s="1"/>
  <c r="H688"/>
  <c r="G688"/>
  <c r="F688"/>
  <c r="E688"/>
  <c r="B688"/>
  <c r="C688" s="1"/>
  <c r="A688"/>
  <c r="D687"/>
  <c r="M687"/>
  <c r="J687"/>
  <c r="K687"/>
  <c r="H687"/>
  <c r="G687"/>
  <c r="F687"/>
  <c r="E687"/>
  <c r="B687"/>
  <c r="C687"/>
  <c r="A687"/>
  <c r="D686"/>
  <c r="M686" s="1"/>
  <c r="J686"/>
  <c r="K686" s="1"/>
  <c r="H686"/>
  <c r="G686"/>
  <c r="F686"/>
  <c r="E686"/>
  <c r="B686"/>
  <c r="C686" s="1"/>
  <c r="A686"/>
  <c r="D685"/>
  <c r="M685" s="1"/>
  <c r="J685"/>
  <c r="K685" s="1"/>
  <c r="H685"/>
  <c r="G685"/>
  <c r="F685"/>
  <c r="E685"/>
  <c r="B685"/>
  <c r="C685" s="1"/>
  <c r="A685"/>
  <c r="D684"/>
  <c r="M684" s="1"/>
  <c r="J684"/>
  <c r="K684" s="1"/>
  <c r="H684"/>
  <c r="G684"/>
  <c r="F684"/>
  <c r="E684"/>
  <c r="B684"/>
  <c r="C684" s="1"/>
  <c r="A684"/>
  <c r="D683"/>
  <c r="M683" s="1"/>
  <c r="J683"/>
  <c r="K683"/>
  <c r="H683"/>
  <c r="G683"/>
  <c r="F683"/>
  <c r="E683"/>
  <c r="B683"/>
  <c r="C683" s="1"/>
  <c r="A683"/>
  <c r="D682"/>
  <c r="M682" s="1"/>
  <c r="J682"/>
  <c r="K682" s="1"/>
  <c r="H682"/>
  <c r="G682"/>
  <c r="F682"/>
  <c r="E682"/>
  <c r="B682"/>
  <c r="C682" s="1"/>
  <c r="A682"/>
  <c r="D681"/>
  <c r="M681" s="1"/>
  <c r="J681"/>
  <c r="K681" s="1"/>
  <c r="H681"/>
  <c r="G681"/>
  <c r="F681"/>
  <c r="E681"/>
  <c r="B681"/>
  <c r="C681" s="1"/>
  <c r="A681"/>
  <c r="D680"/>
  <c r="M680" s="1"/>
  <c r="J680"/>
  <c r="K680" s="1"/>
  <c r="H680"/>
  <c r="G680"/>
  <c r="F680"/>
  <c r="E680"/>
  <c r="B680"/>
  <c r="C680" s="1"/>
  <c r="A680"/>
  <c r="D679"/>
  <c r="M679"/>
  <c r="J679"/>
  <c r="K679"/>
  <c r="H679"/>
  <c r="G679"/>
  <c r="F679"/>
  <c r="E679"/>
  <c r="B679"/>
  <c r="C679"/>
  <c r="A679"/>
  <c r="D678"/>
  <c r="M678" s="1"/>
  <c r="J678"/>
  <c r="K678" s="1"/>
  <c r="H678"/>
  <c r="G678"/>
  <c r="F678"/>
  <c r="E678"/>
  <c r="B678"/>
  <c r="C678" s="1"/>
  <c r="A678"/>
  <c r="D677"/>
  <c r="M677" s="1"/>
  <c r="J677"/>
  <c r="K677" s="1"/>
  <c r="H677"/>
  <c r="G677"/>
  <c r="F677"/>
  <c r="E677"/>
  <c r="B677"/>
  <c r="C677" s="1"/>
  <c r="A677"/>
  <c r="D676"/>
  <c r="M676" s="1"/>
  <c r="J676"/>
  <c r="K676" s="1"/>
  <c r="H676"/>
  <c r="G676"/>
  <c r="F676"/>
  <c r="E676"/>
  <c r="B676"/>
  <c r="C676" s="1"/>
  <c r="A676"/>
  <c r="D675"/>
  <c r="M675"/>
  <c r="J675"/>
  <c r="K675" s="1"/>
  <c r="H675"/>
  <c r="G675"/>
  <c r="F675"/>
  <c r="E675"/>
  <c r="B675"/>
  <c r="C675"/>
  <c r="A675"/>
  <c r="D674"/>
  <c r="M674" s="1"/>
  <c r="J674"/>
  <c r="K674" s="1"/>
  <c r="H674"/>
  <c r="G674"/>
  <c r="F674"/>
  <c r="E674"/>
  <c r="B674"/>
  <c r="C674" s="1"/>
  <c r="A674"/>
  <c r="D673"/>
  <c r="M673" s="1"/>
  <c r="J673"/>
  <c r="K673" s="1"/>
  <c r="H673"/>
  <c r="G673"/>
  <c r="F673"/>
  <c r="E673"/>
  <c r="B673"/>
  <c r="C673" s="1"/>
  <c r="A673"/>
  <c r="D672"/>
  <c r="M672" s="1"/>
  <c r="J672"/>
  <c r="K672" s="1"/>
  <c r="H672"/>
  <c r="G672"/>
  <c r="F672"/>
  <c r="E672"/>
  <c r="B672"/>
  <c r="C672" s="1"/>
  <c r="A672"/>
  <c r="D671"/>
  <c r="M671"/>
  <c r="J671"/>
  <c r="K671"/>
  <c r="H671"/>
  <c r="G671"/>
  <c r="F671"/>
  <c r="E671"/>
  <c r="B671"/>
  <c r="C671"/>
  <c r="A671"/>
  <c r="D670"/>
  <c r="M670" s="1"/>
  <c r="J670"/>
  <c r="K670" s="1"/>
  <c r="H670"/>
  <c r="G670"/>
  <c r="F670"/>
  <c r="E670"/>
  <c r="B670"/>
  <c r="C670" s="1"/>
  <c r="A670"/>
  <c r="D669"/>
  <c r="M669" s="1"/>
  <c r="J669"/>
  <c r="K669" s="1"/>
  <c r="H669"/>
  <c r="G669"/>
  <c r="F669"/>
  <c r="E669"/>
  <c r="B669"/>
  <c r="C669" s="1"/>
  <c r="A669"/>
  <c r="D668"/>
  <c r="M668" s="1"/>
  <c r="J668"/>
  <c r="K668" s="1"/>
  <c r="H668"/>
  <c r="G668"/>
  <c r="F668"/>
  <c r="E668"/>
  <c r="B668"/>
  <c r="C668" s="1"/>
  <c r="A668"/>
  <c r="D667"/>
  <c r="M667" s="1"/>
  <c r="J667"/>
  <c r="K667"/>
  <c r="H667"/>
  <c r="G667"/>
  <c r="F667"/>
  <c r="E667"/>
  <c r="B667"/>
  <c r="C667" s="1"/>
  <c r="A667"/>
  <c r="D666"/>
  <c r="M666" s="1"/>
  <c r="J666"/>
  <c r="K666" s="1"/>
  <c r="H666"/>
  <c r="G666"/>
  <c r="F666"/>
  <c r="E666"/>
  <c r="B666"/>
  <c r="C666" s="1"/>
  <c r="A666"/>
  <c r="D665"/>
  <c r="M665" s="1"/>
  <c r="J665"/>
  <c r="K665" s="1"/>
  <c r="H665"/>
  <c r="G665"/>
  <c r="F665"/>
  <c r="E665"/>
  <c r="B665"/>
  <c r="C665" s="1"/>
  <c r="A665"/>
  <c r="D664"/>
  <c r="M664" s="1"/>
  <c r="J664"/>
  <c r="K664" s="1"/>
  <c r="H664"/>
  <c r="G664"/>
  <c r="F664"/>
  <c r="E664"/>
  <c r="B664"/>
  <c r="C664" s="1"/>
  <c r="A664"/>
  <c r="D663"/>
  <c r="M663"/>
  <c r="J663"/>
  <c r="K663"/>
  <c r="H663"/>
  <c r="G663"/>
  <c r="F663"/>
  <c r="E663"/>
  <c r="B663"/>
  <c r="C663"/>
  <c r="A663"/>
  <c r="D662"/>
  <c r="M662" s="1"/>
  <c r="J662"/>
  <c r="K662" s="1"/>
  <c r="H662"/>
  <c r="G662"/>
  <c r="F662"/>
  <c r="E662"/>
  <c r="B662"/>
  <c r="C662" s="1"/>
  <c r="A662"/>
  <c r="D661"/>
  <c r="M661" s="1"/>
  <c r="J661"/>
  <c r="K661" s="1"/>
  <c r="H661"/>
  <c r="G661"/>
  <c r="F661"/>
  <c r="E661"/>
  <c r="B661"/>
  <c r="C661" s="1"/>
  <c r="A661"/>
  <c r="D660"/>
  <c r="M660" s="1"/>
  <c r="J660"/>
  <c r="K660" s="1"/>
  <c r="H660"/>
  <c r="G660"/>
  <c r="F660"/>
  <c r="E660"/>
  <c r="B660"/>
  <c r="C660" s="1"/>
  <c r="A660"/>
  <c r="D659"/>
  <c r="M659"/>
  <c r="J659"/>
  <c r="K659" s="1"/>
  <c r="H659"/>
  <c r="G659"/>
  <c r="F659"/>
  <c r="E659"/>
  <c r="B659"/>
  <c r="C659"/>
  <c r="A659"/>
  <c r="D658"/>
  <c r="M658" s="1"/>
  <c r="J658"/>
  <c r="K658" s="1"/>
  <c r="H658"/>
  <c r="G658"/>
  <c r="F658"/>
  <c r="E658"/>
  <c r="B658"/>
  <c r="C658" s="1"/>
  <c r="A658"/>
  <c r="D657"/>
  <c r="M657" s="1"/>
  <c r="J657"/>
  <c r="K657" s="1"/>
  <c r="H657"/>
  <c r="G657"/>
  <c r="F657"/>
  <c r="E657"/>
  <c r="B657"/>
  <c r="C657" s="1"/>
  <c r="A657"/>
  <c r="D656"/>
  <c r="M656" s="1"/>
  <c r="J656"/>
  <c r="K656" s="1"/>
  <c r="H656"/>
  <c r="G656"/>
  <c r="F656"/>
  <c r="E656"/>
  <c r="B656"/>
  <c r="C656" s="1"/>
  <c r="A656"/>
  <c r="D655"/>
  <c r="M655"/>
  <c r="J655"/>
  <c r="K655"/>
  <c r="H655"/>
  <c r="G655"/>
  <c r="F655"/>
  <c r="E655"/>
  <c r="B655"/>
  <c r="C655"/>
  <c r="A655"/>
  <c r="D654"/>
  <c r="M654" s="1"/>
  <c r="J654"/>
  <c r="K654" s="1"/>
  <c r="H654"/>
  <c r="G654"/>
  <c r="F654"/>
  <c r="E654"/>
  <c r="B654"/>
  <c r="C654" s="1"/>
  <c r="A654"/>
  <c r="D653"/>
  <c r="M653" s="1"/>
  <c r="J653"/>
  <c r="K653" s="1"/>
  <c r="H653"/>
  <c r="G653"/>
  <c r="F653"/>
  <c r="E653"/>
  <c r="B653"/>
  <c r="C653" s="1"/>
  <c r="A653"/>
  <c r="D652"/>
  <c r="M652" s="1"/>
  <c r="J652"/>
  <c r="K652" s="1"/>
  <c r="H652"/>
  <c r="G652"/>
  <c r="F652"/>
  <c r="E652"/>
  <c r="B652"/>
  <c r="C652" s="1"/>
  <c r="A652"/>
  <c r="D651"/>
  <c r="M651" s="1"/>
  <c r="J651"/>
  <c r="K651"/>
  <c r="H651"/>
  <c r="G651"/>
  <c r="F651"/>
  <c r="E651"/>
  <c r="B651"/>
  <c r="C651" s="1"/>
  <c r="A651"/>
  <c r="D650"/>
  <c r="M650" s="1"/>
  <c r="J650"/>
  <c r="K650" s="1"/>
  <c r="H650"/>
  <c r="G650"/>
  <c r="F650"/>
  <c r="E650"/>
  <c r="B650"/>
  <c r="C650" s="1"/>
  <c r="A650"/>
  <c r="D649"/>
  <c r="M649" s="1"/>
  <c r="J649"/>
  <c r="K649" s="1"/>
  <c r="H649"/>
  <c r="G649"/>
  <c r="F649"/>
  <c r="E649"/>
  <c r="B649"/>
  <c r="C649" s="1"/>
  <c r="A649"/>
  <c r="D648"/>
  <c r="M648" s="1"/>
  <c r="J648"/>
  <c r="K648" s="1"/>
  <c r="H648"/>
  <c r="G648"/>
  <c r="F648"/>
  <c r="E648"/>
  <c r="B648"/>
  <c r="C648" s="1"/>
  <c r="A648"/>
  <c r="D647"/>
  <c r="M647"/>
  <c r="J647"/>
  <c r="K647"/>
  <c r="H647"/>
  <c r="G647"/>
  <c r="F647"/>
  <c r="E647"/>
  <c r="B647"/>
  <c r="C647"/>
  <c r="A647"/>
  <c r="D646"/>
  <c r="M646" s="1"/>
  <c r="J646"/>
  <c r="K646" s="1"/>
  <c r="H646"/>
  <c r="G646"/>
  <c r="F646"/>
  <c r="E646"/>
  <c r="B646"/>
  <c r="C646" s="1"/>
  <c r="A646"/>
  <c r="D645"/>
  <c r="M645" s="1"/>
  <c r="J645"/>
  <c r="K645" s="1"/>
  <c r="H645"/>
  <c r="G645"/>
  <c r="F645"/>
  <c r="E645"/>
  <c r="B645"/>
  <c r="C645" s="1"/>
  <c r="A645"/>
  <c r="D644"/>
  <c r="M644" s="1"/>
  <c r="J644"/>
  <c r="K644" s="1"/>
  <c r="H644"/>
  <c r="G644"/>
  <c r="F644"/>
  <c r="E644"/>
  <c r="B644"/>
  <c r="C644" s="1"/>
  <c r="A644"/>
  <c r="D643"/>
  <c r="M643"/>
  <c r="J643"/>
  <c r="K643" s="1"/>
  <c r="H643"/>
  <c r="G643"/>
  <c r="F643"/>
  <c r="E643"/>
  <c r="B643"/>
  <c r="C643"/>
  <c r="A643"/>
  <c r="D642"/>
  <c r="M642" s="1"/>
  <c r="J642"/>
  <c r="K642" s="1"/>
  <c r="H642"/>
  <c r="G642"/>
  <c r="F642"/>
  <c r="E642"/>
  <c r="B642"/>
  <c r="C642" s="1"/>
  <c r="A642"/>
  <c r="D641"/>
  <c r="M641" s="1"/>
  <c r="J641"/>
  <c r="K641" s="1"/>
  <c r="H641"/>
  <c r="G641"/>
  <c r="F641"/>
  <c r="E641"/>
  <c r="B641"/>
  <c r="C641" s="1"/>
  <c r="A641"/>
  <c r="D640"/>
  <c r="M640" s="1"/>
  <c r="J640"/>
  <c r="K640" s="1"/>
  <c r="H640"/>
  <c r="G640"/>
  <c r="F640"/>
  <c r="E640"/>
  <c r="B640"/>
  <c r="C640" s="1"/>
  <c r="A640"/>
  <c r="D639"/>
  <c r="M639"/>
  <c r="J639"/>
  <c r="K639"/>
  <c r="H639"/>
  <c r="G639"/>
  <c r="F639"/>
  <c r="E639"/>
  <c r="B639"/>
  <c r="C639"/>
  <c r="A639"/>
  <c r="D638"/>
  <c r="M638" s="1"/>
  <c r="J638"/>
  <c r="K638" s="1"/>
  <c r="H638"/>
  <c r="G638"/>
  <c r="F638"/>
  <c r="E638"/>
  <c r="B638"/>
  <c r="C638" s="1"/>
  <c r="A638"/>
  <c r="D637"/>
  <c r="M637" s="1"/>
  <c r="J637"/>
  <c r="K637" s="1"/>
  <c r="H637"/>
  <c r="G637"/>
  <c r="F637"/>
  <c r="E637"/>
  <c r="B637"/>
  <c r="C637" s="1"/>
  <c r="A637"/>
  <c r="D636"/>
  <c r="M636" s="1"/>
  <c r="J636"/>
  <c r="K636" s="1"/>
  <c r="H636"/>
  <c r="G636"/>
  <c r="F636"/>
  <c r="E636"/>
  <c r="B636"/>
  <c r="C636" s="1"/>
  <c r="A636"/>
  <c r="D635"/>
  <c r="M635" s="1"/>
  <c r="J635"/>
  <c r="K635"/>
  <c r="H635"/>
  <c r="G635"/>
  <c r="F635"/>
  <c r="E635"/>
  <c r="B635"/>
  <c r="C635" s="1"/>
  <c r="A635"/>
  <c r="D634"/>
  <c r="M634" s="1"/>
  <c r="J634"/>
  <c r="K634" s="1"/>
  <c r="H634"/>
  <c r="G634"/>
  <c r="F634"/>
  <c r="E634"/>
  <c r="B634"/>
  <c r="C634" s="1"/>
  <c r="A634"/>
  <c r="D633"/>
  <c r="M633" s="1"/>
  <c r="J633"/>
  <c r="K633" s="1"/>
  <c r="H633"/>
  <c r="G633"/>
  <c r="F633"/>
  <c r="E633"/>
  <c r="B633"/>
  <c r="C633" s="1"/>
  <c r="A633"/>
  <c r="D632"/>
  <c r="M632" s="1"/>
  <c r="J632"/>
  <c r="K632" s="1"/>
  <c r="H632"/>
  <c r="G632"/>
  <c r="F632"/>
  <c r="E632"/>
  <c r="B632"/>
  <c r="C632" s="1"/>
  <c r="A632"/>
  <c r="D631"/>
  <c r="M631"/>
  <c r="J631"/>
  <c r="K631"/>
  <c r="H631"/>
  <c r="G631"/>
  <c r="F631"/>
  <c r="E631"/>
  <c r="B631"/>
  <c r="C631"/>
  <c r="A631"/>
  <c r="D630"/>
  <c r="M630" s="1"/>
  <c r="J630"/>
  <c r="K630" s="1"/>
  <c r="H630"/>
  <c r="G630"/>
  <c r="F630"/>
  <c r="E630"/>
  <c r="B630"/>
  <c r="C630" s="1"/>
  <c r="A630"/>
  <c r="D629"/>
  <c r="M629" s="1"/>
  <c r="J629"/>
  <c r="K629" s="1"/>
  <c r="H629"/>
  <c r="G629"/>
  <c r="F629"/>
  <c r="E629"/>
  <c r="B629"/>
  <c r="C629" s="1"/>
  <c r="A629"/>
  <c r="D628"/>
  <c r="M628" s="1"/>
  <c r="J628"/>
  <c r="K628" s="1"/>
  <c r="H628"/>
  <c r="G628"/>
  <c r="F628"/>
  <c r="E628"/>
  <c r="B628"/>
  <c r="C628" s="1"/>
  <c r="A628"/>
  <c r="D627"/>
  <c r="M627"/>
  <c r="J627"/>
  <c r="K627" s="1"/>
  <c r="H627"/>
  <c r="G627"/>
  <c r="F627"/>
  <c r="E627"/>
  <c r="B627"/>
  <c r="C627"/>
  <c r="A627"/>
  <c r="D626"/>
  <c r="M626" s="1"/>
  <c r="J626"/>
  <c r="K626" s="1"/>
  <c r="H626"/>
  <c r="G626"/>
  <c r="F626"/>
  <c r="E626"/>
  <c r="B626"/>
  <c r="C626" s="1"/>
  <c r="A626"/>
  <c r="D625"/>
  <c r="M625" s="1"/>
  <c r="J625"/>
  <c r="K625" s="1"/>
  <c r="H625"/>
  <c r="G625"/>
  <c r="F625"/>
  <c r="E625"/>
  <c r="B625"/>
  <c r="C625" s="1"/>
  <c r="A625"/>
  <c r="D624"/>
  <c r="M624" s="1"/>
  <c r="J624"/>
  <c r="K624" s="1"/>
  <c r="H624"/>
  <c r="G624"/>
  <c r="F624"/>
  <c r="E624"/>
  <c r="B624"/>
  <c r="C624" s="1"/>
  <c r="A624"/>
  <c r="D623"/>
  <c r="M623"/>
  <c r="J623"/>
  <c r="K623"/>
  <c r="H623"/>
  <c r="G623"/>
  <c r="F623"/>
  <c r="E623"/>
  <c r="B623"/>
  <c r="C623"/>
  <c r="A623"/>
  <c r="D622"/>
  <c r="M622" s="1"/>
  <c r="J622"/>
  <c r="K622" s="1"/>
  <c r="H622"/>
  <c r="G622"/>
  <c r="F622"/>
  <c r="E622"/>
  <c r="B622"/>
  <c r="C622" s="1"/>
  <c r="A622"/>
  <c r="D621"/>
  <c r="M621" s="1"/>
  <c r="J621"/>
  <c r="K621" s="1"/>
  <c r="H621"/>
  <c r="G621"/>
  <c r="F621"/>
  <c r="E621"/>
  <c r="B621"/>
  <c r="C621" s="1"/>
  <c r="A621"/>
  <c r="D620"/>
  <c r="M620" s="1"/>
  <c r="J620"/>
  <c r="K620" s="1"/>
  <c r="H620"/>
  <c r="G620"/>
  <c r="F620"/>
  <c r="E620"/>
  <c r="B620"/>
  <c r="C620" s="1"/>
  <c r="A620"/>
  <c r="D619"/>
  <c r="M619" s="1"/>
  <c r="J619"/>
  <c r="K619"/>
  <c r="H619"/>
  <c r="G619"/>
  <c r="F619"/>
  <c r="E619"/>
  <c r="B619"/>
  <c r="C619" s="1"/>
  <c r="A619"/>
  <c r="D618"/>
  <c r="M618" s="1"/>
  <c r="J618"/>
  <c r="K618" s="1"/>
  <c r="H618"/>
  <c r="G618"/>
  <c r="F618"/>
  <c r="E618"/>
  <c r="B618"/>
  <c r="C618" s="1"/>
  <c r="A618"/>
  <c r="D617"/>
  <c r="M617" s="1"/>
  <c r="J617"/>
  <c r="K617" s="1"/>
  <c r="H617"/>
  <c r="G617"/>
  <c r="F617"/>
  <c r="E617"/>
  <c r="B617"/>
  <c r="C617" s="1"/>
  <c r="A617"/>
  <c r="D616"/>
  <c r="M616" s="1"/>
  <c r="J616"/>
  <c r="K616" s="1"/>
  <c r="H616"/>
  <c r="G616"/>
  <c r="F616"/>
  <c r="E616"/>
  <c r="B616"/>
  <c r="C616" s="1"/>
  <c r="A616"/>
  <c r="D615"/>
  <c r="M615"/>
  <c r="J615"/>
  <c r="K615"/>
  <c r="H615"/>
  <c r="G615"/>
  <c r="F615"/>
  <c r="E615"/>
  <c r="B615"/>
  <c r="C615"/>
  <c r="A615"/>
  <c r="D614"/>
  <c r="M614" s="1"/>
  <c r="J614"/>
  <c r="K614" s="1"/>
  <c r="H614"/>
  <c r="G614"/>
  <c r="F614"/>
  <c r="E614"/>
  <c r="B614"/>
  <c r="C614" s="1"/>
  <c r="A614"/>
  <c r="D613"/>
  <c r="M613" s="1"/>
  <c r="J613"/>
  <c r="K613" s="1"/>
  <c r="H613"/>
  <c r="G613"/>
  <c r="F613"/>
  <c r="E613"/>
  <c r="B613"/>
  <c r="C613" s="1"/>
  <c r="A613"/>
  <c r="D612"/>
  <c r="M612" s="1"/>
  <c r="J612"/>
  <c r="K612" s="1"/>
  <c r="H612"/>
  <c r="G612"/>
  <c r="F612"/>
  <c r="E612"/>
  <c r="B612"/>
  <c r="C612" s="1"/>
  <c r="A612"/>
  <c r="D611"/>
  <c r="M611"/>
  <c r="J611"/>
  <c r="K611" s="1"/>
  <c r="H611"/>
  <c r="G611"/>
  <c r="F611"/>
  <c r="E611"/>
  <c r="B611"/>
  <c r="C611"/>
  <c r="A611"/>
  <c r="D610"/>
  <c r="M610" s="1"/>
  <c r="J610"/>
  <c r="K610" s="1"/>
  <c r="H610"/>
  <c r="G610"/>
  <c r="F610"/>
  <c r="E610"/>
  <c r="B610"/>
  <c r="C610" s="1"/>
  <c r="A610"/>
  <c r="D609"/>
  <c r="M609" s="1"/>
  <c r="J609"/>
  <c r="K609" s="1"/>
  <c r="H609"/>
  <c r="G609"/>
  <c r="F609"/>
  <c r="E609"/>
  <c r="B609"/>
  <c r="C609" s="1"/>
  <c r="A609"/>
  <c r="D608"/>
  <c r="M608" s="1"/>
  <c r="J608"/>
  <c r="K608" s="1"/>
  <c r="H608"/>
  <c r="G608"/>
  <c r="F608"/>
  <c r="E608"/>
  <c r="B608"/>
  <c r="C608" s="1"/>
  <c r="A608"/>
  <c r="D607"/>
  <c r="M607"/>
  <c r="J607"/>
  <c r="K607"/>
  <c r="H607"/>
  <c r="G607"/>
  <c r="F607"/>
  <c r="E607"/>
  <c r="B607"/>
  <c r="C607"/>
  <c r="A607"/>
  <c r="D606"/>
  <c r="M606" s="1"/>
  <c r="J606"/>
  <c r="K606" s="1"/>
  <c r="H606"/>
  <c r="G606"/>
  <c r="F606"/>
  <c r="E606"/>
  <c r="B606"/>
  <c r="C606" s="1"/>
  <c r="A606"/>
  <c r="D605"/>
  <c r="M605" s="1"/>
  <c r="J605"/>
  <c r="K605" s="1"/>
  <c r="H605"/>
  <c r="G605"/>
  <c r="F605"/>
  <c r="E605"/>
  <c r="B605"/>
  <c r="C605" s="1"/>
  <c r="A605"/>
  <c r="D604"/>
  <c r="M604" s="1"/>
  <c r="J604"/>
  <c r="K604" s="1"/>
  <c r="H604"/>
  <c r="G604"/>
  <c r="F604"/>
  <c r="E604"/>
  <c r="B604"/>
  <c r="C604" s="1"/>
  <c r="A604"/>
  <c r="D603"/>
  <c r="M603" s="1"/>
  <c r="J603"/>
  <c r="K603"/>
  <c r="H603"/>
  <c r="G603"/>
  <c r="F603"/>
  <c r="E603"/>
  <c r="B603"/>
  <c r="C603" s="1"/>
  <c r="A603"/>
  <c r="D602"/>
  <c r="M602" s="1"/>
  <c r="J602"/>
  <c r="K602" s="1"/>
  <c r="H602"/>
  <c r="G602"/>
  <c r="F602"/>
  <c r="E602"/>
  <c r="B602"/>
  <c r="C602" s="1"/>
  <c r="A602"/>
  <c r="D601"/>
  <c r="M601" s="1"/>
  <c r="J601"/>
  <c r="K601" s="1"/>
  <c r="H601"/>
  <c r="G601"/>
  <c r="F601"/>
  <c r="E601"/>
  <c r="B601"/>
  <c r="C601" s="1"/>
  <c r="A601"/>
  <c r="D600"/>
  <c r="M600" s="1"/>
  <c r="J600"/>
  <c r="K600" s="1"/>
  <c r="H600"/>
  <c r="G600"/>
  <c r="F600"/>
  <c r="E600"/>
  <c r="B600"/>
  <c r="C600" s="1"/>
  <c r="A600"/>
  <c r="D599"/>
  <c r="M599"/>
  <c r="J599"/>
  <c r="K599"/>
  <c r="H599"/>
  <c r="G599"/>
  <c r="F599"/>
  <c r="E599"/>
  <c r="B599"/>
  <c r="C599"/>
  <c r="A599"/>
  <c r="D598"/>
  <c r="M598" s="1"/>
  <c r="J598"/>
  <c r="K598" s="1"/>
  <c r="H598"/>
  <c r="G598"/>
  <c r="F598"/>
  <c r="E598"/>
  <c r="B598"/>
  <c r="C598" s="1"/>
  <c r="A598"/>
  <c r="D597"/>
  <c r="M597" s="1"/>
  <c r="J597"/>
  <c r="K597" s="1"/>
  <c r="H597"/>
  <c r="G597"/>
  <c r="F597"/>
  <c r="E597"/>
  <c r="B597"/>
  <c r="C597" s="1"/>
  <c r="A597"/>
  <c r="D596"/>
  <c r="M596" s="1"/>
  <c r="J596"/>
  <c r="K596" s="1"/>
  <c r="H596"/>
  <c r="G596"/>
  <c r="F596"/>
  <c r="E596"/>
  <c r="B596"/>
  <c r="C596" s="1"/>
  <c r="A596"/>
  <c r="D595"/>
  <c r="M595"/>
  <c r="J595"/>
  <c r="K595" s="1"/>
  <c r="H595"/>
  <c r="G595"/>
  <c r="F595"/>
  <c r="E595"/>
  <c r="B595"/>
  <c r="C595"/>
  <c r="A595"/>
  <c r="D594"/>
  <c r="M594" s="1"/>
  <c r="J594"/>
  <c r="K594" s="1"/>
  <c r="H594"/>
  <c r="G594"/>
  <c r="F594"/>
  <c r="E594"/>
  <c r="B594"/>
  <c r="C594" s="1"/>
  <c r="A594"/>
  <c r="D593"/>
  <c r="M593" s="1"/>
  <c r="J593"/>
  <c r="K593" s="1"/>
  <c r="H593"/>
  <c r="G593"/>
  <c r="F593"/>
  <c r="E593"/>
  <c r="B593"/>
  <c r="C593" s="1"/>
  <c r="A593"/>
  <c r="D592"/>
  <c r="M592" s="1"/>
  <c r="J592"/>
  <c r="K592" s="1"/>
  <c r="H592"/>
  <c r="G592"/>
  <c r="F592"/>
  <c r="E592"/>
  <c r="B592"/>
  <c r="C592" s="1"/>
  <c r="A592"/>
  <c r="D591"/>
  <c r="M591"/>
  <c r="J591"/>
  <c r="K591"/>
  <c r="H591"/>
  <c r="G591"/>
  <c r="F591"/>
  <c r="E591"/>
  <c r="B591"/>
  <c r="C591"/>
  <c r="A591"/>
  <c r="D590"/>
  <c r="M590" s="1"/>
  <c r="J590"/>
  <c r="K590" s="1"/>
  <c r="H590"/>
  <c r="G590"/>
  <c r="F590"/>
  <c r="E590"/>
  <c r="B590"/>
  <c r="C590" s="1"/>
  <c r="A590"/>
  <c r="D589"/>
  <c r="M589" s="1"/>
  <c r="J589"/>
  <c r="K589" s="1"/>
  <c r="H589"/>
  <c r="G589"/>
  <c r="F589"/>
  <c r="E589"/>
  <c r="B589"/>
  <c r="C589" s="1"/>
  <c r="A589"/>
  <c r="D588"/>
  <c r="M588" s="1"/>
  <c r="J588"/>
  <c r="K588" s="1"/>
  <c r="H588"/>
  <c r="G588"/>
  <c r="F588"/>
  <c r="E588"/>
  <c r="B588"/>
  <c r="C588" s="1"/>
  <c r="A588"/>
  <c r="D587"/>
  <c r="M587" s="1"/>
  <c r="J587"/>
  <c r="K587"/>
  <c r="H587"/>
  <c r="G587"/>
  <c r="F587"/>
  <c r="E587"/>
  <c r="B587"/>
  <c r="C587" s="1"/>
  <c r="A587"/>
  <c r="D586"/>
  <c r="M586"/>
  <c r="J586"/>
  <c r="K586" s="1"/>
  <c r="H586"/>
  <c r="G586"/>
  <c r="F586"/>
  <c r="E586"/>
  <c r="B586"/>
  <c r="C586" s="1"/>
  <c r="A586"/>
  <c r="D585"/>
  <c r="M585"/>
  <c r="J585"/>
  <c r="K585" s="1"/>
  <c r="H585"/>
  <c r="G585"/>
  <c r="F585"/>
  <c r="E585"/>
  <c r="B585"/>
  <c r="C585" s="1"/>
  <c r="A585"/>
  <c r="D584"/>
  <c r="M584" s="1"/>
  <c r="J584"/>
  <c r="K584" s="1"/>
  <c r="H584"/>
  <c r="G584"/>
  <c r="F584"/>
  <c r="E584"/>
  <c r="B584"/>
  <c r="C584" s="1"/>
  <c r="A584"/>
  <c r="D583"/>
  <c r="M583" s="1"/>
  <c r="J583"/>
  <c r="K583"/>
  <c r="H583"/>
  <c r="G583"/>
  <c r="F583"/>
  <c r="E583"/>
  <c r="B583"/>
  <c r="C583" s="1"/>
  <c r="A583"/>
  <c r="D582"/>
  <c r="M582"/>
  <c r="J582"/>
  <c r="K582" s="1"/>
  <c r="H582"/>
  <c r="G582"/>
  <c r="F582"/>
  <c r="E582"/>
  <c r="B582"/>
  <c r="C582" s="1"/>
  <c r="A582"/>
  <c r="D581"/>
  <c r="M581"/>
  <c r="J581"/>
  <c r="K581" s="1"/>
  <c r="H581"/>
  <c r="G581"/>
  <c r="F581"/>
  <c r="E581"/>
  <c r="B581"/>
  <c r="C581" s="1"/>
  <c r="A581"/>
  <c r="D580"/>
  <c r="M580" s="1"/>
  <c r="J580"/>
  <c r="K580" s="1"/>
  <c r="H580"/>
  <c r="G580"/>
  <c r="F580"/>
  <c r="E580"/>
  <c r="B580"/>
  <c r="C580" s="1"/>
  <c r="A580"/>
  <c r="D579"/>
  <c r="M579" s="1"/>
  <c r="J579"/>
  <c r="K579" s="1"/>
  <c r="H579"/>
  <c r="G579"/>
  <c r="F579"/>
  <c r="E579"/>
  <c r="B579"/>
  <c r="C579" s="1"/>
  <c r="A579"/>
  <c r="D578"/>
  <c r="M578" s="1"/>
  <c r="J578"/>
  <c r="K578" s="1"/>
  <c r="H578"/>
  <c r="G578"/>
  <c r="F578"/>
  <c r="E578"/>
  <c r="B578"/>
  <c r="C578" s="1"/>
  <c r="A578"/>
  <c r="D577"/>
  <c r="M577"/>
  <c r="J577"/>
  <c r="K577" s="1"/>
  <c r="H577"/>
  <c r="G577"/>
  <c r="F577"/>
  <c r="E577"/>
  <c r="B577"/>
  <c r="C577" s="1"/>
  <c r="A577"/>
  <c r="D576"/>
  <c r="M576" s="1"/>
  <c r="J576"/>
  <c r="K576" s="1"/>
  <c r="H576"/>
  <c r="G576"/>
  <c r="F576"/>
  <c r="E576"/>
  <c r="B576"/>
  <c r="C576" s="1"/>
  <c r="A576"/>
  <c r="D575"/>
  <c r="M575" s="1"/>
  <c r="J575"/>
  <c r="K575"/>
  <c r="H575"/>
  <c r="G575"/>
  <c r="F575"/>
  <c r="E575"/>
  <c r="B575"/>
  <c r="C575" s="1"/>
  <c r="A575"/>
  <c r="D574"/>
  <c r="M574"/>
  <c r="J574"/>
  <c r="K574" s="1"/>
  <c r="H574"/>
  <c r="G574"/>
  <c r="F574"/>
  <c r="E574"/>
  <c r="B574"/>
  <c r="C574" s="1"/>
  <c r="A574"/>
  <c r="D573"/>
  <c r="M573" s="1"/>
  <c r="J573"/>
  <c r="K573" s="1"/>
  <c r="H573"/>
  <c r="G573"/>
  <c r="F573"/>
  <c r="E573"/>
  <c r="B573"/>
  <c r="C573" s="1"/>
  <c r="A573"/>
  <c r="D572"/>
  <c r="M572" s="1"/>
  <c r="J572"/>
  <c r="K572" s="1"/>
  <c r="H572"/>
  <c r="G572"/>
  <c r="F572"/>
  <c r="E572"/>
  <c r="B572"/>
  <c r="C572" s="1"/>
  <c r="A572"/>
  <c r="D571"/>
  <c r="M571" s="1"/>
  <c r="J571"/>
  <c r="K571"/>
  <c r="H571"/>
  <c r="G571"/>
  <c r="F571"/>
  <c r="E571"/>
  <c r="B571"/>
  <c r="C571" s="1"/>
  <c r="A571"/>
  <c r="D570"/>
  <c r="M570"/>
  <c r="J570"/>
  <c r="K570" s="1"/>
  <c r="H570"/>
  <c r="G570"/>
  <c r="F570"/>
  <c r="E570"/>
  <c r="B570"/>
  <c r="C570" s="1"/>
  <c r="A570"/>
  <c r="D569"/>
  <c r="M569"/>
  <c r="J569"/>
  <c r="K569" s="1"/>
  <c r="H569"/>
  <c r="G569"/>
  <c r="F569"/>
  <c r="E569"/>
  <c r="B569"/>
  <c r="C569" s="1"/>
  <c r="A569"/>
  <c r="D568"/>
  <c r="M568" s="1"/>
  <c r="J568"/>
  <c r="K568" s="1"/>
  <c r="H568"/>
  <c r="G568"/>
  <c r="F568"/>
  <c r="E568"/>
  <c r="B568"/>
  <c r="C568" s="1"/>
  <c r="A568"/>
  <c r="D567"/>
  <c r="M567" s="1"/>
  <c r="J567"/>
  <c r="K567"/>
  <c r="H567"/>
  <c r="G567"/>
  <c r="F567"/>
  <c r="E567"/>
  <c r="B567"/>
  <c r="C567" s="1"/>
  <c r="A567"/>
  <c r="D566"/>
  <c r="M566"/>
  <c r="J566"/>
  <c r="K566" s="1"/>
  <c r="H566"/>
  <c r="G566"/>
  <c r="F566"/>
  <c r="E566"/>
  <c r="B566"/>
  <c r="C566" s="1"/>
  <c r="A566"/>
  <c r="D565"/>
  <c r="M565"/>
  <c r="J565"/>
  <c r="K565" s="1"/>
  <c r="H565"/>
  <c r="G565"/>
  <c r="F565"/>
  <c r="E565"/>
  <c r="B565"/>
  <c r="C565" s="1"/>
  <c r="A565"/>
  <c r="D564"/>
  <c r="M564" s="1"/>
  <c r="J564"/>
  <c r="K564" s="1"/>
  <c r="H564"/>
  <c r="G564"/>
  <c r="F564"/>
  <c r="E564"/>
  <c r="B564"/>
  <c r="C564" s="1"/>
  <c r="A564"/>
  <c r="D563"/>
  <c r="M563" s="1"/>
  <c r="J563"/>
  <c r="K563" s="1"/>
  <c r="H563"/>
  <c r="G563"/>
  <c r="F563"/>
  <c r="E563"/>
  <c r="B563"/>
  <c r="C563" s="1"/>
  <c r="A563"/>
  <c r="D562"/>
  <c r="M562" s="1"/>
  <c r="J562"/>
  <c r="K562" s="1"/>
  <c r="H562"/>
  <c r="G562"/>
  <c r="F562"/>
  <c r="E562"/>
  <c r="B562"/>
  <c r="C562" s="1"/>
  <c r="A562"/>
  <c r="D561"/>
  <c r="M561"/>
  <c r="J561"/>
  <c r="K561" s="1"/>
  <c r="H561"/>
  <c r="G561"/>
  <c r="F561"/>
  <c r="E561"/>
  <c r="B561"/>
  <c r="C561" s="1"/>
  <c r="A561"/>
  <c r="D560"/>
  <c r="M560" s="1"/>
  <c r="J560"/>
  <c r="K560" s="1"/>
  <c r="H560"/>
  <c r="G560"/>
  <c r="F560"/>
  <c r="E560"/>
  <c r="B560"/>
  <c r="C560" s="1"/>
  <c r="A560"/>
  <c r="D559"/>
  <c r="M559" s="1"/>
  <c r="J559"/>
  <c r="K559"/>
  <c r="H559"/>
  <c r="G559"/>
  <c r="F559"/>
  <c r="E559"/>
  <c r="B559"/>
  <c r="C559" s="1"/>
  <c r="A559"/>
  <c r="D558"/>
  <c r="M558"/>
  <c r="J558"/>
  <c r="K558" s="1"/>
  <c r="H558"/>
  <c r="G558"/>
  <c r="F558"/>
  <c r="E558"/>
  <c r="B558"/>
  <c r="C558" s="1"/>
  <c r="A558"/>
  <c r="D557"/>
  <c r="M557" s="1"/>
  <c r="J557"/>
  <c r="K557" s="1"/>
  <c r="H557"/>
  <c r="G557"/>
  <c r="F557"/>
  <c r="E557"/>
  <c r="B557"/>
  <c r="C557" s="1"/>
  <c r="A557"/>
  <c r="D556"/>
  <c r="M556" s="1"/>
  <c r="J556"/>
  <c r="K556" s="1"/>
  <c r="H556"/>
  <c r="G556"/>
  <c r="F556"/>
  <c r="E556"/>
  <c r="B556"/>
  <c r="C556" s="1"/>
  <c r="A556"/>
  <c r="D555"/>
  <c r="M555" s="1"/>
  <c r="J555"/>
  <c r="K555"/>
  <c r="H555"/>
  <c r="G555"/>
  <c r="F555"/>
  <c r="E555"/>
  <c r="B555"/>
  <c r="C555" s="1"/>
  <c r="A555"/>
  <c r="D554"/>
  <c r="M554"/>
  <c r="J554"/>
  <c r="K554" s="1"/>
  <c r="H554"/>
  <c r="G554"/>
  <c r="F554"/>
  <c r="E554"/>
  <c r="B554"/>
  <c r="C554" s="1"/>
  <c r="A554"/>
  <c r="D553"/>
  <c r="M553"/>
  <c r="J553"/>
  <c r="K553" s="1"/>
  <c r="H553"/>
  <c r="G553"/>
  <c r="F553"/>
  <c r="E553"/>
  <c r="B553"/>
  <c r="C553" s="1"/>
  <c r="A553"/>
  <c r="D552"/>
  <c r="M552" s="1"/>
  <c r="J552"/>
  <c r="K552" s="1"/>
  <c r="H552"/>
  <c r="G552"/>
  <c r="F552"/>
  <c r="E552"/>
  <c r="B552"/>
  <c r="C552" s="1"/>
  <c r="A552"/>
  <c r="D551"/>
  <c r="M551" s="1"/>
  <c r="J551"/>
  <c r="K551"/>
  <c r="H551"/>
  <c r="G551"/>
  <c r="F551"/>
  <c r="E551"/>
  <c r="B551"/>
  <c r="C551" s="1"/>
  <c r="A551"/>
  <c r="D550"/>
  <c r="M550"/>
  <c r="J550"/>
  <c r="K550" s="1"/>
  <c r="H550"/>
  <c r="G550"/>
  <c r="F550"/>
  <c r="E550"/>
  <c r="B550"/>
  <c r="C550" s="1"/>
  <c r="A550"/>
  <c r="D549"/>
  <c r="M549"/>
  <c r="J549"/>
  <c r="K549" s="1"/>
  <c r="H549"/>
  <c r="G549"/>
  <c r="F549"/>
  <c r="E549"/>
  <c r="B549"/>
  <c r="C549" s="1"/>
  <c r="A549"/>
  <c r="D548"/>
  <c r="M548" s="1"/>
  <c r="J548"/>
  <c r="K548" s="1"/>
  <c r="H548"/>
  <c r="G548"/>
  <c r="F548"/>
  <c r="E548"/>
  <c r="B548"/>
  <c r="C548" s="1"/>
  <c r="A548"/>
  <c r="D547"/>
  <c r="M547" s="1"/>
  <c r="J547"/>
  <c r="K547" s="1"/>
  <c r="H547"/>
  <c r="G547"/>
  <c r="F547"/>
  <c r="E547"/>
  <c r="B547"/>
  <c r="C547" s="1"/>
  <c r="A547"/>
  <c r="D546"/>
  <c r="M546" s="1"/>
  <c r="J546"/>
  <c r="K546" s="1"/>
  <c r="H546"/>
  <c r="G546"/>
  <c r="F546"/>
  <c r="E546"/>
  <c r="B546"/>
  <c r="C546" s="1"/>
  <c r="A546"/>
  <c r="D545"/>
  <c r="M545"/>
  <c r="J545"/>
  <c r="K545" s="1"/>
  <c r="H545"/>
  <c r="G545"/>
  <c r="F545"/>
  <c r="E545"/>
  <c r="B545"/>
  <c r="C545" s="1"/>
  <c r="A545"/>
  <c r="D544"/>
  <c r="M544" s="1"/>
  <c r="J544"/>
  <c r="K544" s="1"/>
  <c r="H544"/>
  <c r="G544"/>
  <c r="F544"/>
  <c r="E544"/>
  <c r="B544"/>
  <c r="C544" s="1"/>
  <c r="A544"/>
  <c r="D543"/>
  <c r="M543" s="1"/>
  <c r="J543"/>
  <c r="K543"/>
  <c r="H543"/>
  <c r="G543"/>
  <c r="F543"/>
  <c r="E543"/>
  <c r="B543"/>
  <c r="C543" s="1"/>
  <c r="A543"/>
  <c r="D542"/>
  <c r="M542"/>
  <c r="J542"/>
  <c r="K542" s="1"/>
  <c r="H542"/>
  <c r="G542"/>
  <c r="F542"/>
  <c r="E542"/>
  <c r="B542"/>
  <c r="C542" s="1"/>
  <c r="A542"/>
  <c r="D541"/>
  <c r="M541" s="1"/>
  <c r="J541"/>
  <c r="K541" s="1"/>
  <c r="H541"/>
  <c r="G541"/>
  <c r="F541"/>
  <c r="E541"/>
  <c r="B541"/>
  <c r="C541" s="1"/>
  <c r="A541"/>
  <c r="D540"/>
  <c r="M540" s="1"/>
  <c r="J540"/>
  <c r="K540" s="1"/>
  <c r="H540"/>
  <c r="G540"/>
  <c r="F540"/>
  <c r="E540"/>
  <c r="B540"/>
  <c r="C540" s="1"/>
  <c r="A540"/>
  <c r="D539"/>
  <c r="M539" s="1"/>
  <c r="J539"/>
  <c r="K539"/>
  <c r="H539"/>
  <c r="G539"/>
  <c r="F539"/>
  <c r="E539"/>
  <c r="B539"/>
  <c r="C539" s="1"/>
  <c r="A539"/>
  <c r="D538"/>
  <c r="M538"/>
  <c r="J538"/>
  <c r="K538" s="1"/>
  <c r="H538"/>
  <c r="G538"/>
  <c r="F538"/>
  <c r="E538"/>
  <c r="B538"/>
  <c r="C538" s="1"/>
  <c r="A538"/>
  <c r="D537"/>
  <c r="M537"/>
  <c r="J537"/>
  <c r="K537" s="1"/>
  <c r="H537"/>
  <c r="G537"/>
  <c r="F537"/>
  <c r="E537"/>
  <c r="B537"/>
  <c r="C537" s="1"/>
  <c r="A537"/>
  <c r="D536"/>
  <c r="M536" s="1"/>
  <c r="J536"/>
  <c r="K536" s="1"/>
  <c r="H536"/>
  <c r="G536"/>
  <c r="F536"/>
  <c r="E536"/>
  <c r="B536"/>
  <c r="C536" s="1"/>
  <c r="A536"/>
  <c r="D535"/>
  <c r="M535" s="1"/>
  <c r="J535"/>
  <c r="K535"/>
  <c r="H535"/>
  <c r="G535"/>
  <c r="F535"/>
  <c r="E535"/>
  <c r="B535"/>
  <c r="C535" s="1"/>
  <c r="A535"/>
  <c r="D534"/>
  <c r="M534"/>
  <c r="J534"/>
  <c r="K534" s="1"/>
  <c r="H534"/>
  <c r="G534"/>
  <c r="F534"/>
  <c r="E534"/>
  <c r="B534"/>
  <c r="C534" s="1"/>
  <c r="A534"/>
  <c r="D533"/>
  <c r="M533"/>
  <c r="J533"/>
  <c r="K533" s="1"/>
  <c r="H533"/>
  <c r="G533"/>
  <c r="F533"/>
  <c r="E533"/>
  <c r="B533"/>
  <c r="C533" s="1"/>
  <c r="A533"/>
  <c r="E532"/>
  <c r="A532"/>
  <c r="B532"/>
  <c r="C532"/>
  <c r="D532"/>
  <c r="F532"/>
  <c r="G532"/>
  <c r="H532"/>
  <c r="J532"/>
  <c r="K532" s="1"/>
  <c r="M532"/>
  <c r="J2"/>
  <c r="K2" s="1"/>
  <c r="H2"/>
  <c r="F2"/>
  <c r="E2"/>
  <c r="D531"/>
  <c r="M531" s="1"/>
  <c r="J531"/>
  <c r="K531" s="1"/>
  <c r="H531"/>
  <c r="G531"/>
  <c r="F531"/>
  <c r="E531"/>
  <c r="B531"/>
  <c r="C531" s="1"/>
  <c r="A531"/>
  <c r="D530"/>
  <c r="M530" s="1"/>
  <c r="J530"/>
  <c r="K530"/>
  <c r="H530"/>
  <c r="G530"/>
  <c r="F530"/>
  <c r="E530"/>
  <c r="B530"/>
  <c r="C530" s="1"/>
  <c r="A530"/>
  <c r="D529"/>
  <c r="M529"/>
  <c r="J529"/>
  <c r="K529" s="1"/>
  <c r="H529"/>
  <c r="G529"/>
  <c r="F529"/>
  <c r="E529"/>
  <c r="B529"/>
  <c r="C529" s="1"/>
  <c r="A529"/>
  <c r="D528"/>
  <c r="M528"/>
  <c r="J528"/>
  <c r="K528" s="1"/>
  <c r="H528"/>
  <c r="G528"/>
  <c r="F528"/>
  <c r="E528"/>
  <c r="B528"/>
  <c r="C528" s="1"/>
  <c r="A528"/>
  <c r="D527"/>
  <c r="M527" s="1"/>
  <c r="J527"/>
  <c r="K527" s="1"/>
  <c r="H527"/>
  <c r="G527"/>
  <c r="F527"/>
  <c r="E527"/>
  <c r="B527"/>
  <c r="C527" s="1"/>
  <c r="A527"/>
  <c r="D526"/>
  <c r="M526" s="1"/>
  <c r="J526"/>
  <c r="K526"/>
  <c r="H526"/>
  <c r="G526"/>
  <c r="F526"/>
  <c r="E526"/>
  <c r="B526"/>
  <c r="C526" s="1"/>
  <c r="A526"/>
  <c r="D525"/>
  <c r="M525"/>
  <c r="J525"/>
  <c r="K525" s="1"/>
  <c r="H525"/>
  <c r="G525"/>
  <c r="F525"/>
  <c r="E525"/>
  <c r="B525"/>
  <c r="C525" s="1"/>
  <c r="A525"/>
  <c r="D524"/>
  <c r="M524"/>
  <c r="J524"/>
  <c r="K524" s="1"/>
  <c r="H524"/>
  <c r="G524"/>
  <c r="F524"/>
  <c r="E524"/>
  <c r="B524"/>
  <c r="C524" s="1"/>
  <c r="A524"/>
  <c r="D523"/>
  <c r="M523" s="1"/>
  <c r="J523"/>
  <c r="K523" s="1"/>
  <c r="H523"/>
  <c r="G523"/>
  <c r="F523"/>
  <c r="E523"/>
  <c r="B523"/>
  <c r="C523" s="1"/>
  <c r="A523"/>
  <c r="D522"/>
  <c r="M522" s="1"/>
  <c r="J522"/>
  <c r="K522" s="1"/>
  <c r="H522"/>
  <c r="G522"/>
  <c r="F522"/>
  <c r="E522"/>
  <c r="B522"/>
  <c r="C522" s="1"/>
  <c r="A522"/>
  <c r="D521"/>
  <c r="M521" s="1"/>
  <c r="J521"/>
  <c r="K521" s="1"/>
  <c r="H521"/>
  <c r="G521"/>
  <c r="F521"/>
  <c r="E521"/>
  <c r="B521"/>
  <c r="C521" s="1"/>
  <c r="A521"/>
  <c r="D520"/>
  <c r="M520"/>
  <c r="J520"/>
  <c r="K520" s="1"/>
  <c r="H520"/>
  <c r="G520"/>
  <c r="F520"/>
  <c r="E520"/>
  <c r="B520"/>
  <c r="C520" s="1"/>
  <c r="A520"/>
  <c r="D519"/>
  <c r="M519" s="1"/>
  <c r="J519"/>
  <c r="K519" s="1"/>
  <c r="H519"/>
  <c r="G519"/>
  <c r="F519"/>
  <c r="E519"/>
  <c r="B519"/>
  <c r="C519" s="1"/>
  <c r="A519"/>
  <c r="D518"/>
  <c r="M518" s="1"/>
  <c r="J518"/>
  <c r="K518"/>
  <c r="H518"/>
  <c r="G518"/>
  <c r="F518"/>
  <c r="E518"/>
  <c r="B518"/>
  <c r="C518" s="1"/>
  <c r="A518"/>
  <c r="D517"/>
  <c r="M517"/>
  <c r="J517"/>
  <c r="K517" s="1"/>
  <c r="H517"/>
  <c r="G517"/>
  <c r="F517"/>
  <c r="E517"/>
  <c r="B517"/>
  <c r="C517" s="1"/>
  <c r="A517"/>
  <c r="D516"/>
  <c r="M516" s="1"/>
  <c r="J516"/>
  <c r="K516" s="1"/>
  <c r="H516"/>
  <c r="G516"/>
  <c r="F516"/>
  <c r="E516"/>
  <c r="B516"/>
  <c r="C516" s="1"/>
  <c r="A516"/>
  <c r="D515"/>
  <c r="M515" s="1"/>
  <c r="J515"/>
  <c r="K515" s="1"/>
  <c r="H515"/>
  <c r="G515"/>
  <c r="F515"/>
  <c r="E515"/>
  <c r="B515"/>
  <c r="C515" s="1"/>
  <c r="A515"/>
  <c r="D514"/>
  <c r="M514" s="1"/>
  <c r="J514"/>
  <c r="K514"/>
  <c r="H514"/>
  <c r="G514"/>
  <c r="F514"/>
  <c r="E514"/>
  <c r="B514"/>
  <c r="C514" s="1"/>
  <c r="A514"/>
  <c r="D513"/>
  <c r="M513"/>
  <c r="J513"/>
  <c r="K513" s="1"/>
  <c r="H513"/>
  <c r="G513"/>
  <c r="F513"/>
  <c r="E513"/>
  <c r="B513"/>
  <c r="C513" s="1"/>
  <c r="A513"/>
  <c r="D512"/>
  <c r="M512"/>
  <c r="J512"/>
  <c r="K512" s="1"/>
  <c r="H512"/>
  <c r="G512"/>
  <c r="F512"/>
  <c r="E512"/>
  <c r="B512"/>
  <c r="C512" s="1"/>
  <c r="A512"/>
  <c r="D511"/>
  <c r="M511" s="1"/>
  <c r="J511"/>
  <c r="K511" s="1"/>
  <c r="H511"/>
  <c r="G511"/>
  <c r="F511"/>
  <c r="E511"/>
  <c r="B511"/>
  <c r="C511" s="1"/>
  <c r="A511"/>
  <c r="D510"/>
  <c r="M510" s="1"/>
  <c r="J510"/>
  <c r="K510"/>
  <c r="H510"/>
  <c r="G510"/>
  <c r="F510"/>
  <c r="E510"/>
  <c r="B510"/>
  <c r="C510" s="1"/>
  <c r="A510"/>
  <c r="D509"/>
  <c r="M509"/>
  <c r="J509"/>
  <c r="K509" s="1"/>
  <c r="H509"/>
  <c r="G509"/>
  <c r="F509"/>
  <c r="E509"/>
  <c r="B509"/>
  <c r="C509" s="1"/>
  <c r="A509"/>
  <c r="D508"/>
  <c r="M508"/>
  <c r="J508"/>
  <c r="K508" s="1"/>
  <c r="H508"/>
  <c r="G508"/>
  <c r="F508"/>
  <c r="E508"/>
  <c r="B508"/>
  <c r="C508" s="1"/>
  <c r="A508"/>
  <c r="D507"/>
  <c r="M507" s="1"/>
  <c r="J507"/>
  <c r="K507" s="1"/>
  <c r="H507"/>
  <c r="G507"/>
  <c r="F507"/>
  <c r="E507"/>
  <c r="B507"/>
  <c r="C507" s="1"/>
  <c r="A507"/>
  <c r="D506"/>
  <c r="M506" s="1"/>
  <c r="J506"/>
  <c r="K506" s="1"/>
  <c r="H506"/>
  <c r="G506"/>
  <c r="F506"/>
  <c r="E506"/>
  <c r="B506"/>
  <c r="C506" s="1"/>
  <c r="A506"/>
  <c r="D505"/>
  <c r="M505" s="1"/>
  <c r="J505"/>
  <c r="K505" s="1"/>
  <c r="H505"/>
  <c r="G505"/>
  <c r="F505"/>
  <c r="E505"/>
  <c r="B505"/>
  <c r="C505" s="1"/>
  <c r="A505"/>
  <c r="D504"/>
  <c r="M504"/>
  <c r="J504"/>
  <c r="K504" s="1"/>
  <c r="H504"/>
  <c r="G504"/>
  <c r="F504"/>
  <c r="E504"/>
  <c r="B504"/>
  <c r="C504" s="1"/>
  <c r="A504"/>
  <c r="D503"/>
  <c r="M503" s="1"/>
  <c r="J503"/>
  <c r="K503" s="1"/>
  <c r="H503"/>
  <c r="G503"/>
  <c r="F503"/>
  <c r="E503"/>
  <c r="B503"/>
  <c r="C503" s="1"/>
  <c r="A503"/>
  <c r="D502"/>
  <c r="M502" s="1"/>
  <c r="J502"/>
  <c r="K502"/>
  <c r="H502"/>
  <c r="G502"/>
  <c r="F502"/>
  <c r="E502"/>
  <c r="B502"/>
  <c r="C502" s="1"/>
  <c r="A502"/>
  <c r="D501"/>
  <c r="M501"/>
  <c r="J501"/>
  <c r="K501" s="1"/>
  <c r="H501"/>
  <c r="G501"/>
  <c r="F501"/>
  <c r="E501"/>
  <c r="B501"/>
  <c r="C501" s="1"/>
  <c r="A501"/>
  <c r="D500"/>
  <c r="M500" s="1"/>
  <c r="J500"/>
  <c r="K500" s="1"/>
  <c r="H500"/>
  <c r="G500"/>
  <c r="F500"/>
  <c r="E500"/>
  <c r="B500"/>
  <c r="C500" s="1"/>
  <c r="A500"/>
  <c r="D499"/>
  <c r="M499" s="1"/>
  <c r="J499"/>
  <c r="K499" s="1"/>
  <c r="H499"/>
  <c r="G499"/>
  <c r="F499"/>
  <c r="E499"/>
  <c r="B499"/>
  <c r="C499" s="1"/>
  <c r="A499"/>
  <c r="D498"/>
  <c r="M498" s="1"/>
  <c r="J498"/>
  <c r="K498"/>
  <c r="H498"/>
  <c r="G498"/>
  <c r="F498"/>
  <c r="E498"/>
  <c r="B498"/>
  <c r="C498" s="1"/>
  <c r="A498"/>
  <c r="D497"/>
  <c r="M497"/>
  <c r="J497"/>
  <c r="K497" s="1"/>
  <c r="H497"/>
  <c r="G497"/>
  <c r="F497"/>
  <c r="E497"/>
  <c r="B497"/>
  <c r="C497" s="1"/>
  <c r="A497"/>
  <c r="D496"/>
  <c r="M496"/>
  <c r="J496"/>
  <c r="K496" s="1"/>
  <c r="H496"/>
  <c r="G496"/>
  <c r="F496"/>
  <c r="E496"/>
  <c r="B496"/>
  <c r="C496" s="1"/>
  <c r="A496"/>
  <c r="D495"/>
  <c r="M495" s="1"/>
  <c r="J495"/>
  <c r="K495" s="1"/>
  <c r="H495"/>
  <c r="G495"/>
  <c r="F495"/>
  <c r="E495"/>
  <c r="B495"/>
  <c r="C495" s="1"/>
  <c r="A495"/>
  <c r="D494"/>
  <c r="M494" s="1"/>
  <c r="J494"/>
  <c r="K494"/>
  <c r="H494"/>
  <c r="G494"/>
  <c r="F494"/>
  <c r="E494"/>
  <c r="B494"/>
  <c r="C494" s="1"/>
  <c r="A494"/>
  <c r="D493"/>
  <c r="M493"/>
  <c r="J493"/>
  <c r="K493" s="1"/>
  <c r="H493"/>
  <c r="G493"/>
  <c r="F493"/>
  <c r="E493"/>
  <c r="B493"/>
  <c r="C493" s="1"/>
  <c r="A493"/>
  <c r="D492"/>
  <c r="M492"/>
  <c r="J492"/>
  <c r="K492" s="1"/>
  <c r="H492"/>
  <c r="G492"/>
  <c r="F492"/>
  <c r="E492"/>
  <c r="B492"/>
  <c r="C492" s="1"/>
  <c r="A492"/>
  <c r="D491"/>
  <c r="M491" s="1"/>
  <c r="J491"/>
  <c r="K491" s="1"/>
  <c r="H491"/>
  <c r="G491"/>
  <c r="F491"/>
  <c r="E491"/>
  <c r="B491"/>
  <c r="C491" s="1"/>
  <c r="A491"/>
  <c r="D490"/>
  <c r="M490" s="1"/>
  <c r="J490"/>
  <c r="K490" s="1"/>
  <c r="H490"/>
  <c r="G490"/>
  <c r="F490"/>
  <c r="E490"/>
  <c r="B490"/>
  <c r="C490" s="1"/>
  <c r="A490"/>
  <c r="D489"/>
  <c r="M489" s="1"/>
  <c r="J489"/>
  <c r="K489" s="1"/>
  <c r="H489"/>
  <c r="G489"/>
  <c r="F489"/>
  <c r="E489"/>
  <c r="B489"/>
  <c r="C489" s="1"/>
  <c r="A489"/>
  <c r="D488"/>
  <c r="M488"/>
  <c r="J488"/>
  <c r="K488" s="1"/>
  <c r="H488"/>
  <c r="G488"/>
  <c r="F488"/>
  <c r="E488"/>
  <c r="B488"/>
  <c r="C488" s="1"/>
  <c r="A488"/>
  <c r="D487"/>
  <c r="M487" s="1"/>
  <c r="J487"/>
  <c r="K487" s="1"/>
  <c r="H487"/>
  <c r="G487"/>
  <c r="F487"/>
  <c r="E487"/>
  <c r="B487"/>
  <c r="C487" s="1"/>
  <c r="A487"/>
  <c r="D486"/>
  <c r="M486" s="1"/>
  <c r="J486"/>
  <c r="K486"/>
  <c r="H486"/>
  <c r="G486"/>
  <c r="F486"/>
  <c r="E486"/>
  <c r="B486"/>
  <c r="C486" s="1"/>
  <c r="A486"/>
  <c r="D485"/>
  <c r="M485"/>
  <c r="J485"/>
  <c r="K485" s="1"/>
  <c r="H485"/>
  <c r="G485"/>
  <c r="F485"/>
  <c r="E485"/>
  <c r="B485"/>
  <c r="C485" s="1"/>
  <c r="A485"/>
  <c r="D484"/>
  <c r="M484" s="1"/>
  <c r="J484"/>
  <c r="K484" s="1"/>
  <c r="H484"/>
  <c r="G484"/>
  <c r="F484"/>
  <c r="E484"/>
  <c r="B484"/>
  <c r="C484" s="1"/>
  <c r="A484"/>
  <c r="D483"/>
  <c r="M483" s="1"/>
  <c r="J483"/>
  <c r="K483" s="1"/>
  <c r="H483"/>
  <c r="G483"/>
  <c r="F483"/>
  <c r="E483"/>
  <c r="B483"/>
  <c r="C483" s="1"/>
  <c r="A483"/>
  <c r="D482"/>
  <c r="M482" s="1"/>
  <c r="J482"/>
  <c r="K482"/>
  <c r="H482"/>
  <c r="G482"/>
  <c r="F482"/>
  <c r="E482"/>
  <c r="B482"/>
  <c r="C482" s="1"/>
  <c r="A482"/>
  <c r="D481"/>
  <c r="M481"/>
  <c r="J481"/>
  <c r="K481" s="1"/>
  <c r="H481"/>
  <c r="G481"/>
  <c r="F481"/>
  <c r="E481"/>
  <c r="B481"/>
  <c r="C481" s="1"/>
  <c r="A481"/>
  <c r="D480"/>
  <c r="M480"/>
  <c r="J480"/>
  <c r="K480" s="1"/>
  <c r="H480"/>
  <c r="G480"/>
  <c r="F480"/>
  <c r="E480"/>
  <c r="B480"/>
  <c r="C480" s="1"/>
  <c r="A480"/>
  <c r="D479"/>
  <c r="M479" s="1"/>
  <c r="J479"/>
  <c r="K479" s="1"/>
  <c r="H479"/>
  <c r="G479"/>
  <c r="F479"/>
  <c r="E479"/>
  <c r="B479"/>
  <c r="C479" s="1"/>
  <c r="A479"/>
  <c r="D478"/>
  <c r="M478" s="1"/>
  <c r="J478"/>
  <c r="K478"/>
  <c r="H478"/>
  <c r="G478"/>
  <c r="F478"/>
  <c r="E478"/>
  <c r="B478"/>
  <c r="C478" s="1"/>
  <c r="A478"/>
  <c r="D477"/>
  <c r="M477"/>
  <c r="J477"/>
  <c r="K477" s="1"/>
  <c r="H477"/>
  <c r="G477"/>
  <c r="F477"/>
  <c r="E477"/>
  <c r="B477"/>
  <c r="C477" s="1"/>
  <c r="A477"/>
  <c r="D476"/>
  <c r="M476"/>
  <c r="J476"/>
  <c r="K476" s="1"/>
  <c r="H476"/>
  <c r="G476"/>
  <c r="F476"/>
  <c r="E476"/>
  <c r="B476"/>
  <c r="C476" s="1"/>
  <c r="A476"/>
  <c r="D475"/>
  <c r="M475" s="1"/>
  <c r="J475"/>
  <c r="K475" s="1"/>
  <c r="H475"/>
  <c r="G475"/>
  <c r="F475"/>
  <c r="E475"/>
  <c r="B475"/>
  <c r="C475" s="1"/>
  <c r="A475"/>
  <c r="D474"/>
  <c r="M474" s="1"/>
  <c r="J474"/>
  <c r="K474" s="1"/>
  <c r="H474"/>
  <c r="G474"/>
  <c r="F474"/>
  <c r="E474"/>
  <c r="B474"/>
  <c r="C474" s="1"/>
  <c r="A474"/>
  <c r="D473"/>
  <c r="M473" s="1"/>
  <c r="J473"/>
  <c r="K473" s="1"/>
  <c r="H473"/>
  <c r="G473"/>
  <c r="F473"/>
  <c r="E473"/>
  <c r="B473"/>
  <c r="C473" s="1"/>
  <c r="A473"/>
  <c r="D472"/>
  <c r="M472"/>
  <c r="J472"/>
  <c r="K472" s="1"/>
  <c r="H472"/>
  <c r="G472"/>
  <c r="F472"/>
  <c r="E472"/>
  <c r="B472"/>
  <c r="C472" s="1"/>
  <c r="A472"/>
  <c r="D471"/>
  <c r="M471" s="1"/>
  <c r="J471"/>
  <c r="K471" s="1"/>
  <c r="H471"/>
  <c r="G471"/>
  <c r="F471"/>
  <c r="E471"/>
  <c r="B471"/>
  <c r="C471" s="1"/>
  <c r="A471"/>
  <c r="D470"/>
  <c r="M470" s="1"/>
  <c r="J470"/>
  <c r="K470"/>
  <c r="H470"/>
  <c r="G470"/>
  <c r="F470"/>
  <c r="E470"/>
  <c r="B470"/>
  <c r="C470" s="1"/>
  <c r="A470"/>
  <c r="D469"/>
  <c r="M469"/>
  <c r="J469"/>
  <c r="K469" s="1"/>
  <c r="H469"/>
  <c r="G469"/>
  <c r="F469"/>
  <c r="E469"/>
  <c r="B469"/>
  <c r="C469" s="1"/>
  <c r="A469"/>
  <c r="D468"/>
  <c r="M468" s="1"/>
  <c r="J468"/>
  <c r="K468" s="1"/>
  <c r="H468"/>
  <c r="G468"/>
  <c r="F468"/>
  <c r="E468"/>
  <c r="B468"/>
  <c r="C468" s="1"/>
  <c r="A468"/>
  <c r="D467"/>
  <c r="M467" s="1"/>
  <c r="J467"/>
  <c r="K467" s="1"/>
  <c r="H467"/>
  <c r="G467"/>
  <c r="F467"/>
  <c r="E467"/>
  <c r="B467"/>
  <c r="C467" s="1"/>
  <c r="A467"/>
  <c r="D466"/>
  <c r="M466" s="1"/>
  <c r="J466"/>
  <c r="K466"/>
  <c r="H466"/>
  <c r="G466"/>
  <c r="F466"/>
  <c r="E466"/>
  <c r="B466"/>
  <c r="C466" s="1"/>
  <c r="A466"/>
  <c r="D465"/>
  <c r="M465"/>
  <c r="J465"/>
  <c r="K465" s="1"/>
  <c r="H465"/>
  <c r="G465"/>
  <c r="F465"/>
  <c r="E465"/>
  <c r="B465"/>
  <c r="C465" s="1"/>
  <c r="A465"/>
  <c r="D464"/>
  <c r="M464"/>
  <c r="J464"/>
  <c r="K464" s="1"/>
  <c r="H464"/>
  <c r="G464"/>
  <c r="F464"/>
  <c r="E464"/>
  <c r="B464"/>
  <c r="C464" s="1"/>
  <c r="A464"/>
  <c r="D463"/>
  <c r="M463" s="1"/>
  <c r="J463"/>
  <c r="K463" s="1"/>
  <c r="H463"/>
  <c r="G463"/>
  <c r="F463"/>
  <c r="E463"/>
  <c r="B463"/>
  <c r="C463" s="1"/>
  <c r="A463"/>
  <c r="D462"/>
  <c r="M462" s="1"/>
  <c r="J462"/>
  <c r="K462"/>
  <c r="H462"/>
  <c r="G462"/>
  <c r="F462"/>
  <c r="E462"/>
  <c r="B462"/>
  <c r="C462" s="1"/>
  <c r="A462"/>
  <c r="D461"/>
  <c r="M461"/>
  <c r="J461"/>
  <c r="K461" s="1"/>
  <c r="H461"/>
  <c r="G461"/>
  <c r="F461"/>
  <c r="E461"/>
  <c r="B461"/>
  <c r="C461" s="1"/>
  <c r="A461"/>
  <c r="D460"/>
  <c r="M460"/>
  <c r="J460"/>
  <c r="K460" s="1"/>
  <c r="H460"/>
  <c r="G460"/>
  <c r="F460"/>
  <c r="E460"/>
  <c r="B460"/>
  <c r="C460" s="1"/>
  <c r="A460"/>
  <c r="D459"/>
  <c r="M459" s="1"/>
  <c r="J459"/>
  <c r="K459" s="1"/>
  <c r="H459"/>
  <c r="G459"/>
  <c r="F459"/>
  <c r="E459"/>
  <c r="B459"/>
  <c r="C459" s="1"/>
  <c r="A459"/>
  <c r="D458"/>
  <c r="M458" s="1"/>
  <c r="J458"/>
  <c r="K458" s="1"/>
  <c r="H458"/>
  <c r="G458"/>
  <c r="F458"/>
  <c r="E458"/>
  <c r="B458"/>
  <c r="C458" s="1"/>
  <c r="A458"/>
  <c r="D457"/>
  <c r="M457" s="1"/>
  <c r="J457"/>
  <c r="K457" s="1"/>
  <c r="H457"/>
  <c r="G457"/>
  <c r="F457"/>
  <c r="E457"/>
  <c r="B457"/>
  <c r="C457" s="1"/>
  <c r="A457"/>
  <c r="D456"/>
  <c r="M456"/>
  <c r="J456"/>
  <c r="K456" s="1"/>
  <c r="H456"/>
  <c r="G456"/>
  <c r="F456"/>
  <c r="E456"/>
  <c r="B456"/>
  <c r="C456" s="1"/>
  <c r="A456"/>
  <c r="D455"/>
  <c r="M455" s="1"/>
  <c r="J455"/>
  <c r="K455" s="1"/>
  <c r="H455"/>
  <c r="G455"/>
  <c r="F455"/>
  <c r="E455"/>
  <c r="B455"/>
  <c r="C455" s="1"/>
  <c r="A455"/>
  <c r="D454"/>
  <c r="M454" s="1"/>
  <c r="J454"/>
  <c r="K454"/>
  <c r="H454"/>
  <c r="G454"/>
  <c r="F454"/>
  <c r="E454"/>
  <c r="B454"/>
  <c r="C454" s="1"/>
  <c r="A454"/>
  <c r="D453"/>
  <c r="M453"/>
  <c r="J453"/>
  <c r="K453" s="1"/>
  <c r="H453"/>
  <c r="G453"/>
  <c r="F453"/>
  <c r="E453"/>
  <c r="B453"/>
  <c r="C453" s="1"/>
  <c r="A453"/>
  <c r="D452"/>
  <c r="M452" s="1"/>
  <c r="J452"/>
  <c r="K452" s="1"/>
  <c r="H452"/>
  <c r="G452"/>
  <c r="F452"/>
  <c r="E452"/>
  <c r="B452"/>
  <c r="C452" s="1"/>
  <c r="A452"/>
  <c r="D451"/>
  <c r="M451" s="1"/>
  <c r="J451"/>
  <c r="K451" s="1"/>
  <c r="H451"/>
  <c r="G451"/>
  <c r="F451"/>
  <c r="E451"/>
  <c r="B451"/>
  <c r="C451" s="1"/>
  <c r="A451"/>
  <c r="D450"/>
  <c r="M450" s="1"/>
  <c r="J450"/>
  <c r="K450"/>
  <c r="H450"/>
  <c r="G450"/>
  <c r="F450"/>
  <c r="E450"/>
  <c r="B450"/>
  <c r="C450" s="1"/>
  <c r="A450"/>
  <c r="D449"/>
  <c r="M449"/>
  <c r="J449"/>
  <c r="K449" s="1"/>
  <c r="H449"/>
  <c r="G449"/>
  <c r="F449"/>
  <c r="E449"/>
  <c r="B449"/>
  <c r="C449" s="1"/>
  <c r="A449"/>
  <c r="D448"/>
  <c r="M448"/>
  <c r="J448"/>
  <c r="K448" s="1"/>
  <c r="H448"/>
  <c r="G448"/>
  <c r="F448"/>
  <c r="E448"/>
  <c r="B448"/>
  <c r="C448" s="1"/>
  <c r="A448"/>
  <c r="D447"/>
  <c r="M447" s="1"/>
  <c r="J447"/>
  <c r="K447" s="1"/>
  <c r="H447"/>
  <c r="G447"/>
  <c r="F447"/>
  <c r="E447"/>
  <c r="B447"/>
  <c r="C447" s="1"/>
  <c r="A447"/>
  <c r="D446"/>
  <c r="M446" s="1"/>
  <c r="J446"/>
  <c r="K446"/>
  <c r="H446"/>
  <c r="G446"/>
  <c r="F446"/>
  <c r="E446"/>
  <c r="B446"/>
  <c r="C446" s="1"/>
  <c r="A446"/>
  <c r="D445"/>
  <c r="M445"/>
  <c r="J445"/>
  <c r="K445" s="1"/>
  <c r="H445"/>
  <c r="G445"/>
  <c r="F445"/>
  <c r="E445"/>
  <c r="B445"/>
  <c r="C445" s="1"/>
  <c r="A445"/>
  <c r="D444"/>
  <c r="M444"/>
  <c r="J444"/>
  <c r="K444" s="1"/>
  <c r="H444"/>
  <c r="G444"/>
  <c r="F444"/>
  <c r="E444"/>
  <c r="B444"/>
  <c r="C444" s="1"/>
  <c r="A444"/>
  <c r="D443"/>
  <c r="M443" s="1"/>
  <c r="J443"/>
  <c r="K443" s="1"/>
  <c r="H443"/>
  <c r="G443"/>
  <c r="F443"/>
  <c r="E443"/>
  <c r="B443"/>
  <c r="C443" s="1"/>
  <c r="A443"/>
  <c r="D442"/>
  <c r="M442" s="1"/>
  <c r="J442"/>
  <c r="K442" s="1"/>
  <c r="H442"/>
  <c r="G442"/>
  <c r="F442"/>
  <c r="E442"/>
  <c r="B442"/>
  <c r="C442" s="1"/>
  <c r="A442"/>
  <c r="D441"/>
  <c r="M441" s="1"/>
  <c r="J441"/>
  <c r="K441" s="1"/>
  <c r="H441"/>
  <c r="G441"/>
  <c r="F441"/>
  <c r="E441"/>
  <c r="B441"/>
  <c r="C441" s="1"/>
  <c r="A441"/>
  <c r="D440"/>
  <c r="M440"/>
  <c r="J440"/>
  <c r="K440" s="1"/>
  <c r="H440"/>
  <c r="G440"/>
  <c r="F440"/>
  <c r="E440"/>
  <c r="B440"/>
  <c r="C440" s="1"/>
  <c r="A440"/>
  <c r="D439"/>
  <c r="M439" s="1"/>
  <c r="J439"/>
  <c r="K439" s="1"/>
  <c r="H439"/>
  <c r="G439"/>
  <c r="F439"/>
  <c r="E439"/>
  <c r="B439"/>
  <c r="C439" s="1"/>
  <c r="A439"/>
  <c r="D438"/>
  <c r="M438" s="1"/>
  <c r="J438"/>
  <c r="K438"/>
  <c r="H438"/>
  <c r="G438"/>
  <c r="F438"/>
  <c r="E438"/>
  <c r="B438"/>
  <c r="C438" s="1"/>
  <c r="A438"/>
  <c r="D437"/>
  <c r="M437"/>
  <c r="J437"/>
  <c r="K437" s="1"/>
  <c r="H437"/>
  <c r="G437"/>
  <c r="F437"/>
  <c r="E437"/>
  <c r="B437"/>
  <c r="C437" s="1"/>
  <c r="A437"/>
  <c r="D436"/>
  <c r="M436" s="1"/>
  <c r="J436"/>
  <c r="K436" s="1"/>
  <c r="H436"/>
  <c r="G436"/>
  <c r="F436"/>
  <c r="E436"/>
  <c r="B436"/>
  <c r="C436" s="1"/>
  <c r="A436"/>
  <c r="D435"/>
  <c r="M435" s="1"/>
  <c r="J435"/>
  <c r="K435" s="1"/>
  <c r="H435"/>
  <c r="G435"/>
  <c r="F435"/>
  <c r="E435"/>
  <c r="B435"/>
  <c r="C435" s="1"/>
  <c r="A435"/>
  <c r="D434"/>
  <c r="M434" s="1"/>
  <c r="J434"/>
  <c r="K434"/>
  <c r="H434"/>
  <c r="G434"/>
  <c r="F434"/>
  <c r="E434"/>
  <c r="B434"/>
  <c r="C434" s="1"/>
  <c r="A434"/>
  <c r="D433"/>
  <c r="M433"/>
  <c r="J433"/>
  <c r="K433" s="1"/>
  <c r="H433"/>
  <c r="G433"/>
  <c r="F433"/>
  <c r="E433"/>
  <c r="B433"/>
  <c r="C433" s="1"/>
  <c r="A433"/>
  <c r="D432"/>
  <c r="M432"/>
  <c r="J432"/>
  <c r="K432" s="1"/>
  <c r="H432"/>
  <c r="G432"/>
  <c r="F432"/>
  <c r="E432"/>
  <c r="B432"/>
  <c r="C432" s="1"/>
  <c r="A432"/>
  <c r="D431"/>
  <c r="M431" s="1"/>
  <c r="J431"/>
  <c r="K431" s="1"/>
  <c r="H431"/>
  <c r="G431"/>
  <c r="F431"/>
  <c r="E431"/>
  <c r="B431"/>
  <c r="C431" s="1"/>
  <c r="A431"/>
  <c r="D430"/>
  <c r="M430" s="1"/>
  <c r="J430"/>
  <c r="K430"/>
  <c r="H430"/>
  <c r="G430"/>
  <c r="F430"/>
  <c r="E430"/>
  <c r="B430"/>
  <c r="C430" s="1"/>
  <c r="A430"/>
  <c r="D429"/>
  <c r="M429"/>
  <c r="J429"/>
  <c r="K429" s="1"/>
  <c r="H429"/>
  <c r="G429"/>
  <c r="F429"/>
  <c r="E429"/>
  <c r="B429"/>
  <c r="C429" s="1"/>
  <c r="A429"/>
  <c r="D428"/>
  <c r="M428"/>
  <c r="J428"/>
  <c r="K428" s="1"/>
  <c r="H428"/>
  <c r="G428"/>
  <c r="F428"/>
  <c r="E428"/>
  <c r="B428"/>
  <c r="C428" s="1"/>
  <c r="A428"/>
  <c r="D427"/>
  <c r="M427" s="1"/>
  <c r="J427"/>
  <c r="K427" s="1"/>
  <c r="H427"/>
  <c r="G427"/>
  <c r="F427"/>
  <c r="E427"/>
  <c r="B427"/>
  <c r="C427" s="1"/>
  <c r="A427"/>
  <c r="D426"/>
  <c r="M426" s="1"/>
  <c r="J426"/>
  <c r="K426" s="1"/>
  <c r="H426"/>
  <c r="G426"/>
  <c r="F426"/>
  <c r="E426"/>
  <c r="B426"/>
  <c r="C426" s="1"/>
  <c r="A426"/>
  <c r="D425"/>
  <c r="M425" s="1"/>
  <c r="J425"/>
  <c r="K425" s="1"/>
  <c r="H425"/>
  <c r="G425"/>
  <c r="F425"/>
  <c r="E425"/>
  <c r="B425"/>
  <c r="C425" s="1"/>
  <c r="A425"/>
  <c r="D424"/>
  <c r="M424"/>
  <c r="J424"/>
  <c r="K424" s="1"/>
  <c r="H424"/>
  <c r="G424"/>
  <c r="F424"/>
  <c r="E424"/>
  <c r="B424"/>
  <c r="C424" s="1"/>
  <c r="A424"/>
  <c r="D423"/>
  <c r="M423" s="1"/>
  <c r="J423"/>
  <c r="K423" s="1"/>
  <c r="H423"/>
  <c r="G423"/>
  <c r="F423"/>
  <c r="E423"/>
  <c r="B423"/>
  <c r="C423" s="1"/>
  <c r="A423"/>
  <c r="D422"/>
  <c r="M422" s="1"/>
  <c r="J422"/>
  <c r="K422"/>
  <c r="H422"/>
  <c r="G422"/>
  <c r="F422"/>
  <c r="E422"/>
  <c r="B422"/>
  <c r="C422" s="1"/>
  <c r="A422"/>
  <c r="D421"/>
  <c r="M421"/>
  <c r="J421"/>
  <c r="K421" s="1"/>
  <c r="H421"/>
  <c r="G421"/>
  <c r="F421"/>
  <c r="E421"/>
  <c r="B421"/>
  <c r="C421" s="1"/>
  <c r="A421"/>
  <c r="D420"/>
  <c r="M420" s="1"/>
  <c r="J420"/>
  <c r="K420" s="1"/>
  <c r="H420"/>
  <c r="G420"/>
  <c r="F420"/>
  <c r="E420"/>
  <c r="B420"/>
  <c r="C420" s="1"/>
  <c r="A420"/>
  <c r="D419"/>
  <c r="M419" s="1"/>
  <c r="J419"/>
  <c r="K419" s="1"/>
  <c r="H419"/>
  <c r="G419"/>
  <c r="F419"/>
  <c r="E419"/>
  <c r="B419"/>
  <c r="C419" s="1"/>
  <c r="A419"/>
  <c r="D418"/>
  <c r="M418" s="1"/>
  <c r="J418"/>
  <c r="K418"/>
  <c r="H418"/>
  <c r="G418"/>
  <c r="F418"/>
  <c r="E418"/>
  <c r="B418"/>
  <c r="C418" s="1"/>
  <c r="A418"/>
  <c r="D417"/>
  <c r="M417"/>
  <c r="J417"/>
  <c r="K417" s="1"/>
  <c r="H417"/>
  <c r="G417"/>
  <c r="F417"/>
  <c r="E417"/>
  <c r="B417"/>
  <c r="C417" s="1"/>
  <c r="A417"/>
  <c r="D416"/>
  <c r="M416"/>
  <c r="J416"/>
  <c r="K416" s="1"/>
  <c r="H416"/>
  <c r="G416"/>
  <c r="F416"/>
  <c r="E416"/>
  <c r="B416"/>
  <c r="C416" s="1"/>
  <c r="A416"/>
  <c r="D415"/>
  <c r="M415" s="1"/>
  <c r="J415"/>
  <c r="K415" s="1"/>
  <c r="H415"/>
  <c r="G415"/>
  <c r="F415"/>
  <c r="E415"/>
  <c r="B415"/>
  <c r="C415" s="1"/>
  <c r="A415"/>
  <c r="D414"/>
  <c r="M414" s="1"/>
  <c r="J414"/>
  <c r="K414"/>
  <c r="H414"/>
  <c r="G414"/>
  <c r="F414"/>
  <c r="E414"/>
  <c r="B414"/>
  <c r="C414" s="1"/>
  <c r="A414"/>
  <c r="D413"/>
  <c r="M413"/>
  <c r="J413"/>
  <c r="K413" s="1"/>
  <c r="H413"/>
  <c r="G413"/>
  <c r="F413"/>
  <c r="E413"/>
  <c r="B413"/>
  <c r="C413" s="1"/>
  <c r="A413"/>
  <c r="D412"/>
  <c r="M412"/>
  <c r="J412"/>
  <c r="K412" s="1"/>
  <c r="H412"/>
  <c r="G412"/>
  <c r="F412"/>
  <c r="E412"/>
  <c r="B412"/>
  <c r="C412" s="1"/>
  <c r="A412"/>
  <c r="D411"/>
  <c r="M411" s="1"/>
  <c r="J411"/>
  <c r="K411" s="1"/>
  <c r="H411"/>
  <c r="G411"/>
  <c r="F411"/>
  <c r="E411"/>
  <c r="B411"/>
  <c r="C411" s="1"/>
  <c r="A411"/>
  <c r="D410"/>
  <c r="M410" s="1"/>
  <c r="J410"/>
  <c r="K410" s="1"/>
  <c r="H410"/>
  <c r="G410"/>
  <c r="F410"/>
  <c r="E410"/>
  <c r="B410"/>
  <c r="C410" s="1"/>
  <c r="A410"/>
  <c r="D409"/>
  <c r="M409" s="1"/>
  <c r="J409"/>
  <c r="K409" s="1"/>
  <c r="H409"/>
  <c r="G409"/>
  <c r="F409"/>
  <c r="E409"/>
  <c r="B409"/>
  <c r="C409" s="1"/>
  <c r="A409"/>
  <c r="D408"/>
  <c r="M408"/>
  <c r="J408"/>
  <c r="K408" s="1"/>
  <c r="H408"/>
  <c r="G408"/>
  <c r="F408"/>
  <c r="E408"/>
  <c r="B408"/>
  <c r="C408" s="1"/>
  <c r="A408"/>
  <c r="D407"/>
  <c r="M407" s="1"/>
  <c r="J407"/>
  <c r="K407" s="1"/>
  <c r="H407"/>
  <c r="G407"/>
  <c r="F407"/>
  <c r="E407"/>
  <c r="B407"/>
  <c r="C407" s="1"/>
  <c r="A407"/>
  <c r="D406"/>
  <c r="M406" s="1"/>
  <c r="J406"/>
  <c r="K406"/>
  <c r="H406"/>
  <c r="G406"/>
  <c r="F406"/>
  <c r="E406"/>
  <c r="B406"/>
  <c r="C406" s="1"/>
  <c r="A406"/>
  <c r="D405"/>
  <c r="M405"/>
  <c r="J405"/>
  <c r="K405" s="1"/>
  <c r="H405"/>
  <c r="G405"/>
  <c r="F405"/>
  <c r="E405"/>
  <c r="B405"/>
  <c r="C405" s="1"/>
  <c r="A405"/>
  <c r="D404"/>
  <c r="M404" s="1"/>
  <c r="J404"/>
  <c r="K404" s="1"/>
  <c r="H404"/>
  <c r="G404"/>
  <c r="F404"/>
  <c r="E404"/>
  <c r="B404"/>
  <c r="C404" s="1"/>
  <c r="A404"/>
  <c r="D403"/>
  <c r="M403" s="1"/>
  <c r="J403"/>
  <c r="K403" s="1"/>
  <c r="H403"/>
  <c r="G403"/>
  <c r="F403"/>
  <c r="E403"/>
  <c r="B403"/>
  <c r="C403" s="1"/>
  <c r="A403"/>
  <c r="D402"/>
  <c r="M402" s="1"/>
  <c r="J402"/>
  <c r="K402"/>
  <c r="H402"/>
  <c r="G402"/>
  <c r="F402"/>
  <c r="E402"/>
  <c r="B402"/>
  <c r="C402" s="1"/>
  <c r="A402"/>
  <c r="D401"/>
  <c r="M401"/>
  <c r="J401"/>
  <c r="K401" s="1"/>
  <c r="H401"/>
  <c r="G401"/>
  <c r="F401"/>
  <c r="E401"/>
  <c r="B401"/>
  <c r="C401" s="1"/>
  <c r="A401"/>
  <c r="D400"/>
  <c r="M400"/>
  <c r="J400"/>
  <c r="K400" s="1"/>
  <c r="H400"/>
  <c r="G400"/>
  <c r="F400"/>
  <c r="E400"/>
  <c r="B400"/>
  <c r="C400" s="1"/>
  <c r="A400"/>
  <c r="D399"/>
  <c r="M399" s="1"/>
  <c r="J399"/>
  <c r="K399" s="1"/>
  <c r="H399"/>
  <c r="G399"/>
  <c r="F399"/>
  <c r="E399"/>
  <c r="B399"/>
  <c r="C399" s="1"/>
  <c r="A399"/>
  <c r="D398"/>
  <c r="M398" s="1"/>
  <c r="J398"/>
  <c r="K398"/>
  <c r="H398"/>
  <c r="G398"/>
  <c r="F398"/>
  <c r="E398"/>
  <c r="B398"/>
  <c r="C398" s="1"/>
  <c r="A398"/>
  <c r="D397"/>
  <c r="M397"/>
  <c r="J397"/>
  <c r="K397" s="1"/>
  <c r="H397"/>
  <c r="G397"/>
  <c r="F397"/>
  <c r="E397"/>
  <c r="B397"/>
  <c r="C397" s="1"/>
  <c r="A397"/>
  <c r="D396"/>
  <c r="M396"/>
  <c r="J396"/>
  <c r="K396" s="1"/>
  <c r="H396"/>
  <c r="G396"/>
  <c r="F396"/>
  <c r="E396"/>
  <c r="B396"/>
  <c r="C396" s="1"/>
  <c r="A396"/>
  <c r="D395"/>
  <c r="M395" s="1"/>
  <c r="J395"/>
  <c r="K395" s="1"/>
  <c r="H395"/>
  <c r="G395"/>
  <c r="F395"/>
  <c r="E395"/>
  <c r="B395"/>
  <c r="C395" s="1"/>
  <c r="A395"/>
  <c r="D394"/>
  <c r="M394" s="1"/>
  <c r="J394"/>
  <c r="K394" s="1"/>
  <c r="H394"/>
  <c r="G394"/>
  <c r="F394"/>
  <c r="E394"/>
  <c r="B394"/>
  <c r="C394" s="1"/>
  <c r="A394"/>
  <c r="D393"/>
  <c r="M393" s="1"/>
  <c r="J393"/>
  <c r="K393" s="1"/>
  <c r="H393"/>
  <c r="G393"/>
  <c r="F393"/>
  <c r="E393"/>
  <c r="B393"/>
  <c r="C393" s="1"/>
  <c r="A393"/>
  <c r="D392"/>
  <c r="M392"/>
  <c r="J392"/>
  <c r="K392" s="1"/>
  <c r="H392"/>
  <c r="G392"/>
  <c r="F392"/>
  <c r="E392"/>
  <c r="B392"/>
  <c r="C392" s="1"/>
  <c r="A392"/>
  <c r="D391"/>
  <c r="M391" s="1"/>
  <c r="J391"/>
  <c r="K391" s="1"/>
  <c r="H391"/>
  <c r="G391"/>
  <c r="F391"/>
  <c r="E391"/>
  <c r="B391"/>
  <c r="C391" s="1"/>
  <c r="A391"/>
  <c r="D390"/>
  <c r="M390" s="1"/>
  <c r="J390"/>
  <c r="K390"/>
  <c r="H390"/>
  <c r="G390"/>
  <c r="F390"/>
  <c r="E390"/>
  <c r="B390"/>
  <c r="C390" s="1"/>
  <c r="A390"/>
  <c r="D389"/>
  <c r="M389"/>
  <c r="J389"/>
  <c r="K389" s="1"/>
  <c r="H389"/>
  <c r="G389"/>
  <c r="F389"/>
  <c r="E389"/>
  <c r="B389"/>
  <c r="C389" s="1"/>
  <c r="A389"/>
  <c r="D388"/>
  <c r="M388" s="1"/>
  <c r="J388"/>
  <c r="K388" s="1"/>
  <c r="H388"/>
  <c r="G388"/>
  <c r="F388"/>
  <c r="E388"/>
  <c r="B388"/>
  <c r="C388" s="1"/>
  <c r="A388"/>
  <c r="D387"/>
  <c r="M387" s="1"/>
  <c r="J387"/>
  <c r="K387" s="1"/>
  <c r="H387"/>
  <c r="G387"/>
  <c r="F387"/>
  <c r="E387"/>
  <c r="B387"/>
  <c r="C387" s="1"/>
  <c r="A387"/>
  <c r="D386"/>
  <c r="M386" s="1"/>
  <c r="J386"/>
  <c r="K386"/>
  <c r="H386"/>
  <c r="G386"/>
  <c r="F386"/>
  <c r="E386"/>
  <c r="B386"/>
  <c r="C386" s="1"/>
  <c r="A386"/>
  <c r="D385"/>
  <c r="M385"/>
  <c r="J385"/>
  <c r="K385" s="1"/>
  <c r="H385"/>
  <c r="G385"/>
  <c r="F385"/>
  <c r="E385"/>
  <c r="B385"/>
  <c r="C385" s="1"/>
  <c r="A385"/>
  <c r="D384"/>
  <c r="M384"/>
  <c r="J384"/>
  <c r="K384" s="1"/>
  <c r="H384"/>
  <c r="G384"/>
  <c r="F384"/>
  <c r="E384"/>
  <c r="B384"/>
  <c r="C384" s="1"/>
  <c r="A384"/>
  <c r="D383"/>
  <c r="M383" s="1"/>
  <c r="J383"/>
  <c r="K383" s="1"/>
  <c r="H383"/>
  <c r="G383"/>
  <c r="F383"/>
  <c r="E383"/>
  <c r="B383"/>
  <c r="C383" s="1"/>
  <c r="A383"/>
  <c r="D382"/>
  <c r="M382" s="1"/>
  <c r="J382"/>
  <c r="K382"/>
  <c r="H382"/>
  <c r="G382"/>
  <c r="F382"/>
  <c r="E382"/>
  <c r="B382"/>
  <c r="C382" s="1"/>
  <c r="A382"/>
  <c r="D381"/>
  <c r="M381"/>
  <c r="J381"/>
  <c r="K381" s="1"/>
  <c r="H381"/>
  <c r="G381"/>
  <c r="F381"/>
  <c r="E381"/>
  <c r="B381"/>
  <c r="C381" s="1"/>
  <c r="A381"/>
  <c r="D380"/>
  <c r="M380"/>
  <c r="J380"/>
  <c r="K380" s="1"/>
  <c r="H380"/>
  <c r="G380"/>
  <c r="F380"/>
  <c r="E380"/>
  <c r="B380"/>
  <c r="C380" s="1"/>
  <c r="A380"/>
  <c r="D379"/>
  <c r="M379" s="1"/>
  <c r="J379"/>
  <c r="K379" s="1"/>
  <c r="H379"/>
  <c r="G379"/>
  <c r="F379"/>
  <c r="E379"/>
  <c r="B379"/>
  <c r="C379" s="1"/>
  <c r="A379"/>
  <c r="D378"/>
  <c r="M378" s="1"/>
  <c r="J378"/>
  <c r="K378" s="1"/>
  <c r="H378"/>
  <c r="G378"/>
  <c r="F378"/>
  <c r="E378"/>
  <c r="B378"/>
  <c r="C378" s="1"/>
  <c r="A378"/>
  <c r="D377"/>
  <c r="M377" s="1"/>
  <c r="J377"/>
  <c r="K377" s="1"/>
  <c r="H377"/>
  <c r="G377"/>
  <c r="F377"/>
  <c r="E377"/>
  <c r="B377"/>
  <c r="C377" s="1"/>
  <c r="A377"/>
  <c r="D376"/>
  <c r="M376"/>
  <c r="J376"/>
  <c r="K376" s="1"/>
  <c r="H376"/>
  <c r="G376"/>
  <c r="F376"/>
  <c r="E376"/>
  <c r="B376"/>
  <c r="C376" s="1"/>
  <c r="A376"/>
  <c r="D375"/>
  <c r="M375" s="1"/>
  <c r="J375"/>
  <c r="K375" s="1"/>
  <c r="H375"/>
  <c r="G375"/>
  <c r="F375"/>
  <c r="E375"/>
  <c r="B375"/>
  <c r="C375" s="1"/>
  <c r="A375"/>
  <c r="D374"/>
  <c r="M374" s="1"/>
  <c r="J374"/>
  <c r="K374"/>
  <c r="H374"/>
  <c r="G374"/>
  <c r="F374"/>
  <c r="E374"/>
  <c r="B374"/>
  <c r="C374" s="1"/>
  <c r="A374"/>
  <c r="D373"/>
  <c r="M373"/>
  <c r="J373"/>
  <c r="K373" s="1"/>
  <c r="H373"/>
  <c r="G373"/>
  <c r="F373"/>
  <c r="E373"/>
  <c r="B373"/>
  <c r="C373" s="1"/>
  <c r="A373"/>
  <c r="D372"/>
  <c r="M372" s="1"/>
  <c r="J372"/>
  <c r="K372" s="1"/>
  <c r="H372"/>
  <c r="G372"/>
  <c r="F372"/>
  <c r="E372"/>
  <c r="B372"/>
  <c r="C372" s="1"/>
  <c r="A372"/>
  <c r="D371"/>
  <c r="M371" s="1"/>
  <c r="J371"/>
  <c r="K371" s="1"/>
  <c r="H371"/>
  <c r="G371"/>
  <c r="F371"/>
  <c r="E371"/>
  <c r="B371"/>
  <c r="C371" s="1"/>
  <c r="A371"/>
  <c r="D370"/>
  <c r="M370" s="1"/>
  <c r="J370"/>
  <c r="K370"/>
  <c r="H370"/>
  <c r="G370"/>
  <c r="F370"/>
  <c r="E370"/>
  <c r="B370"/>
  <c r="C370" s="1"/>
  <c r="A370"/>
  <c r="D369"/>
  <c r="M369"/>
  <c r="J369"/>
  <c r="K369" s="1"/>
  <c r="H369"/>
  <c r="G369"/>
  <c r="F369"/>
  <c r="E369"/>
  <c r="B369"/>
  <c r="C369" s="1"/>
  <c r="A369"/>
  <c r="D368"/>
  <c r="M368"/>
  <c r="J368"/>
  <c r="K368" s="1"/>
  <c r="H368"/>
  <c r="G368"/>
  <c r="F368"/>
  <c r="E368"/>
  <c r="B368"/>
  <c r="C368" s="1"/>
  <c r="A368"/>
  <c r="D367"/>
  <c r="M367" s="1"/>
  <c r="J367"/>
  <c r="K367" s="1"/>
  <c r="H367"/>
  <c r="G367"/>
  <c r="F367"/>
  <c r="E367"/>
  <c r="B367"/>
  <c r="C367" s="1"/>
  <c r="A367"/>
  <c r="D366"/>
  <c r="M366" s="1"/>
  <c r="J366"/>
  <c r="K366"/>
  <c r="H366"/>
  <c r="G366"/>
  <c r="F366"/>
  <c r="E366"/>
  <c r="B366"/>
  <c r="C366" s="1"/>
  <c r="A366"/>
  <c r="D365"/>
  <c r="M365"/>
  <c r="J365"/>
  <c r="K365" s="1"/>
  <c r="H365"/>
  <c r="G365"/>
  <c r="F365"/>
  <c r="E365"/>
  <c r="B365"/>
  <c r="C365" s="1"/>
  <c r="A365"/>
  <c r="D364"/>
  <c r="M364"/>
  <c r="J364"/>
  <c r="K364" s="1"/>
  <c r="H364"/>
  <c r="G364"/>
  <c r="F364"/>
  <c r="E364"/>
  <c r="B364"/>
  <c r="C364" s="1"/>
  <c r="A364"/>
  <c r="D363"/>
  <c r="M363" s="1"/>
  <c r="J363"/>
  <c r="K363" s="1"/>
  <c r="H363"/>
  <c r="G363"/>
  <c r="F363"/>
  <c r="E363"/>
  <c r="B363"/>
  <c r="C363" s="1"/>
  <c r="A363"/>
  <c r="D362"/>
  <c r="M362" s="1"/>
  <c r="J362"/>
  <c r="K362" s="1"/>
  <c r="H362"/>
  <c r="G362"/>
  <c r="F362"/>
  <c r="E362"/>
  <c r="B362"/>
  <c r="C362" s="1"/>
  <c r="A362"/>
  <c r="D361"/>
  <c r="M361" s="1"/>
  <c r="J361"/>
  <c r="K361" s="1"/>
  <c r="H361"/>
  <c r="G361"/>
  <c r="F361"/>
  <c r="E361"/>
  <c r="B361"/>
  <c r="C361" s="1"/>
  <c r="A361"/>
  <c r="D360"/>
  <c r="M360"/>
  <c r="J360"/>
  <c r="K360" s="1"/>
  <c r="H360"/>
  <c r="G360"/>
  <c r="F360"/>
  <c r="E360"/>
  <c r="B360"/>
  <c r="C360" s="1"/>
  <c r="A360"/>
  <c r="D359"/>
  <c r="M359" s="1"/>
  <c r="J359"/>
  <c r="K359" s="1"/>
  <c r="H359"/>
  <c r="G359"/>
  <c r="F359"/>
  <c r="E359"/>
  <c r="B359"/>
  <c r="C359" s="1"/>
  <c r="A359"/>
  <c r="D358"/>
  <c r="M358" s="1"/>
  <c r="J358"/>
  <c r="K358"/>
  <c r="H358"/>
  <c r="G358"/>
  <c r="F358"/>
  <c r="E358"/>
  <c r="B358"/>
  <c r="C358" s="1"/>
  <c r="A358"/>
  <c r="D357"/>
  <c r="M357"/>
  <c r="J357"/>
  <c r="K357" s="1"/>
  <c r="H357"/>
  <c r="G357"/>
  <c r="F357"/>
  <c r="E357"/>
  <c r="B357"/>
  <c r="C357" s="1"/>
  <c r="A357"/>
  <c r="D356"/>
  <c r="M356" s="1"/>
  <c r="J356"/>
  <c r="K356" s="1"/>
  <c r="H356"/>
  <c r="G356"/>
  <c r="F356"/>
  <c r="E356"/>
  <c r="B356"/>
  <c r="C356" s="1"/>
  <c r="A356"/>
  <c r="D355"/>
  <c r="M355" s="1"/>
  <c r="J355"/>
  <c r="K355" s="1"/>
  <c r="H355"/>
  <c r="G355"/>
  <c r="F355"/>
  <c r="E355"/>
  <c r="B355"/>
  <c r="C355" s="1"/>
  <c r="A355"/>
  <c r="D354"/>
  <c r="M354" s="1"/>
  <c r="J354"/>
  <c r="K354"/>
  <c r="H354"/>
  <c r="G354"/>
  <c r="F354"/>
  <c r="E354"/>
  <c r="B354"/>
  <c r="C354" s="1"/>
  <c r="A354"/>
  <c r="D353"/>
  <c r="M353"/>
  <c r="J353"/>
  <c r="K353" s="1"/>
  <c r="H353"/>
  <c r="G353"/>
  <c r="F353"/>
  <c r="E353"/>
  <c r="B353"/>
  <c r="C353" s="1"/>
  <c r="A353"/>
  <c r="D352"/>
  <c r="M352"/>
  <c r="J352"/>
  <c r="K352" s="1"/>
  <c r="H352"/>
  <c r="G352"/>
  <c r="F352"/>
  <c r="E352"/>
  <c r="B352"/>
  <c r="C352" s="1"/>
  <c r="A352"/>
  <c r="D351"/>
  <c r="M351" s="1"/>
  <c r="J351"/>
  <c r="K351" s="1"/>
  <c r="H351"/>
  <c r="G351"/>
  <c r="F351"/>
  <c r="E351"/>
  <c r="B351"/>
  <c r="C351" s="1"/>
  <c r="A351"/>
  <c r="D350"/>
  <c r="M350" s="1"/>
  <c r="J350"/>
  <c r="K350"/>
  <c r="H350"/>
  <c r="G350"/>
  <c r="F350"/>
  <c r="E350"/>
  <c r="B350"/>
  <c r="C350" s="1"/>
  <c r="A350"/>
  <c r="D349"/>
  <c r="M349"/>
  <c r="J349"/>
  <c r="K349" s="1"/>
  <c r="H349"/>
  <c r="G349"/>
  <c r="F349"/>
  <c r="E349"/>
  <c r="B349"/>
  <c r="C349" s="1"/>
  <c r="A349"/>
  <c r="D348"/>
  <c r="M348"/>
  <c r="J348"/>
  <c r="K348" s="1"/>
  <c r="H348"/>
  <c r="G348"/>
  <c r="F348"/>
  <c r="E348"/>
  <c r="B348"/>
  <c r="C348" s="1"/>
  <c r="A348"/>
  <c r="D347"/>
  <c r="M347" s="1"/>
  <c r="J347"/>
  <c r="K347" s="1"/>
  <c r="H347"/>
  <c r="G347"/>
  <c r="F347"/>
  <c r="E347"/>
  <c r="B347"/>
  <c r="C347" s="1"/>
  <c r="A347"/>
  <c r="D346"/>
  <c r="M346" s="1"/>
  <c r="J346"/>
  <c r="K346" s="1"/>
  <c r="H346"/>
  <c r="G346"/>
  <c r="F346"/>
  <c r="E346"/>
  <c r="B346"/>
  <c r="C346" s="1"/>
  <c r="A346"/>
  <c r="D345"/>
  <c r="M345" s="1"/>
  <c r="J345"/>
  <c r="K345" s="1"/>
  <c r="H345"/>
  <c r="G345"/>
  <c r="F345"/>
  <c r="E345"/>
  <c r="B345"/>
  <c r="C345" s="1"/>
  <c r="A345"/>
  <c r="D344"/>
  <c r="M344"/>
  <c r="J344"/>
  <c r="K344" s="1"/>
  <c r="H344"/>
  <c r="G344"/>
  <c r="F344"/>
  <c r="E344"/>
  <c r="B344"/>
  <c r="C344" s="1"/>
  <c r="A344"/>
  <c r="D343"/>
  <c r="M343" s="1"/>
  <c r="J343"/>
  <c r="K343" s="1"/>
  <c r="H343"/>
  <c r="G343"/>
  <c r="F343"/>
  <c r="E343"/>
  <c r="B343"/>
  <c r="C343" s="1"/>
  <c r="A343"/>
  <c r="D342"/>
  <c r="M342" s="1"/>
  <c r="J342"/>
  <c r="K342"/>
  <c r="H342"/>
  <c r="G342"/>
  <c r="F342"/>
  <c r="E342"/>
  <c r="B342"/>
  <c r="C342" s="1"/>
  <c r="A342"/>
  <c r="D341"/>
  <c r="M341"/>
  <c r="J341"/>
  <c r="K341" s="1"/>
  <c r="H341"/>
  <c r="G341"/>
  <c r="F341"/>
  <c r="E341"/>
  <c r="B341"/>
  <c r="C341" s="1"/>
  <c r="A341"/>
  <c r="D340"/>
  <c r="M340" s="1"/>
  <c r="J340"/>
  <c r="K340" s="1"/>
  <c r="H340"/>
  <c r="G340"/>
  <c r="F340"/>
  <c r="E340"/>
  <c r="B340"/>
  <c r="C340" s="1"/>
  <c r="A340"/>
  <c r="D339"/>
  <c r="M339" s="1"/>
  <c r="J339"/>
  <c r="K339" s="1"/>
  <c r="H339"/>
  <c r="G339"/>
  <c r="F339"/>
  <c r="E339"/>
  <c r="B339"/>
  <c r="C339" s="1"/>
  <c r="A339"/>
  <c r="D338"/>
  <c r="M338" s="1"/>
  <c r="J338"/>
  <c r="K338"/>
  <c r="H338"/>
  <c r="G338"/>
  <c r="F338"/>
  <c r="E338"/>
  <c r="B338"/>
  <c r="C338" s="1"/>
  <c r="A338"/>
  <c r="D337"/>
  <c r="M337"/>
  <c r="J337"/>
  <c r="K337" s="1"/>
  <c r="H337"/>
  <c r="G337"/>
  <c r="F337"/>
  <c r="E337"/>
  <c r="B337"/>
  <c r="C337" s="1"/>
  <c r="A337"/>
  <c r="D336"/>
  <c r="M336"/>
  <c r="J336"/>
  <c r="K336" s="1"/>
  <c r="H336"/>
  <c r="G336"/>
  <c r="F336"/>
  <c r="E336"/>
  <c r="B336"/>
  <c r="C336" s="1"/>
  <c r="A336"/>
  <c r="D335"/>
  <c r="M335" s="1"/>
  <c r="J335"/>
  <c r="K335" s="1"/>
  <c r="H335"/>
  <c r="G335"/>
  <c r="F335"/>
  <c r="E335"/>
  <c r="B335"/>
  <c r="C335" s="1"/>
  <c r="A335"/>
  <c r="D334"/>
  <c r="M334" s="1"/>
  <c r="J334"/>
  <c r="K334"/>
  <c r="H334"/>
  <c r="G334"/>
  <c r="F334"/>
  <c r="E334"/>
  <c r="B334"/>
  <c r="C334" s="1"/>
  <c r="A334"/>
  <c r="D333"/>
  <c r="M333"/>
  <c r="J333"/>
  <c r="K333" s="1"/>
  <c r="H333"/>
  <c r="G333"/>
  <c r="F333"/>
  <c r="E333"/>
  <c r="B333"/>
  <c r="C333" s="1"/>
  <c r="A333"/>
  <c r="D332"/>
  <c r="M332"/>
  <c r="J332"/>
  <c r="K332" s="1"/>
  <c r="H332"/>
  <c r="G332"/>
  <c r="F332"/>
  <c r="E332"/>
  <c r="B332"/>
  <c r="C332" s="1"/>
  <c r="A332"/>
  <c r="D331"/>
  <c r="M331" s="1"/>
  <c r="J331"/>
  <c r="K331" s="1"/>
  <c r="H331"/>
  <c r="G331"/>
  <c r="F331"/>
  <c r="E331"/>
  <c r="B331"/>
  <c r="C331" s="1"/>
  <c r="A331"/>
  <c r="D330"/>
  <c r="M330" s="1"/>
  <c r="J330"/>
  <c r="K330" s="1"/>
  <c r="H330"/>
  <c r="G330"/>
  <c r="F330"/>
  <c r="E330"/>
  <c r="B330"/>
  <c r="C330" s="1"/>
  <c r="A330"/>
  <c r="D329"/>
  <c r="M329" s="1"/>
  <c r="J329"/>
  <c r="K329" s="1"/>
  <c r="H329"/>
  <c r="G329"/>
  <c r="F329"/>
  <c r="E329"/>
  <c r="B329"/>
  <c r="C329" s="1"/>
  <c r="A329"/>
  <c r="D328"/>
  <c r="M328"/>
  <c r="J328"/>
  <c r="K328" s="1"/>
  <c r="H328"/>
  <c r="G328"/>
  <c r="F328"/>
  <c r="E328"/>
  <c r="B328"/>
  <c r="C328" s="1"/>
  <c r="A328"/>
  <c r="D327"/>
  <c r="M327" s="1"/>
  <c r="J327"/>
  <c r="K327" s="1"/>
  <c r="H327"/>
  <c r="G327"/>
  <c r="F327"/>
  <c r="E327"/>
  <c r="B327"/>
  <c r="C327" s="1"/>
  <c r="A327"/>
  <c r="D326"/>
  <c r="M326" s="1"/>
  <c r="J326"/>
  <c r="K326"/>
  <c r="H326"/>
  <c r="G326"/>
  <c r="F326"/>
  <c r="E326"/>
  <c r="B326"/>
  <c r="C326" s="1"/>
  <c r="A326"/>
  <c r="D325"/>
  <c r="M325"/>
  <c r="J325"/>
  <c r="K325" s="1"/>
  <c r="H325"/>
  <c r="G325"/>
  <c r="F325"/>
  <c r="E325"/>
  <c r="B325"/>
  <c r="C325" s="1"/>
  <c r="A325"/>
  <c r="D324"/>
  <c r="M324" s="1"/>
  <c r="J324"/>
  <c r="K324" s="1"/>
  <c r="H324"/>
  <c r="G324"/>
  <c r="F324"/>
  <c r="E324"/>
  <c r="B324"/>
  <c r="C324" s="1"/>
  <c r="A324"/>
  <c r="D323"/>
  <c r="M323" s="1"/>
  <c r="J323"/>
  <c r="K323" s="1"/>
  <c r="H323"/>
  <c r="G323"/>
  <c r="F323"/>
  <c r="E323"/>
  <c r="B323"/>
  <c r="C323" s="1"/>
  <c r="A323"/>
  <c r="D322"/>
  <c r="M322" s="1"/>
  <c r="J322"/>
  <c r="K322"/>
  <c r="H322"/>
  <c r="G322"/>
  <c r="F322"/>
  <c r="E322"/>
  <c r="B322"/>
  <c r="C322" s="1"/>
  <c r="A322"/>
  <c r="D321"/>
  <c r="M321"/>
  <c r="J321"/>
  <c r="K321" s="1"/>
  <c r="H321"/>
  <c r="G321"/>
  <c r="F321"/>
  <c r="E321"/>
  <c r="B321"/>
  <c r="C321" s="1"/>
  <c r="A321"/>
  <c r="D320"/>
  <c r="M320"/>
  <c r="J320"/>
  <c r="K320" s="1"/>
  <c r="H320"/>
  <c r="G320"/>
  <c r="F320"/>
  <c r="E320"/>
  <c r="B320"/>
  <c r="C320" s="1"/>
  <c r="A320"/>
  <c r="D319"/>
  <c r="M319" s="1"/>
  <c r="J319"/>
  <c r="K319" s="1"/>
  <c r="H319"/>
  <c r="G319"/>
  <c r="F319"/>
  <c r="E319"/>
  <c r="B319"/>
  <c r="C319" s="1"/>
  <c r="A319"/>
  <c r="D318"/>
  <c r="M318" s="1"/>
  <c r="J318"/>
  <c r="K318"/>
  <c r="H318"/>
  <c r="G318"/>
  <c r="F318"/>
  <c r="E318"/>
  <c r="B318"/>
  <c r="C318" s="1"/>
  <c r="A318"/>
  <c r="D317"/>
  <c r="M317"/>
  <c r="J317"/>
  <c r="K317" s="1"/>
  <c r="H317"/>
  <c r="G317"/>
  <c r="F317"/>
  <c r="E317"/>
  <c r="B317"/>
  <c r="C317" s="1"/>
  <c r="A317"/>
  <c r="D316"/>
  <c r="M316"/>
  <c r="J316"/>
  <c r="K316" s="1"/>
  <c r="H316"/>
  <c r="G316"/>
  <c r="F316"/>
  <c r="E316"/>
  <c r="B316"/>
  <c r="C316" s="1"/>
  <c r="A316"/>
  <c r="D315"/>
  <c r="M315" s="1"/>
  <c r="J315"/>
  <c r="K315" s="1"/>
  <c r="H315"/>
  <c r="G315"/>
  <c r="F315"/>
  <c r="E315"/>
  <c r="B315"/>
  <c r="C315" s="1"/>
  <c r="A315"/>
  <c r="D314"/>
  <c r="M314" s="1"/>
  <c r="J314"/>
  <c r="K314" s="1"/>
  <c r="H314"/>
  <c r="G314"/>
  <c r="F314"/>
  <c r="E314"/>
  <c r="B314"/>
  <c r="C314" s="1"/>
  <c r="A314"/>
  <c r="D313"/>
  <c r="M313" s="1"/>
  <c r="J313"/>
  <c r="K313" s="1"/>
  <c r="H313"/>
  <c r="G313"/>
  <c r="F313"/>
  <c r="E313"/>
  <c r="B313"/>
  <c r="C313" s="1"/>
  <c r="A313"/>
  <c r="D312"/>
  <c r="M312"/>
  <c r="J312"/>
  <c r="K312" s="1"/>
  <c r="H312"/>
  <c r="G312"/>
  <c r="F312"/>
  <c r="E312"/>
  <c r="B312"/>
  <c r="C312" s="1"/>
  <c r="A312"/>
  <c r="D311"/>
  <c r="M311" s="1"/>
  <c r="J311"/>
  <c r="K311" s="1"/>
  <c r="H311"/>
  <c r="G311"/>
  <c r="F311"/>
  <c r="E311"/>
  <c r="B311"/>
  <c r="C311" s="1"/>
  <c r="A311"/>
  <c r="D310"/>
  <c r="M310" s="1"/>
  <c r="J310"/>
  <c r="K310"/>
  <c r="H310"/>
  <c r="G310"/>
  <c r="F310"/>
  <c r="E310"/>
  <c r="B310"/>
  <c r="C310" s="1"/>
  <c r="A310"/>
  <c r="D309"/>
  <c r="M309"/>
  <c r="J309"/>
  <c r="K309" s="1"/>
  <c r="H309"/>
  <c r="G309"/>
  <c r="F309"/>
  <c r="E309"/>
  <c r="B309"/>
  <c r="C309" s="1"/>
  <c r="A309"/>
  <c r="D308"/>
  <c r="M308" s="1"/>
  <c r="J308"/>
  <c r="K308" s="1"/>
  <c r="H308"/>
  <c r="G308"/>
  <c r="F308"/>
  <c r="E308"/>
  <c r="B308"/>
  <c r="C308" s="1"/>
  <c r="A308"/>
  <c r="D307"/>
  <c r="M307" s="1"/>
  <c r="J307"/>
  <c r="K307" s="1"/>
  <c r="H307"/>
  <c r="G307"/>
  <c r="F307"/>
  <c r="E307"/>
  <c r="B307"/>
  <c r="C307" s="1"/>
  <c r="A307"/>
  <c r="D306"/>
  <c r="M306" s="1"/>
  <c r="J306"/>
  <c r="K306"/>
  <c r="H306"/>
  <c r="G306"/>
  <c r="F306"/>
  <c r="E306"/>
  <c r="B306"/>
  <c r="C306" s="1"/>
  <c r="A306"/>
  <c r="D305"/>
  <c r="M305"/>
  <c r="J305"/>
  <c r="K305" s="1"/>
  <c r="H305"/>
  <c r="G305"/>
  <c r="F305"/>
  <c r="E305"/>
  <c r="B305"/>
  <c r="C305" s="1"/>
  <c r="A305"/>
  <c r="D304"/>
  <c r="M304"/>
  <c r="J304"/>
  <c r="K304" s="1"/>
  <c r="H304"/>
  <c r="G304"/>
  <c r="F304"/>
  <c r="E304"/>
  <c r="B304"/>
  <c r="C304" s="1"/>
  <c r="A304"/>
  <c r="D303"/>
  <c r="M303" s="1"/>
  <c r="J303"/>
  <c r="K303" s="1"/>
  <c r="H303"/>
  <c r="G303"/>
  <c r="F303"/>
  <c r="E303"/>
  <c r="B303"/>
  <c r="C303" s="1"/>
  <c r="A303"/>
  <c r="D302"/>
  <c r="M302" s="1"/>
  <c r="J302"/>
  <c r="K302"/>
  <c r="H302"/>
  <c r="G302"/>
  <c r="F302"/>
  <c r="E302"/>
  <c r="B302"/>
  <c r="C302" s="1"/>
  <c r="A302"/>
  <c r="D301"/>
  <c r="M301"/>
  <c r="J301"/>
  <c r="K301" s="1"/>
  <c r="H301"/>
  <c r="G301"/>
  <c r="F301"/>
  <c r="E301"/>
  <c r="B301"/>
  <c r="C301" s="1"/>
  <c r="A301"/>
  <c r="D300"/>
  <c r="M300"/>
  <c r="J300"/>
  <c r="K300" s="1"/>
  <c r="H300"/>
  <c r="G300"/>
  <c r="F300"/>
  <c r="E300"/>
  <c r="B300"/>
  <c r="C300" s="1"/>
  <c r="A300"/>
  <c r="D299"/>
  <c r="M299" s="1"/>
  <c r="J299"/>
  <c r="K299" s="1"/>
  <c r="H299"/>
  <c r="G299"/>
  <c r="F299"/>
  <c r="E299"/>
  <c r="B299"/>
  <c r="C299" s="1"/>
  <c r="A299"/>
  <c r="D298"/>
  <c r="M298" s="1"/>
  <c r="J298"/>
  <c r="K298" s="1"/>
  <c r="H298"/>
  <c r="G298"/>
  <c r="F298"/>
  <c r="E298"/>
  <c r="B298"/>
  <c r="C298" s="1"/>
  <c r="A298"/>
  <c r="D297"/>
  <c r="M297" s="1"/>
  <c r="J297"/>
  <c r="K297" s="1"/>
  <c r="H297"/>
  <c r="G297"/>
  <c r="F297"/>
  <c r="E297"/>
  <c r="B297"/>
  <c r="C297" s="1"/>
  <c r="A297"/>
  <c r="D296"/>
  <c r="M296"/>
  <c r="J296"/>
  <c r="K296" s="1"/>
  <c r="H296"/>
  <c r="G296"/>
  <c r="F296"/>
  <c r="E296"/>
  <c r="B296"/>
  <c r="C296" s="1"/>
  <c r="A296"/>
  <c r="D295"/>
  <c r="M295" s="1"/>
  <c r="J295"/>
  <c r="K295" s="1"/>
  <c r="H295"/>
  <c r="G295"/>
  <c r="F295"/>
  <c r="E295"/>
  <c r="B295"/>
  <c r="C295" s="1"/>
  <c r="A295"/>
  <c r="D294"/>
  <c r="M294" s="1"/>
  <c r="J294"/>
  <c r="K294"/>
  <c r="H294"/>
  <c r="G294"/>
  <c r="F294"/>
  <c r="E294"/>
  <c r="B294"/>
  <c r="C294" s="1"/>
  <c r="A294"/>
  <c r="D293"/>
  <c r="M293"/>
  <c r="J293"/>
  <c r="K293" s="1"/>
  <c r="H293"/>
  <c r="G293"/>
  <c r="F293"/>
  <c r="E293"/>
  <c r="B293"/>
  <c r="C293" s="1"/>
  <c r="A293"/>
  <c r="D292"/>
  <c r="M292" s="1"/>
  <c r="J292"/>
  <c r="K292" s="1"/>
  <c r="H292"/>
  <c r="G292"/>
  <c r="F292"/>
  <c r="E292"/>
  <c r="B292"/>
  <c r="C292" s="1"/>
  <c r="A292"/>
  <c r="D291"/>
  <c r="M291" s="1"/>
  <c r="J291"/>
  <c r="K291" s="1"/>
  <c r="H291"/>
  <c r="G291"/>
  <c r="F291"/>
  <c r="E291"/>
  <c r="B291"/>
  <c r="C291" s="1"/>
  <c r="A291"/>
  <c r="D290"/>
  <c r="M290" s="1"/>
  <c r="J290"/>
  <c r="K290"/>
  <c r="H290"/>
  <c r="G290"/>
  <c r="F290"/>
  <c r="E290"/>
  <c r="B290"/>
  <c r="C290" s="1"/>
  <c r="A290"/>
  <c r="D289"/>
  <c r="M289"/>
  <c r="J289"/>
  <c r="K289" s="1"/>
  <c r="H289"/>
  <c r="G289"/>
  <c r="F289"/>
  <c r="E289"/>
  <c r="B289"/>
  <c r="C289" s="1"/>
  <c r="A289"/>
  <c r="D288"/>
  <c r="M288"/>
  <c r="J288"/>
  <c r="K288" s="1"/>
  <c r="H288"/>
  <c r="G288"/>
  <c r="F288"/>
  <c r="E288"/>
  <c r="B288"/>
  <c r="C288" s="1"/>
  <c r="A288"/>
  <c r="D287"/>
  <c r="M287" s="1"/>
  <c r="J287"/>
  <c r="K287" s="1"/>
  <c r="H287"/>
  <c r="G287"/>
  <c r="F287"/>
  <c r="E287"/>
  <c r="B287"/>
  <c r="C287" s="1"/>
  <c r="A287"/>
  <c r="D286"/>
  <c r="M286" s="1"/>
  <c r="J286"/>
  <c r="K286"/>
  <c r="H286"/>
  <c r="G286"/>
  <c r="F286"/>
  <c r="E286"/>
  <c r="B286"/>
  <c r="C286" s="1"/>
  <c r="A286"/>
  <c r="D285"/>
  <c r="M285"/>
  <c r="J285"/>
  <c r="K285" s="1"/>
  <c r="H285"/>
  <c r="G285"/>
  <c r="F285"/>
  <c r="E285"/>
  <c r="B285"/>
  <c r="C285" s="1"/>
  <c r="A285"/>
  <c r="D284"/>
  <c r="M284"/>
  <c r="J284"/>
  <c r="K284" s="1"/>
  <c r="H284"/>
  <c r="G284"/>
  <c r="F284"/>
  <c r="E284"/>
  <c r="B284"/>
  <c r="C284" s="1"/>
  <c r="A284"/>
  <c r="D283"/>
  <c r="M283" s="1"/>
  <c r="J283"/>
  <c r="K283" s="1"/>
  <c r="H283"/>
  <c r="G283"/>
  <c r="F283"/>
  <c r="E283"/>
  <c r="B283"/>
  <c r="C283" s="1"/>
  <c r="A283"/>
  <c r="D282"/>
  <c r="M282" s="1"/>
  <c r="J282"/>
  <c r="K282" s="1"/>
  <c r="H282"/>
  <c r="G282"/>
  <c r="F282"/>
  <c r="E282"/>
  <c r="B282"/>
  <c r="C282" s="1"/>
  <c r="A282"/>
  <c r="D281"/>
  <c r="M281" s="1"/>
  <c r="J281"/>
  <c r="K281" s="1"/>
  <c r="H281"/>
  <c r="G281"/>
  <c r="F281"/>
  <c r="E281"/>
  <c r="B281"/>
  <c r="C281" s="1"/>
  <c r="A281"/>
  <c r="D280"/>
  <c r="M280"/>
  <c r="J280"/>
  <c r="K280" s="1"/>
  <c r="H280"/>
  <c r="G280"/>
  <c r="F280"/>
  <c r="E280"/>
  <c r="B280"/>
  <c r="C280" s="1"/>
  <c r="A280"/>
  <c r="D279"/>
  <c r="M279" s="1"/>
  <c r="J279"/>
  <c r="K279" s="1"/>
  <c r="H279"/>
  <c r="G279"/>
  <c r="F279"/>
  <c r="E279"/>
  <c r="B279"/>
  <c r="C279" s="1"/>
  <c r="A279"/>
  <c r="D278"/>
  <c r="M278" s="1"/>
  <c r="J278"/>
  <c r="K278"/>
  <c r="H278"/>
  <c r="G278"/>
  <c r="F278"/>
  <c r="E278"/>
  <c r="B278"/>
  <c r="C278" s="1"/>
  <c r="A278"/>
  <c r="D277"/>
  <c r="M277"/>
  <c r="J277"/>
  <c r="K277" s="1"/>
  <c r="H277"/>
  <c r="G277"/>
  <c r="F277"/>
  <c r="E277"/>
  <c r="B277"/>
  <c r="C277" s="1"/>
  <c r="A277"/>
  <c r="D276"/>
  <c r="M276" s="1"/>
  <c r="J276"/>
  <c r="K276" s="1"/>
  <c r="H276"/>
  <c r="G276"/>
  <c r="F276"/>
  <c r="E276"/>
  <c r="B276"/>
  <c r="C276" s="1"/>
  <c r="A276"/>
  <c r="D275"/>
  <c r="M275" s="1"/>
  <c r="J275"/>
  <c r="K275" s="1"/>
  <c r="H275"/>
  <c r="G275"/>
  <c r="F275"/>
  <c r="E275"/>
  <c r="B275"/>
  <c r="C275" s="1"/>
  <c r="A275"/>
  <c r="D274"/>
  <c r="M274" s="1"/>
  <c r="J274"/>
  <c r="K274"/>
  <c r="H274"/>
  <c r="G274"/>
  <c r="F274"/>
  <c r="E274"/>
  <c r="B274"/>
  <c r="C274" s="1"/>
  <c r="A274"/>
  <c r="D273"/>
  <c r="M273"/>
  <c r="J273"/>
  <c r="K273" s="1"/>
  <c r="H273"/>
  <c r="G273"/>
  <c r="F273"/>
  <c r="E273"/>
  <c r="B273"/>
  <c r="C273" s="1"/>
  <c r="A273"/>
  <c r="D272"/>
  <c r="M272"/>
  <c r="J272"/>
  <c r="K272" s="1"/>
  <c r="H272"/>
  <c r="G272"/>
  <c r="F272"/>
  <c r="E272"/>
  <c r="B272"/>
  <c r="C272" s="1"/>
  <c r="A272"/>
  <c r="D271"/>
  <c r="M271" s="1"/>
  <c r="J271"/>
  <c r="K271" s="1"/>
  <c r="H271"/>
  <c r="G271"/>
  <c r="F271"/>
  <c r="E271"/>
  <c r="B271"/>
  <c r="C271" s="1"/>
  <c r="A271"/>
  <c r="D270"/>
  <c r="M270" s="1"/>
  <c r="J270"/>
  <c r="K270"/>
  <c r="H270"/>
  <c r="G270"/>
  <c r="F270"/>
  <c r="E270"/>
  <c r="B270"/>
  <c r="C270" s="1"/>
  <c r="A270"/>
  <c r="D269"/>
  <c r="M269"/>
  <c r="J269"/>
  <c r="K269" s="1"/>
  <c r="H269"/>
  <c r="G269"/>
  <c r="F269"/>
  <c r="E269"/>
  <c r="B269"/>
  <c r="C269" s="1"/>
  <c r="A269"/>
  <c r="D268"/>
  <c r="M268"/>
  <c r="J268"/>
  <c r="K268" s="1"/>
  <c r="H268"/>
  <c r="G268"/>
  <c r="F268"/>
  <c r="E268"/>
  <c r="B268"/>
  <c r="C268" s="1"/>
  <c r="A268"/>
  <c r="D267"/>
  <c r="M267" s="1"/>
  <c r="J267"/>
  <c r="K267" s="1"/>
  <c r="H267"/>
  <c r="G267"/>
  <c r="F267"/>
  <c r="E267"/>
  <c r="B267"/>
  <c r="C267" s="1"/>
  <c r="A267"/>
  <c r="D266"/>
  <c r="M266" s="1"/>
  <c r="J266"/>
  <c r="K266" s="1"/>
  <c r="H266"/>
  <c r="G266"/>
  <c r="F266"/>
  <c r="E266"/>
  <c r="B266"/>
  <c r="C266" s="1"/>
  <c r="A266"/>
  <c r="D265"/>
  <c r="M265" s="1"/>
  <c r="J265"/>
  <c r="K265" s="1"/>
  <c r="H265"/>
  <c r="G265"/>
  <c r="F265"/>
  <c r="E265"/>
  <c r="B265"/>
  <c r="C265" s="1"/>
  <c r="A265"/>
  <c r="D264"/>
  <c r="M264"/>
  <c r="J264"/>
  <c r="K264" s="1"/>
  <c r="H264"/>
  <c r="G264"/>
  <c r="F264"/>
  <c r="E264"/>
  <c r="B264"/>
  <c r="C264" s="1"/>
  <c r="A264"/>
  <c r="D263"/>
  <c r="M263" s="1"/>
  <c r="J263"/>
  <c r="K263" s="1"/>
  <c r="H263"/>
  <c r="G263"/>
  <c r="F263"/>
  <c r="E263"/>
  <c r="B263"/>
  <c r="C263" s="1"/>
  <c r="A263"/>
  <c r="D262"/>
  <c r="M262" s="1"/>
  <c r="J262"/>
  <c r="K262"/>
  <c r="H262"/>
  <c r="G262"/>
  <c r="F262"/>
  <c r="E262"/>
  <c r="B262"/>
  <c r="C262" s="1"/>
  <c r="A262"/>
  <c r="D261"/>
  <c r="M261"/>
  <c r="J261"/>
  <c r="K261" s="1"/>
  <c r="H261"/>
  <c r="G261"/>
  <c r="F261"/>
  <c r="E261"/>
  <c r="B261"/>
  <c r="C261" s="1"/>
  <c r="A261"/>
  <c r="D260"/>
  <c r="M260" s="1"/>
  <c r="J260"/>
  <c r="K260" s="1"/>
  <c r="H260"/>
  <c r="G260"/>
  <c r="F260"/>
  <c r="E260"/>
  <c r="B260"/>
  <c r="C260" s="1"/>
  <c r="A260"/>
  <c r="D259"/>
  <c r="M259" s="1"/>
  <c r="J259"/>
  <c r="K259" s="1"/>
  <c r="H259"/>
  <c r="G259"/>
  <c r="F259"/>
  <c r="E259"/>
  <c r="B259"/>
  <c r="C259" s="1"/>
  <c r="A259"/>
  <c r="D258"/>
  <c r="M258" s="1"/>
  <c r="J258"/>
  <c r="K258"/>
  <c r="H258"/>
  <c r="G258"/>
  <c r="F258"/>
  <c r="E258"/>
  <c r="B258"/>
  <c r="C258" s="1"/>
  <c r="A258"/>
  <c r="D257"/>
  <c r="M257"/>
  <c r="J257"/>
  <c r="K257" s="1"/>
  <c r="H257"/>
  <c r="G257"/>
  <c r="F257"/>
  <c r="E257"/>
  <c r="B257"/>
  <c r="C257" s="1"/>
  <c r="A257"/>
  <c r="D256"/>
  <c r="M256"/>
  <c r="J256"/>
  <c r="K256" s="1"/>
  <c r="H256"/>
  <c r="G256"/>
  <c r="F256"/>
  <c r="E256"/>
  <c r="B256"/>
  <c r="C256" s="1"/>
  <c r="A256"/>
  <c r="D255"/>
  <c r="M255" s="1"/>
  <c r="J255"/>
  <c r="K255" s="1"/>
  <c r="H255"/>
  <c r="G255"/>
  <c r="F255"/>
  <c r="E255"/>
  <c r="B255"/>
  <c r="C255" s="1"/>
  <c r="A255"/>
  <c r="D254"/>
  <c r="M254" s="1"/>
  <c r="J254"/>
  <c r="K254"/>
  <c r="H254"/>
  <c r="G254"/>
  <c r="F254"/>
  <c r="E254"/>
  <c r="B254"/>
  <c r="C254" s="1"/>
  <c r="A254"/>
  <c r="D253"/>
  <c r="M253"/>
  <c r="J253"/>
  <c r="K253" s="1"/>
  <c r="H253"/>
  <c r="G253"/>
  <c r="F253"/>
  <c r="E253"/>
  <c r="B253"/>
  <c r="C253" s="1"/>
  <c r="A253"/>
  <c r="D252"/>
  <c r="M252"/>
  <c r="J252"/>
  <c r="K252" s="1"/>
  <c r="H252"/>
  <c r="G252"/>
  <c r="F252"/>
  <c r="E252"/>
  <c r="B252"/>
  <c r="C252" s="1"/>
  <c r="A252"/>
  <c r="D251"/>
  <c r="M251" s="1"/>
  <c r="J251"/>
  <c r="K251" s="1"/>
  <c r="H251"/>
  <c r="G251"/>
  <c r="F251"/>
  <c r="E251"/>
  <c r="B251"/>
  <c r="C251" s="1"/>
  <c r="A251"/>
  <c r="D250"/>
  <c r="M250" s="1"/>
  <c r="J250"/>
  <c r="K250" s="1"/>
  <c r="H250"/>
  <c r="G250"/>
  <c r="F250"/>
  <c r="E250"/>
  <c r="B250"/>
  <c r="C250" s="1"/>
  <c r="A250"/>
  <c r="D249"/>
  <c r="M249" s="1"/>
  <c r="J249"/>
  <c r="K249" s="1"/>
  <c r="H249"/>
  <c r="G249"/>
  <c r="F249"/>
  <c r="E249"/>
  <c r="B249"/>
  <c r="C249" s="1"/>
  <c r="A249"/>
  <c r="D248"/>
  <c r="M248"/>
  <c r="J248"/>
  <c r="K248" s="1"/>
  <c r="H248"/>
  <c r="G248"/>
  <c r="F248"/>
  <c r="E248"/>
  <c r="B248"/>
  <c r="C248" s="1"/>
  <c r="A248"/>
  <c r="D247"/>
  <c r="M247" s="1"/>
  <c r="J247"/>
  <c r="K247" s="1"/>
  <c r="H247"/>
  <c r="G247"/>
  <c r="F247"/>
  <c r="E247"/>
  <c r="B247"/>
  <c r="C247" s="1"/>
  <c r="A247"/>
  <c r="D246"/>
  <c r="M246" s="1"/>
  <c r="J246"/>
  <c r="K246"/>
  <c r="H246"/>
  <c r="G246"/>
  <c r="F246"/>
  <c r="E246"/>
  <c r="B246"/>
  <c r="C246" s="1"/>
  <c r="A246"/>
  <c r="D245"/>
  <c r="M245"/>
  <c r="J245"/>
  <c r="K245" s="1"/>
  <c r="H245"/>
  <c r="G245"/>
  <c r="F245"/>
  <c r="E245"/>
  <c r="B245"/>
  <c r="C245" s="1"/>
  <c r="A245"/>
  <c r="D244"/>
  <c r="M244" s="1"/>
  <c r="J244"/>
  <c r="K244" s="1"/>
  <c r="H244"/>
  <c r="G244"/>
  <c r="F244"/>
  <c r="E244"/>
  <c r="B244"/>
  <c r="C244" s="1"/>
  <c r="A244"/>
  <c r="D243"/>
  <c r="M243" s="1"/>
  <c r="J243"/>
  <c r="K243" s="1"/>
  <c r="H243"/>
  <c r="G243"/>
  <c r="F243"/>
  <c r="E243"/>
  <c r="B243"/>
  <c r="C243" s="1"/>
  <c r="A243"/>
  <c r="D242"/>
  <c r="M242" s="1"/>
  <c r="J242"/>
  <c r="K242"/>
  <c r="H242"/>
  <c r="G242"/>
  <c r="F242"/>
  <c r="E242"/>
  <c r="B242"/>
  <c r="C242" s="1"/>
  <c r="A242"/>
  <c r="D241"/>
  <c r="M241"/>
  <c r="J241"/>
  <c r="K241" s="1"/>
  <c r="H241"/>
  <c r="G241"/>
  <c r="F241"/>
  <c r="E241"/>
  <c r="B241"/>
  <c r="C241" s="1"/>
  <c r="A241"/>
  <c r="D240"/>
  <c r="M240"/>
  <c r="J240"/>
  <c r="K240" s="1"/>
  <c r="H240"/>
  <c r="G240"/>
  <c r="F240"/>
  <c r="E240"/>
  <c r="B240"/>
  <c r="C240" s="1"/>
  <c r="A240"/>
  <c r="D239"/>
  <c r="M239" s="1"/>
  <c r="J239"/>
  <c r="K239" s="1"/>
  <c r="H239"/>
  <c r="G239"/>
  <c r="F239"/>
  <c r="E239"/>
  <c r="B239"/>
  <c r="C239" s="1"/>
  <c r="A239"/>
  <c r="D238"/>
  <c r="M238" s="1"/>
  <c r="J238"/>
  <c r="K238"/>
  <c r="H238"/>
  <c r="G238"/>
  <c r="F238"/>
  <c r="E238"/>
  <c r="B238"/>
  <c r="C238" s="1"/>
  <c r="A238"/>
  <c r="D237"/>
  <c r="M237"/>
  <c r="J237"/>
  <c r="K237" s="1"/>
  <c r="H237"/>
  <c r="G237"/>
  <c r="F237"/>
  <c r="E237"/>
  <c r="B237"/>
  <c r="C237" s="1"/>
  <c r="A237"/>
  <c r="D236"/>
  <c r="M236"/>
  <c r="J236"/>
  <c r="K236" s="1"/>
  <c r="H236"/>
  <c r="G236"/>
  <c r="F236"/>
  <c r="E236"/>
  <c r="B236"/>
  <c r="C236" s="1"/>
  <c r="A236"/>
  <c r="D235"/>
  <c r="M235" s="1"/>
  <c r="J235"/>
  <c r="K235" s="1"/>
  <c r="H235"/>
  <c r="G235"/>
  <c r="F235"/>
  <c r="E235"/>
  <c r="B235"/>
  <c r="C235" s="1"/>
  <c r="A235"/>
  <c r="D234"/>
  <c r="M234" s="1"/>
  <c r="J234"/>
  <c r="K234" s="1"/>
  <c r="H234"/>
  <c r="G234"/>
  <c r="F234"/>
  <c r="E234"/>
  <c r="B234"/>
  <c r="C234" s="1"/>
  <c r="A234"/>
  <c r="D233"/>
  <c r="M233" s="1"/>
  <c r="J233"/>
  <c r="K233" s="1"/>
  <c r="H233"/>
  <c r="G233"/>
  <c r="F233"/>
  <c r="E233"/>
  <c r="B233"/>
  <c r="C233" s="1"/>
  <c r="A233"/>
  <c r="D232"/>
  <c r="M232"/>
  <c r="J232"/>
  <c r="K232" s="1"/>
  <c r="H232"/>
  <c r="G232"/>
  <c r="F232"/>
  <c r="E232"/>
  <c r="B232"/>
  <c r="C232" s="1"/>
  <c r="A232"/>
  <c r="D231"/>
  <c r="M231" s="1"/>
  <c r="J231"/>
  <c r="K231" s="1"/>
  <c r="H231"/>
  <c r="G231"/>
  <c r="F231"/>
  <c r="E231"/>
  <c r="B231"/>
  <c r="C231" s="1"/>
  <c r="A231"/>
  <c r="D230"/>
  <c r="M230" s="1"/>
  <c r="J230"/>
  <c r="K230"/>
  <c r="H230"/>
  <c r="G230"/>
  <c r="F230"/>
  <c r="E230"/>
  <c r="B230"/>
  <c r="C230" s="1"/>
  <c r="A230"/>
  <c r="D229"/>
  <c r="M229"/>
  <c r="J229"/>
  <c r="K229" s="1"/>
  <c r="H229"/>
  <c r="G229"/>
  <c r="F229"/>
  <c r="E229"/>
  <c r="B229"/>
  <c r="C229" s="1"/>
  <c r="A229"/>
  <c r="D228"/>
  <c r="M228" s="1"/>
  <c r="J228"/>
  <c r="K228" s="1"/>
  <c r="H228"/>
  <c r="G228"/>
  <c r="F228"/>
  <c r="E228"/>
  <c r="B228"/>
  <c r="C228" s="1"/>
  <c r="A228"/>
  <c r="D227"/>
  <c r="M227" s="1"/>
  <c r="J227"/>
  <c r="K227" s="1"/>
  <c r="H227"/>
  <c r="G227"/>
  <c r="F227"/>
  <c r="E227"/>
  <c r="B227"/>
  <c r="C227" s="1"/>
  <c r="A227"/>
  <c r="D226"/>
  <c r="M226" s="1"/>
  <c r="J226"/>
  <c r="K226"/>
  <c r="H226"/>
  <c r="G226"/>
  <c r="F226"/>
  <c r="E226"/>
  <c r="B226"/>
  <c r="C226" s="1"/>
  <c r="A226"/>
  <c r="D225"/>
  <c r="M225"/>
  <c r="J225"/>
  <c r="K225" s="1"/>
  <c r="H225"/>
  <c r="G225"/>
  <c r="F225"/>
  <c r="E225"/>
  <c r="B225"/>
  <c r="C225" s="1"/>
  <c r="A225"/>
  <c r="D224"/>
  <c r="M224"/>
  <c r="J224"/>
  <c r="K224" s="1"/>
  <c r="H224"/>
  <c r="G224"/>
  <c r="F224"/>
  <c r="E224"/>
  <c r="B224"/>
  <c r="C224" s="1"/>
  <c r="A224"/>
  <c r="D223"/>
  <c r="M223" s="1"/>
  <c r="J223"/>
  <c r="K223" s="1"/>
  <c r="H223"/>
  <c r="G223"/>
  <c r="F223"/>
  <c r="E223"/>
  <c r="B223"/>
  <c r="C223" s="1"/>
  <c r="A223"/>
  <c r="D222"/>
  <c r="M222" s="1"/>
  <c r="J222"/>
  <c r="K222"/>
  <c r="H222"/>
  <c r="G222"/>
  <c r="F222"/>
  <c r="E222"/>
  <c r="B222"/>
  <c r="C222" s="1"/>
  <c r="A222"/>
  <c r="D221"/>
  <c r="M221"/>
  <c r="J221"/>
  <c r="K221" s="1"/>
  <c r="H221"/>
  <c r="G221"/>
  <c r="F221"/>
  <c r="E221"/>
  <c r="B221"/>
  <c r="C221" s="1"/>
  <c r="A221"/>
  <c r="D220"/>
  <c r="M220"/>
  <c r="J220"/>
  <c r="K220" s="1"/>
  <c r="H220"/>
  <c r="G220"/>
  <c r="F220"/>
  <c r="E220"/>
  <c r="B220"/>
  <c r="C220" s="1"/>
  <c r="A220"/>
  <c r="D219"/>
  <c r="M219" s="1"/>
  <c r="J219"/>
  <c r="K219" s="1"/>
  <c r="H219"/>
  <c r="G219"/>
  <c r="F219"/>
  <c r="E219"/>
  <c r="B219"/>
  <c r="C219" s="1"/>
  <c r="A219"/>
  <c r="D218"/>
  <c r="M218" s="1"/>
  <c r="J218"/>
  <c r="K218" s="1"/>
  <c r="H218"/>
  <c r="G218"/>
  <c r="F218"/>
  <c r="E218"/>
  <c r="B218"/>
  <c r="C218" s="1"/>
  <c r="A218"/>
  <c r="D217"/>
  <c r="M217" s="1"/>
  <c r="J217"/>
  <c r="K217" s="1"/>
  <c r="H217"/>
  <c r="G217"/>
  <c r="F217"/>
  <c r="E217"/>
  <c r="B217"/>
  <c r="C217" s="1"/>
  <c r="A217"/>
  <c r="D216"/>
  <c r="M216"/>
  <c r="J216"/>
  <c r="K216" s="1"/>
  <c r="H216"/>
  <c r="G216"/>
  <c r="F216"/>
  <c r="E216"/>
  <c r="B216"/>
  <c r="C216" s="1"/>
  <c r="A216"/>
  <c r="D215"/>
  <c r="M215" s="1"/>
  <c r="J215"/>
  <c r="K215" s="1"/>
  <c r="H215"/>
  <c r="G215"/>
  <c r="F215"/>
  <c r="E215"/>
  <c r="B215"/>
  <c r="C215" s="1"/>
  <c r="A215"/>
  <c r="D214"/>
  <c r="M214" s="1"/>
  <c r="J214"/>
  <c r="K214"/>
  <c r="H214"/>
  <c r="G214"/>
  <c r="F214"/>
  <c r="E214"/>
  <c r="B214"/>
  <c r="C214" s="1"/>
  <c r="A214"/>
  <c r="D213"/>
  <c r="M213"/>
  <c r="J213"/>
  <c r="K213" s="1"/>
  <c r="H213"/>
  <c r="G213"/>
  <c r="F213"/>
  <c r="E213"/>
  <c r="B213"/>
  <c r="C213" s="1"/>
  <c r="A213"/>
  <c r="D212"/>
  <c r="M212" s="1"/>
  <c r="J212"/>
  <c r="K212" s="1"/>
  <c r="H212"/>
  <c r="G212"/>
  <c r="F212"/>
  <c r="E212"/>
  <c r="B212"/>
  <c r="C212" s="1"/>
  <c r="A212"/>
  <c r="D211"/>
  <c r="M211" s="1"/>
  <c r="J211"/>
  <c r="K211" s="1"/>
  <c r="H211"/>
  <c r="G211"/>
  <c r="F211"/>
  <c r="E211"/>
  <c r="B211"/>
  <c r="C211" s="1"/>
  <c r="A211"/>
  <c r="D210"/>
  <c r="M210" s="1"/>
  <c r="J210"/>
  <c r="K210"/>
  <c r="H210"/>
  <c r="G210"/>
  <c r="F210"/>
  <c r="E210"/>
  <c r="B210"/>
  <c r="C210" s="1"/>
  <c r="A210"/>
  <c r="D209"/>
  <c r="M209"/>
  <c r="J209"/>
  <c r="K209" s="1"/>
  <c r="H209"/>
  <c r="G209"/>
  <c r="F209"/>
  <c r="E209"/>
  <c r="B209"/>
  <c r="C209" s="1"/>
  <c r="A209"/>
  <c r="D208"/>
  <c r="M208"/>
  <c r="J208"/>
  <c r="K208" s="1"/>
  <c r="H208"/>
  <c r="G208"/>
  <c r="F208"/>
  <c r="E208"/>
  <c r="B208"/>
  <c r="C208" s="1"/>
  <c r="A208"/>
  <c r="D207"/>
  <c r="M207" s="1"/>
  <c r="J207"/>
  <c r="K207" s="1"/>
  <c r="H207"/>
  <c r="G207"/>
  <c r="F207"/>
  <c r="E207"/>
  <c r="B207"/>
  <c r="C207" s="1"/>
  <c r="A207"/>
  <c r="D206"/>
  <c r="M206" s="1"/>
  <c r="J206"/>
  <c r="K206"/>
  <c r="H206"/>
  <c r="G206"/>
  <c r="F206"/>
  <c r="E206"/>
  <c r="B206"/>
  <c r="C206" s="1"/>
  <c r="A206"/>
  <c r="D205"/>
  <c r="M205"/>
  <c r="J205"/>
  <c r="K205" s="1"/>
  <c r="H205"/>
  <c r="G205"/>
  <c r="F205"/>
  <c r="E205"/>
  <c r="B205"/>
  <c r="C205" s="1"/>
  <c r="A205"/>
  <c r="D204"/>
  <c r="M204"/>
  <c r="J204"/>
  <c r="K204" s="1"/>
  <c r="H204"/>
  <c r="G204"/>
  <c r="F204"/>
  <c r="E204"/>
  <c r="B204"/>
  <c r="C204" s="1"/>
  <c r="A204"/>
  <c r="D203"/>
  <c r="M203" s="1"/>
  <c r="J203"/>
  <c r="K203" s="1"/>
  <c r="H203"/>
  <c r="G203"/>
  <c r="F203"/>
  <c r="E203"/>
  <c r="B203"/>
  <c r="C203" s="1"/>
  <c r="A203"/>
  <c r="D202"/>
  <c r="M202" s="1"/>
  <c r="J202"/>
  <c r="K202" s="1"/>
  <c r="H202"/>
  <c r="G202"/>
  <c r="F202"/>
  <c r="E202"/>
  <c r="B202"/>
  <c r="C202" s="1"/>
  <c r="A202"/>
  <c r="D201"/>
  <c r="M201" s="1"/>
  <c r="J201"/>
  <c r="K201" s="1"/>
  <c r="H201"/>
  <c r="G201"/>
  <c r="F201"/>
  <c r="E201"/>
  <c r="B201"/>
  <c r="C201" s="1"/>
  <c r="A201"/>
  <c r="D200"/>
  <c r="M200"/>
  <c r="J200"/>
  <c r="K200" s="1"/>
  <c r="H200"/>
  <c r="G200"/>
  <c r="F200"/>
  <c r="E200"/>
  <c r="B200"/>
  <c r="C200" s="1"/>
  <c r="A200"/>
  <c r="D199"/>
  <c r="M199" s="1"/>
  <c r="J199"/>
  <c r="K199" s="1"/>
  <c r="H199"/>
  <c r="G199"/>
  <c r="F199"/>
  <c r="E199"/>
  <c r="B199"/>
  <c r="C199" s="1"/>
  <c r="A199"/>
  <c r="D198"/>
  <c r="M198" s="1"/>
  <c r="J198"/>
  <c r="K198"/>
  <c r="H198"/>
  <c r="G198"/>
  <c r="F198"/>
  <c r="E198"/>
  <c r="B198"/>
  <c r="C198" s="1"/>
  <c r="A198"/>
  <c r="D197"/>
  <c r="M197"/>
  <c r="J197"/>
  <c r="K197" s="1"/>
  <c r="H197"/>
  <c r="G197"/>
  <c r="F197"/>
  <c r="E197"/>
  <c r="B197"/>
  <c r="C197" s="1"/>
  <c r="A197"/>
  <c r="D196"/>
  <c r="M196" s="1"/>
  <c r="J196"/>
  <c r="K196" s="1"/>
  <c r="H196"/>
  <c r="G196"/>
  <c r="F196"/>
  <c r="E196"/>
  <c r="B196"/>
  <c r="C196" s="1"/>
  <c r="A196"/>
  <c r="D195"/>
  <c r="M195" s="1"/>
  <c r="J195"/>
  <c r="K195" s="1"/>
  <c r="H195"/>
  <c r="G195"/>
  <c r="F195"/>
  <c r="E195"/>
  <c r="B195"/>
  <c r="C195" s="1"/>
  <c r="A195"/>
  <c r="D194"/>
  <c r="M194" s="1"/>
  <c r="J194"/>
  <c r="K194"/>
  <c r="H194"/>
  <c r="G194"/>
  <c r="F194"/>
  <c r="E194"/>
  <c r="B194"/>
  <c r="C194" s="1"/>
  <c r="A194"/>
  <c r="D193"/>
  <c r="M193"/>
  <c r="J193"/>
  <c r="K193" s="1"/>
  <c r="H193"/>
  <c r="G193"/>
  <c r="F193"/>
  <c r="E193"/>
  <c r="B193"/>
  <c r="C193" s="1"/>
  <c r="A193"/>
  <c r="D192"/>
  <c r="M192"/>
  <c r="J192"/>
  <c r="K192" s="1"/>
  <c r="H192"/>
  <c r="G192"/>
  <c r="F192"/>
  <c r="E192"/>
  <c r="B192"/>
  <c r="C192" s="1"/>
  <c r="A192"/>
  <c r="D191"/>
  <c r="M191" s="1"/>
  <c r="J191"/>
  <c r="K191" s="1"/>
  <c r="H191"/>
  <c r="G191"/>
  <c r="F191"/>
  <c r="E191"/>
  <c r="B191"/>
  <c r="C191" s="1"/>
  <c r="A191"/>
  <c r="D190"/>
  <c r="M190" s="1"/>
  <c r="J190"/>
  <c r="K190"/>
  <c r="H190"/>
  <c r="G190"/>
  <c r="F190"/>
  <c r="E190"/>
  <c r="B190"/>
  <c r="C190" s="1"/>
  <c r="A190"/>
  <c r="D189"/>
  <c r="M189"/>
  <c r="J189"/>
  <c r="K189" s="1"/>
  <c r="H189"/>
  <c r="G189"/>
  <c r="F189"/>
  <c r="E189"/>
  <c r="B189"/>
  <c r="C189" s="1"/>
  <c r="A189"/>
  <c r="D188"/>
  <c r="M188"/>
  <c r="J188"/>
  <c r="K188" s="1"/>
  <c r="H188"/>
  <c r="G188"/>
  <c r="F188"/>
  <c r="E188"/>
  <c r="B188"/>
  <c r="C188" s="1"/>
  <c r="A188"/>
  <c r="D187"/>
  <c r="M187" s="1"/>
  <c r="J187"/>
  <c r="K187" s="1"/>
  <c r="H187"/>
  <c r="G187"/>
  <c r="F187"/>
  <c r="E187"/>
  <c r="B187"/>
  <c r="C187" s="1"/>
  <c r="A187"/>
  <c r="D186"/>
  <c r="M186" s="1"/>
  <c r="J186"/>
  <c r="K186" s="1"/>
  <c r="H186"/>
  <c r="G186"/>
  <c r="F186"/>
  <c r="E186"/>
  <c r="B186"/>
  <c r="C186" s="1"/>
  <c r="A186"/>
  <c r="D185"/>
  <c r="M185" s="1"/>
  <c r="J185"/>
  <c r="K185" s="1"/>
  <c r="H185"/>
  <c r="G185"/>
  <c r="F185"/>
  <c r="E185"/>
  <c r="B185"/>
  <c r="C185" s="1"/>
  <c r="A185"/>
  <c r="D184"/>
  <c r="M184"/>
  <c r="J184"/>
  <c r="K184" s="1"/>
  <c r="H184"/>
  <c r="G184"/>
  <c r="F184"/>
  <c r="E184"/>
  <c r="B184"/>
  <c r="C184" s="1"/>
  <c r="A184"/>
  <c r="D183"/>
  <c r="M183" s="1"/>
  <c r="J183"/>
  <c r="K183" s="1"/>
  <c r="H183"/>
  <c r="G183"/>
  <c r="F183"/>
  <c r="E183"/>
  <c r="B183"/>
  <c r="C183" s="1"/>
  <c r="A183"/>
  <c r="D182"/>
  <c r="M182" s="1"/>
  <c r="J182"/>
  <c r="K182"/>
  <c r="H182"/>
  <c r="G182"/>
  <c r="F182"/>
  <c r="E182"/>
  <c r="B182"/>
  <c r="C182" s="1"/>
  <c r="A182"/>
  <c r="D181"/>
  <c r="M181"/>
  <c r="J181"/>
  <c r="K181" s="1"/>
  <c r="H181"/>
  <c r="G181"/>
  <c r="F181"/>
  <c r="E181"/>
  <c r="B181"/>
  <c r="C181" s="1"/>
  <c r="A181"/>
  <c r="D180"/>
  <c r="M180" s="1"/>
  <c r="J180"/>
  <c r="K180" s="1"/>
  <c r="H180"/>
  <c r="G180"/>
  <c r="F180"/>
  <c r="E180"/>
  <c r="B180"/>
  <c r="C180" s="1"/>
  <c r="A180"/>
  <c r="D179"/>
  <c r="M179" s="1"/>
  <c r="J179"/>
  <c r="K179" s="1"/>
  <c r="H179"/>
  <c r="G179"/>
  <c r="F179"/>
  <c r="E179"/>
  <c r="B179"/>
  <c r="C179" s="1"/>
  <c r="A179"/>
  <c r="D178"/>
  <c r="M178" s="1"/>
  <c r="J178"/>
  <c r="K178"/>
  <c r="H178"/>
  <c r="G178"/>
  <c r="F178"/>
  <c r="E178"/>
  <c r="B178"/>
  <c r="C178" s="1"/>
  <c r="A178"/>
  <c r="D177"/>
  <c r="M177"/>
  <c r="J177"/>
  <c r="K177" s="1"/>
  <c r="H177"/>
  <c r="G177"/>
  <c r="F177"/>
  <c r="E177"/>
  <c r="B177"/>
  <c r="C177" s="1"/>
  <c r="A177"/>
  <c r="D176"/>
  <c r="M176"/>
  <c r="J176"/>
  <c r="K176" s="1"/>
  <c r="H176"/>
  <c r="G176"/>
  <c r="F176"/>
  <c r="E176"/>
  <c r="B176"/>
  <c r="C176" s="1"/>
  <c r="A176"/>
  <c r="D175"/>
  <c r="M175" s="1"/>
  <c r="J175"/>
  <c r="K175" s="1"/>
  <c r="H175"/>
  <c r="G175"/>
  <c r="F175"/>
  <c r="E175"/>
  <c r="B175"/>
  <c r="C175" s="1"/>
  <c r="A175"/>
  <c r="D174"/>
  <c r="M174" s="1"/>
  <c r="J174"/>
  <c r="K174"/>
  <c r="H174"/>
  <c r="G174"/>
  <c r="F174"/>
  <c r="E174"/>
  <c r="B174"/>
  <c r="C174" s="1"/>
  <c r="A174"/>
  <c r="D173"/>
  <c r="M173"/>
  <c r="J173"/>
  <c r="K173" s="1"/>
  <c r="H173"/>
  <c r="G173"/>
  <c r="F173"/>
  <c r="E173"/>
  <c r="B173"/>
  <c r="C173" s="1"/>
  <c r="A173"/>
  <c r="D172"/>
  <c r="M172"/>
  <c r="J172"/>
  <c r="K172" s="1"/>
  <c r="H172"/>
  <c r="G172"/>
  <c r="F172"/>
  <c r="E172"/>
  <c r="B172"/>
  <c r="C172" s="1"/>
  <c r="A172"/>
  <c r="D171"/>
  <c r="M171" s="1"/>
  <c r="J171"/>
  <c r="K171" s="1"/>
  <c r="H171"/>
  <c r="G171"/>
  <c r="F171"/>
  <c r="E171"/>
  <c r="B171"/>
  <c r="C171" s="1"/>
  <c r="A171"/>
  <c r="D170"/>
  <c r="M170" s="1"/>
  <c r="J170"/>
  <c r="K170" s="1"/>
  <c r="H170"/>
  <c r="G170"/>
  <c r="F170"/>
  <c r="E170"/>
  <c r="B170"/>
  <c r="C170" s="1"/>
  <c r="A170"/>
  <c r="D169"/>
  <c r="M169" s="1"/>
  <c r="J169"/>
  <c r="K169" s="1"/>
  <c r="H169"/>
  <c r="G169"/>
  <c r="F169"/>
  <c r="E169"/>
  <c r="B169"/>
  <c r="C169" s="1"/>
  <c r="A169"/>
  <c r="D168"/>
  <c r="M168"/>
  <c r="J168"/>
  <c r="K168" s="1"/>
  <c r="H168"/>
  <c r="G168"/>
  <c r="F168"/>
  <c r="E168"/>
  <c r="B168"/>
  <c r="C168" s="1"/>
  <c r="A168"/>
  <c r="D167"/>
  <c r="M167" s="1"/>
  <c r="J167"/>
  <c r="K167" s="1"/>
  <c r="H167"/>
  <c r="G167"/>
  <c r="F167"/>
  <c r="E167"/>
  <c r="B167"/>
  <c r="C167" s="1"/>
  <c r="A167"/>
  <c r="D166"/>
  <c r="M166" s="1"/>
  <c r="J166"/>
  <c r="K166"/>
  <c r="H166"/>
  <c r="G166"/>
  <c r="F166"/>
  <c r="E166"/>
  <c r="B166"/>
  <c r="C166" s="1"/>
  <c r="A166"/>
  <c r="D165"/>
  <c r="M165"/>
  <c r="J165"/>
  <c r="K165" s="1"/>
  <c r="H165"/>
  <c r="G165"/>
  <c r="F165"/>
  <c r="E165"/>
  <c r="B165"/>
  <c r="C165" s="1"/>
  <c r="A165"/>
  <c r="D164"/>
  <c r="M164" s="1"/>
  <c r="J164"/>
  <c r="K164" s="1"/>
  <c r="H164"/>
  <c r="G164"/>
  <c r="F164"/>
  <c r="E164"/>
  <c r="B164"/>
  <c r="C164" s="1"/>
  <c r="A164"/>
  <c r="D163"/>
  <c r="M163" s="1"/>
  <c r="J163"/>
  <c r="K163" s="1"/>
  <c r="H163"/>
  <c r="G163"/>
  <c r="F163"/>
  <c r="E163"/>
  <c r="B163"/>
  <c r="C163" s="1"/>
  <c r="A163"/>
  <c r="D162"/>
  <c r="M162" s="1"/>
  <c r="J162"/>
  <c r="K162"/>
  <c r="H162"/>
  <c r="G162"/>
  <c r="F162"/>
  <c r="E162"/>
  <c r="B162"/>
  <c r="C162" s="1"/>
  <c r="A162"/>
  <c r="D161"/>
  <c r="M161"/>
  <c r="J161"/>
  <c r="K161" s="1"/>
  <c r="H161"/>
  <c r="G161"/>
  <c r="F161"/>
  <c r="E161"/>
  <c r="B161"/>
  <c r="C161" s="1"/>
  <c r="A161"/>
  <c r="D160"/>
  <c r="M160"/>
  <c r="J160"/>
  <c r="K160" s="1"/>
  <c r="H160"/>
  <c r="G160"/>
  <c r="F160"/>
  <c r="E160"/>
  <c r="B160"/>
  <c r="C160" s="1"/>
  <c r="A160"/>
  <c r="D159"/>
  <c r="M159" s="1"/>
  <c r="J159"/>
  <c r="K159" s="1"/>
  <c r="H159"/>
  <c r="G159"/>
  <c r="F159"/>
  <c r="E159"/>
  <c r="B159"/>
  <c r="C159" s="1"/>
  <c r="A159"/>
  <c r="D158"/>
  <c r="M158" s="1"/>
  <c r="J158"/>
  <c r="K158"/>
  <c r="H158"/>
  <c r="G158"/>
  <c r="F158"/>
  <c r="E158"/>
  <c r="B158"/>
  <c r="C158" s="1"/>
  <c r="A158"/>
  <c r="D157"/>
  <c r="M157"/>
  <c r="J157"/>
  <c r="K157" s="1"/>
  <c r="H157"/>
  <c r="G157"/>
  <c r="F157"/>
  <c r="E157"/>
  <c r="B157"/>
  <c r="C157" s="1"/>
  <c r="A157"/>
  <c r="D156"/>
  <c r="M156"/>
  <c r="J156"/>
  <c r="K156" s="1"/>
  <c r="H156"/>
  <c r="G156"/>
  <c r="F156"/>
  <c r="E156"/>
  <c r="B156"/>
  <c r="C156" s="1"/>
  <c r="A156"/>
  <c r="D155"/>
  <c r="M155" s="1"/>
  <c r="J155"/>
  <c r="K155" s="1"/>
  <c r="H155"/>
  <c r="G155"/>
  <c r="F155"/>
  <c r="E155"/>
  <c r="B155"/>
  <c r="C155" s="1"/>
  <c r="A155"/>
  <c r="D154"/>
  <c r="M154" s="1"/>
  <c r="J154"/>
  <c r="K154" s="1"/>
  <c r="H154"/>
  <c r="G154"/>
  <c r="F154"/>
  <c r="E154"/>
  <c r="B154"/>
  <c r="C154" s="1"/>
  <c r="A154"/>
  <c r="D153"/>
  <c r="M153" s="1"/>
  <c r="J153"/>
  <c r="K153" s="1"/>
  <c r="H153"/>
  <c r="G153"/>
  <c r="F153"/>
  <c r="E153"/>
  <c r="B153"/>
  <c r="C153" s="1"/>
  <c r="A153"/>
  <c r="D152"/>
  <c r="M152"/>
  <c r="J152"/>
  <c r="K152" s="1"/>
  <c r="H152"/>
  <c r="G152"/>
  <c r="F152"/>
  <c r="E152"/>
  <c r="B152"/>
  <c r="C152" s="1"/>
  <c r="A152"/>
  <c r="D151"/>
  <c r="M151" s="1"/>
  <c r="J151"/>
  <c r="K151" s="1"/>
  <c r="H151"/>
  <c r="G151"/>
  <c r="F151"/>
  <c r="E151"/>
  <c r="B151"/>
  <c r="C151" s="1"/>
  <c r="A151"/>
  <c r="D150"/>
  <c r="M150" s="1"/>
  <c r="J150"/>
  <c r="K150"/>
  <c r="H150"/>
  <c r="G150"/>
  <c r="F150"/>
  <c r="E150"/>
  <c r="B150"/>
  <c r="C150" s="1"/>
  <c r="A150"/>
  <c r="D149"/>
  <c r="M149"/>
  <c r="J149"/>
  <c r="K149" s="1"/>
  <c r="H149"/>
  <c r="G149"/>
  <c r="F149"/>
  <c r="E149"/>
  <c r="B149"/>
  <c r="C149" s="1"/>
  <c r="A149"/>
  <c r="D148"/>
  <c r="M148" s="1"/>
  <c r="J148"/>
  <c r="K148" s="1"/>
  <c r="H148"/>
  <c r="G148"/>
  <c r="F148"/>
  <c r="E148"/>
  <c r="B148"/>
  <c r="C148" s="1"/>
  <c r="A148"/>
  <c r="D147"/>
  <c r="M147" s="1"/>
  <c r="J147"/>
  <c r="K147" s="1"/>
  <c r="H147"/>
  <c r="G147"/>
  <c r="F147"/>
  <c r="E147"/>
  <c r="B147"/>
  <c r="C147" s="1"/>
  <c r="A147"/>
  <c r="D146"/>
  <c r="M146" s="1"/>
  <c r="J146"/>
  <c r="K146"/>
  <c r="H146"/>
  <c r="G146"/>
  <c r="F146"/>
  <c r="E146"/>
  <c r="B146"/>
  <c r="C146" s="1"/>
  <c r="A146"/>
  <c r="D145"/>
  <c r="M145"/>
  <c r="J145"/>
  <c r="K145" s="1"/>
  <c r="H145"/>
  <c r="G145"/>
  <c r="F145"/>
  <c r="E145"/>
  <c r="B145"/>
  <c r="C145" s="1"/>
  <c r="A145"/>
  <c r="D144"/>
  <c r="M144"/>
  <c r="J144"/>
  <c r="K144" s="1"/>
  <c r="H144"/>
  <c r="G144"/>
  <c r="F144"/>
  <c r="E144"/>
  <c r="B144"/>
  <c r="C144" s="1"/>
  <c r="A144"/>
  <c r="D143"/>
  <c r="M143" s="1"/>
  <c r="J143"/>
  <c r="K143" s="1"/>
  <c r="H143"/>
  <c r="G143"/>
  <c r="F143"/>
  <c r="E143"/>
  <c r="B143"/>
  <c r="C143" s="1"/>
  <c r="A143"/>
  <c r="D142"/>
  <c r="M142" s="1"/>
  <c r="J142"/>
  <c r="K142"/>
  <c r="H142"/>
  <c r="G142"/>
  <c r="F142"/>
  <c r="E142"/>
  <c r="B142"/>
  <c r="C142" s="1"/>
  <c r="A142"/>
  <c r="D141"/>
  <c r="M141"/>
  <c r="J141"/>
  <c r="K141" s="1"/>
  <c r="H141"/>
  <c r="G141"/>
  <c r="F141"/>
  <c r="E141"/>
  <c r="B141"/>
  <c r="C141" s="1"/>
  <c r="A141"/>
  <c r="D140"/>
  <c r="M140"/>
  <c r="J140"/>
  <c r="K140" s="1"/>
  <c r="H140"/>
  <c r="G140"/>
  <c r="F140"/>
  <c r="E140"/>
  <c r="B140"/>
  <c r="C140" s="1"/>
  <c r="A140"/>
  <c r="D139"/>
  <c r="M139" s="1"/>
  <c r="J139"/>
  <c r="K139" s="1"/>
  <c r="H139"/>
  <c r="G139"/>
  <c r="F139"/>
  <c r="E139"/>
  <c r="B139"/>
  <c r="C139" s="1"/>
  <c r="A139"/>
  <c r="D138"/>
  <c r="M138" s="1"/>
  <c r="J138"/>
  <c r="K138" s="1"/>
  <c r="H138"/>
  <c r="G138"/>
  <c r="F138"/>
  <c r="E138"/>
  <c r="B138"/>
  <c r="C138" s="1"/>
  <c r="A138"/>
  <c r="D137"/>
  <c r="M137" s="1"/>
  <c r="J137"/>
  <c r="K137" s="1"/>
  <c r="H137"/>
  <c r="G137"/>
  <c r="F137"/>
  <c r="E137"/>
  <c r="B137"/>
  <c r="C137" s="1"/>
  <c r="A137"/>
  <c r="D136"/>
  <c r="M136"/>
  <c r="J136"/>
  <c r="K136" s="1"/>
  <c r="H136"/>
  <c r="G136"/>
  <c r="F136"/>
  <c r="E136"/>
  <c r="B136"/>
  <c r="C136" s="1"/>
  <c r="A136"/>
  <c r="D135"/>
  <c r="M135" s="1"/>
  <c r="J135"/>
  <c r="K135" s="1"/>
  <c r="H135"/>
  <c r="G135"/>
  <c r="F135"/>
  <c r="E135"/>
  <c r="B135"/>
  <c r="C135" s="1"/>
  <c r="A135"/>
  <c r="D134"/>
  <c r="M134" s="1"/>
  <c r="J134"/>
  <c r="K134"/>
  <c r="H134"/>
  <c r="G134"/>
  <c r="F134"/>
  <c r="E134"/>
  <c r="B134"/>
  <c r="C134" s="1"/>
  <c r="A134"/>
  <c r="D133"/>
  <c r="M133"/>
  <c r="J133"/>
  <c r="K133" s="1"/>
  <c r="H133"/>
  <c r="G133"/>
  <c r="F133"/>
  <c r="E133"/>
  <c r="B133"/>
  <c r="C133" s="1"/>
  <c r="A133"/>
  <c r="D132"/>
  <c r="M132" s="1"/>
  <c r="J132"/>
  <c r="K132" s="1"/>
  <c r="H132"/>
  <c r="G132"/>
  <c r="F132"/>
  <c r="E132"/>
  <c r="B132"/>
  <c r="C132" s="1"/>
  <c r="A132"/>
  <c r="D131"/>
  <c r="M131" s="1"/>
  <c r="J131"/>
  <c r="K131" s="1"/>
  <c r="H131"/>
  <c r="G131"/>
  <c r="F131"/>
  <c r="E131"/>
  <c r="B131"/>
  <c r="C131" s="1"/>
  <c r="A131"/>
  <c r="D130"/>
  <c r="M130" s="1"/>
  <c r="J130"/>
  <c r="K130"/>
  <c r="H130"/>
  <c r="G130"/>
  <c r="F130"/>
  <c r="E130"/>
  <c r="B130"/>
  <c r="C130" s="1"/>
  <c r="A130"/>
  <c r="D129"/>
  <c r="M129"/>
  <c r="J129"/>
  <c r="K129" s="1"/>
  <c r="H129"/>
  <c r="G129"/>
  <c r="F129"/>
  <c r="E129"/>
  <c r="B129"/>
  <c r="C129" s="1"/>
  <c r="A129"/>
  <c r="D128"/>
  <c r="M128"/>
  <c r="J128"/>
  <c r="K128" s="1"/>
  <c r="H128"/>
  <c r="G128"/>
  <c r="F128"/>
  <c r="E128"/>
  <c r="B128"/>
  <c r="C128" s="1"/>
  <c r="A128"/>
  <c r="D127"/>
  <c r="M127" s="1"/>
  <c r="J127"/>
  <c r="K127" s="1"/>
  <c r="H127"/>
  <c r="G127"/>
  <c r="F127"/>
  <c r="E127"/>
  <c r="B127"/>
  <c r="C127" s="1"/>
  <c r="A127"/>
  <c r="D126"/>
  <c r="M126" s="1"/>
  <c r="J126"/>
  <c r="K126"/>
  <c r="H126"/>
  <c r="G126"/>
  <c r="F126"/>
  <c r="E126"/>
  <c r="B126"/>
  <c r="C126" s="1"/>
  <c r="A126"/>
  <c r="D125"/>
  <c r="M125"/>
  <c r="J125"/>
  <c r="K125" s="1"/>
  <c r="H125"/>
  <c r="G125"/>
  <c r="F125"/>
  <c r="E125"/>
  <c r="B125"/>
  <c r="C125" s="1"/>
  <c r="A125"/>
  <c r="D124"/>
  <c r="M124"/>
  <c r="J124"/>
  <c r="K124" s="1"/>
  <c r="H124"/>
  <c r="G124"/>
  <c r="F124"/>
  <c r="E124"/>
  <c r="B124"/>
  <c r="C124" s="1"/>
  <c r="A124"/>
  <c r="D123"/>
  <c r="M123" s="1"/>
  <c r="J123"/>
  <c r="K123" s="1"/>
  <c r="H123"/>
  <c r="G123"/>
  <c r="F123"/>
  <c r="E123"/>
  <c r="B123"/>
  <c r="C123" s="1"/>
  <c r="A123"/>
  <c r="D122"/>
  <c r="M122" s="1"/>
  <c r="J122"/>
  <c r="K122" s="1"/>
  <c r="H122"/>
  <c r="G122"/>
  <c r="F122"/>
  <c r="E122"/>
  <c r="B122"/>
  <c r="C122" s="1"/>
  <c r="A122"/>
  <c r="D121"/>
  <c r="M121" s="1"/>
  <c r="J121"/>
  <c r="K121" s="1"/>
  <c r="H121"/>
  <c r="G121"/>
  <c r="F121"/>
  <c r="E121"/>
  <c r="B121"/>
  <c r="C121" s="1"/>
  <c r="A121"/>
  <c r="D120"/>
  <c r="M120"/>
  <c r="J120"/>
  <c r="K120" s="1"/>
  <c r="H120"/>
  <c r="G120"/>
  <c r="F120"/>
  <c r="E120"/>
  <c r="B120"/>
  <c r="C120" s="1"/>
  <c r="A120"/>
  <c r="D119"/>
  <c r="M119" s="1"/>
  <c r="J119"/>
  <c r="K119" s="1"/>
  <c r="H119"/>
  <c r="G119"/>
  <c r="F119"/>
  <c r="E119"/>
  <c r="B119"/>
  <c r="C119" s="1"/>
  <c r="A119"/>
  <c r="D118"/>
  <c r="M118" s="1"/>
  <c r="J118"/>
  <c r="K118"/>
  <c r="H118"/>
  <c r="G118"/>
  <c r="F118"/>
  <c r="E118"/>
  <c r="B118"/>
  <c r="C118" s="1"/>
  <c r="A118"/>
  <c r="D117"/>
  <c r="M117"/>
  <c r="J117"/>
  <c r="K117" s="1"/>
  <c r="H117"/>
  <c r="G117"/>
  <c r="F117"/>
  <c r="E117"/>
  <c r="B117"/>
  <c r="C117" s="1"/>
  <c r="A117"/>
  <c r="D116"/>
  <c r="M116" s="1"/>
  <c r="J116"/>
  <c r="K116" s="1"/>
  <c r="H116"/>
  <c r="G116"/>
  <c r="F116"/>
  <c r="E116"/>
  <c r="B116"/>
  <c r="C116" s="1"/>
  <c r="A116"/>
  <c r="D115"/>
  <c r="M115" s="1"/>
  <c r="J115"/>
  <c r="K115" s="1"/>
  <c r="H115"/>
  <c r="G115"/>
  <c r="F115"/>
  <c r="E115"/>
  <c r="B115"/>
  <c r="C115" s="1"/>
  <c r="A115"/>
  <c r="D114"/>
  <c r="M114" s="1"/>
  <c r="J114"/>
  <c r="K114"/>
  <c r="H114"/>
  <c r="G114"/>
  <c r="F114"/>
  <c r="E114"/>
  <c r="B114"/>
  <c r="C114" s="1"/>
  <c r="A114"/>
  <c r="D113"/>
  <c r="M113"/>
  <c r="J113"/>
  <c r="K113" s="1"/>
  <c r="H113"/>
  <c r="G113"/>
  <c r="F113"/>
  <c r="E113"/>
  <c r="B113"/>
  <c r="C113" s="1"/>
  <c r="A113"/>
  <c r="D112"/>
  <c r="M112"/>
  <c r="J112"/>
  <c r="K112" s="1"/>
  <c r="H112"/>
  <c r="G112"/>
  <c r="F112"/>
  <c r="E112"/>
  <c r="B112"/>
  <c r="C112" s="1"/>
  <c r="A112"/>
  <c r="D111"/>
  <c r="M111" s="1"/>
  <c r="J111"/>
  <c r="K111" s="1"/>
  <c r="H111"/>
  <c r="G111"/>
  <c r="F111"/>
  <c r="E111"/>
  <c r="B111"/>
  <c r="C111" s="1"/>
  <c r="A111"/>
  <c r="D110"/>
  <c r="M110" s="1"/>
  <c r="J110"/>
  <c r="K110"/>
  <c r="H110"/>
  <c r="G110"/>
  <c r="F110"/>
  <c r="E110"/>
  <c r="B110"/>
  <c r="C110" s="1"/>
  <c r="A110"/>
  <c r="D109"/>
  <c r="M109"/>
  <c r="J109"/>
  <c r="K109" s="1"/>
  <c r="H109"/>
  <c r="G109"/>
  <c r="F109"/>
  <c r="E109"/>
  <c r="B109"/>
  <c r="C109" s="1"/>
  <c r="A109"/>
  <c r="D108"/>
  <c r="M108"/>
  <c r="J108"/>
  <c r="K108" s="1"/>
  <c r="H108"/>
  <c r="G108"/>
  <c r="F108"/>
  <c r="E108"/>
  <c r="B108"/>
  <c r="C108" s="1"/>
  <c r="A108"/>
  <c r="D107"/>
  <c r="M107" s="1"/>
  <c r="J107"/>
  <c r="K107" s="1"/>
  <c r="H107"/>
  <c r="G107"/>
  <c r="F107"/>
  <c r="E107"/>
  <c r="B107"/>
  <c r="C107" s="1"/>
  <c r="A107"/>
  <c r="D106"/>
  <c r="M106" s="1"/>
  <c r="J106"/>
  <c r="K106" s="1"/>
  <c r="H106"/>
  <c r="G106"/>
  <c r="F106"/>
  <c r="E106"/>
  <c r="B106"/>
  <c r="C106" s="1"/>
  <c r="A106"/>
  <c r="D105"/>
  <c r="M105" s="1"/>
  <c r="J105"/>
  <c r="K105" s="1"/>
  <c r="H105"/>
  <c r="G105"/>
  <c r="F105"/>
  <c r="E105"/>
  <c r="B105"/>
  <c r="C105" s="1"/>
  <c r="A105"/>
  <c r="D104"/>
  <c r="M104"/>
  <c r="J104"/>
  <c r="K104" s="1"/>
  <c r="H104"/>
  <c r="G104"/>
  <c r="F104"/>
  <c r="E104"/>
  <c r="B104"/>
  <c r="C104" s="1"/>
  <c r="A104"/>
  <c r="D103"/>
  <c r="M103" s="1"/>
  <c r="J103"/>
  <c r="K103" s="1"/>
  <c r="H103"/>
  <c r="G103"/>
  <c r="F103"/>
  <c r="E103"/>
  <c r="B103"/>
  <c r="C103" s="1"/>
  <c r="A103"/>
  <c r="D102"/>
  <c r="M102" s="1"/>
  <c r="J102"/>
  <c r="K102"/>
  <c r="H102"/>
  <c r="G102"/>
  <c r="F102"/>
  <c r="E102"/>
  <c r="B102"/>
  <c r="C102" s="1"/>
  <c r="A102"/>
  <c r="D101"/>
  <c r="M101"/>
  <c r="J101"/>
  <c r="K101" s="1"/>
  <c r="H101"/>
  <c r="G101"/>
  <c r="F101"/>
  <c r="E101"/>
  <c r="B101"/>
  <c r="C101" s="1"/>
  <c r="A101"/>
  <c r="D100"/>
  <c r="M100" s="1"/>
  <c r="J100"/>
  <c r="K100" s="1"/>
  <c r="H100"/>
  <c r="G100"/>
  <c r="F100"/>
  <c r="E100"/>
  <c r="B100"/>
  <c r="C100" s="1"/>
  <c r="A100"/>
  <c r="D99"/>
  <c r="M99" s="1"/>
  <c r="J99"/>
  <c r="K99" s="1"/>
  <c r="H99"/>
  <c r="G99"/>
  <c r="F99"/>
  <c r="E99"/>
  <c r="B99"/>
  <c r="C99" s="1"/>
  <c r="A99"/>
  <c r="D98"/>
  <c r="M98" s="1"/>
  <c r="J98"/>
  <c r="K98"/>
  <c r="H98"/>
  <c r="G98"/>
  <c r="F98"/>
  <c r="E98"/>
  <c r="B98"/>
  <c r="C98" s="1"/>
  <c r="A98"/>
  <c r="D97"/>
  <c r="M97"/>
  <c r="J97"/>
  <c r="K97" s="1"/>
  <c r="H97"/>
  <c r="G97"/>
  <c r="F97"/>
  <c r="E97"/>
  <c r="B97"/>
  <c r="C97" s="1"/>
  <c r="A97"/>
  <c r="D96"/>
  <c r="M96"/>
  <c r="J96"/>
  <c r="K96" s="1"/>
  <c r="H96"/>
  <c r="G96"/>
  <c r="F96"/>
  <c r="E96"/>
  <c r="B96"/>
  <c r="C96" s="1"/>
  <c r="A96"/>
  <c r="D95"/>
  <c r="M95" s="1"/>
  <c r="J95"/>
  <c r="K95" s="1"/>
  <c r="H95"/>
  <c r="G95"/>
  <c r="F95"/>
  <c r="E95"/>
  <c r="B95"/>
  <c r="C95" s="1"/>
  <c r="A95"/>
  <c r="D94"/>
  <c r="M94" s="1"/>
  <c r="J94"/>
  <c r="K94"/>
  <c r="H94"/>
  <c r="G94"/>
  <c r="F94"/>
  <c r="E94"/>
  <c r="B94"/>
  <c r="C94" s="1"/>
  <c r="A94"/>
  <c r="D93"/>
  <c r="M93"/>
  <c r="J93"/>
  <c r="K93" s="1"/>
  <c r="H93"/>
  <c r="G93"/>
  <c r="F93"/>
  <c r="E93"/>
  <c r="B93"/>
  <c r="C93" s="1"/>
  <c r="A93"/>
  <c r="D92"/>
  <c r="M92"/>
  <c r="J92"/>
  <c r="K92" s="1"/>
  <c r="H92"/>
  <c r="G92"/>
  <c r="F92"/>
  <c r="E92"/>
  <c r="B92"/>
  <c r="C92" s="1"/>
  <c r="A92"/>
  <c r="D91"/>
  <c r="M91" s="1"/>
  <c r="J91"/>
  <c r="K91" s="1"/>
  <c r="H91"/>
  <c r="G91"/>
  <c r="F91"/>
  <c r="E91"/>
  <c r="B91"/>
  <c r="C91" s="1"/>
  <c r="A91"/>
  <c r="D90"/>
  <c r="M90" s="1"/>
  <c r="J90"/>
  <c r="K90" s="1"/>
  <c r="H90"/>
  <c r="G90"/>
  <c r="F90"/>
  <c r="E90"/>
  <c r="B90"/>
  <c r="C90" s="1"/>
  <c r="A90"/>
  <c r="D89"/>
  <c r="M89" s="1"/>
  <c r="J89"/>
  <c r="K89" s="1"/>
  <c r="H89"/>
  <c r="G89"/>
  <c r="F89"/>
  <c r="E89"/>
  <c r="B89"/>
  <c r="C89" s="1"/>
  <c r="A89"/>
  <c r="D88"/>
  <c r="M88"/>
  <c r="J88"/>
  <c r="K88" s="1"/>
  <c r="H88"/>
  <c r="G88"/>
  <c r="F88"/>
  <c r="E88"/>
  <c r="B88"/>
  <c r="C88" s="1"/>
  <c r="A88"/>
  <c r="D87"/>
  <c r="M87" s="1"/>
  <c r="J87"/>
  <c r="K87" s="1"/>
  <c r="H87"/>
  <c r="G87"/>
  <c r="F87"/>
  <c r="E87"/>
  <c r="B87"/>
  <c r="C87" s="1"/>
  <c r="A87"/>
  <c r="D86"/>
  <c r="M86" s="1"/>
  <c r="J86"/>
  <c r="K86"/>
  <c r="H86"/>
  <c r="G86"/>
  <c r="F86"/>
  <c r="E86"/>
  <c r="B86"/>
  <c r="C86" s="1"/>
  <c r="A86"/>
  <c r="D85"/>
  <c r="M85"/>
  <c r="J85"/>
  <c r="K85" s="1"/>
  <c r="H85"/>
  <c r="G85"/>
  <c r="F85"/>
  <c r="E85"/>
  <c r="B85"/>
  <c r="C85" s="1"/>
  <c r="A85"/>
  <c r="D84"/>
  <c r="M84" s="1"/>
  <c r="J84"/>
  <c r="K84" s="1"/>
  <c r="H84"/>
  <c r="G84"/>
  <c r="F84"/>
  <c r="E84"/>
  <c r="B84"/>
  <c r="C84" s="1"/>
  <c r="A84"/>
  <c r="D83"/>
  <c r="M83" s="1"/>
  <c r="J83"/>
  <c r="K83" s="1"/>
  <c r="H83"/>
  <c r="G83"/>
  <c r="F83"/>
  <c r="E83"/>
  <c r="B83"/>
  <c r="C83" s="1"/>
  <c r="A83"/>
  <c r="D82"/>
  <c r="M82" s="1"/>
  <c r="J82"/>
  <c r="K82"/>
  <c r="H82"/>
  <c r="G82"/>
  <c r="F82"/>
  <c r="E82"/>
  <c r="B82"/>
  <c r="C82" s="1"/>
  <c r="A82"/>
  <c r="D81"/>
  <c r="M81"/>
  <c r="J81"/>
  <c r="K81" s="1"/>
  <c r="H81"/>
  <c r="G81"/>
  <c r="F81"/>
  <c r="E81"/>
  <c r="B81"/>
  <c r="C81" s="1"/>
  <c r="A81"/>
  <c r="D80"/>
  <c r="M80"/>
  <c r="J80"/>
  <c r="K80" s="1"/>
  <c r="H80"/>
  <c r="G80"/>
  <c r="F80"/>
  <c r="E80"/>
  <c r="B80"/>
  <c r="C80" s="1"/>
  <c r="A80"/>
  <c r="D79"/>
  <c r="M79" s="1"/>
  <c r="J79"/>
  <c r="K79" s="1"/>
  <c r="H79"/>
  <c r="G79"/>
  <c r="F79"/>
  <c r="E79"/>
  <c r="B79"/>
  <c r="C79" s="1"/>
  <c r="A79"/>
  <c r="D78"/>
  <c r="M78" s="1"/>
  <c r="J78"/>
  <c r="K78"/>
  <c r="H78"/>
  <c r="G78"/>
  <c r="F78"/>
  <c r="E78"/>
  <c r="B78"/>
  <c r="C78" s="1"/>
  <c r="A78"/>
  <c r="D77"/>
  <c r="M77"/>
  <c r="J77"/>
  <c r="K77" s="1"/>
  <c r="H77"/>
  <c r="G77"/>
  <c r="F77"/>
  <c r="E77"/>
  <c r="B77"/>
  <c r="C77" s="1"/>
  <c r="A77"/>
  <c r="D76"/>
  <c r="M76"/>
  <c r="J76"/>
  <c r="K76" s="1"/>
  <c r="H76"/>
  <c r="G76"/>
  <c r="F76"/>
  <c r="E76"/>
  <c r="B76"/>
  <c r="C76" s="1"/>
  <c r="A76"/>
  <c r="D75"/>
  <c r="M75" s="1"/>
  <c r="J75"/>
  <c r="K75" s="1"/>
  <c r="H75"/>
  <c r="G75"/>
  <c r="F75"/>
  <c r="E75"/>
  <c r="B75"/>
  <c r="C75" s="1"/>
  <c r="A75"/>
  <c r="D74"/>
  <c r="M74" s="1"/>
  <c r="J74"/>
  <c r="K74" s="1"/>
  <c r="H74"/>
  <c r="G74"/>
  <c r="F74"/>
  <c r="E74"/>
  <c r="B74"/>
  <c r="C74" s="1"/>
  <c r="A74"/>
  <c r="D73"/>
  <c r="M73" s="1"/>
  <c r="J73"/>
  <c r="K73" s="1"/>
  <c r="H73"/>
  <c r="G73"/>
  <c r="F73"/>
  <c r="E73"/>
  <c r="B73"/>
  <c r="C73" s="1"/>
  <c r="A73"/>
  <c r="D72"/>
  <c r="M72"/>
  <c r="J72"/>
  <c r="K72" s="1"/>
  <c r="H72"/>
  <c r="G72"/>
  <c r="F72"/>
  <c r="E72"/>
  <c r="B72"/>
  <c r="C72" s="1"/>
  <c r="A72"/>
  <c r="D71"/>
  <c r="M71" s="1"/>
  <c r="J71"/>
  <c r="K71" s="1"/>
  <c r="H71"/>
  <c r="G71"/>
  <c r="F71"/>
  <c r="E71"/>
  <c r="B71"/>
  <c r="C71" s="1"/>
  <c r="A71"/>
  <c r="D70"/>
  <c r="M70" s="1"/>
  <c r="J70"/>
  <c r="K70"/>
  <c r="H70"/>
  <c r="G70"/>
  <c r="F70"/>
  <c r="E70"/>
  <c r="B70"/>
  <c r="C70" s="1"/>
  <c r="A70"/>
  <c r="D69"/>
  <c r="M69"/>
  <c r="J69"/>
  <c r="K69" s="1"/>
  <c r="H69"/>
  <c r="G69"/>
  <c r="F69"/>
  <c r="E69"/>
  <c r="B69"/>
  <c r="C69" s="1"/>
  <c r="A69"/>
  <c r="D68"/>
  <c r="M68" s="1"/>
  <c r="J68"/>
  <c r="K68" s="1"/>
  <c r="H68"/>
  <c r="G68"/>
  <c r="F68"/>
  <c r="E68"/>
  <c r="B68"/>
  <c r="C68" s="1"/>
  <c r="A68"/>
  <c r="D67"/>
  <c r="M67" s="1"/>
  <c r="J67"/>
  <c r="K67" s="1"/>
  <c r="H67"/>
  <c r="G67"/>
  <c r="F67"/>
  <c r="E67"/>
  <c r="B67"/>
  <c r="C67" s="1"/>
  <c r="A67"/>
  <c r="D66"/>
  <c r="M66" s="1"/>
  <c r="J66"/>
  <c r="K66"/>
  <c r="H66"/>
  <c r="G66"/>
  <c r="F66"/>
  <c r="E66"/>
  <c r="B66"/>
  <c r="C66" s="1"/>
  <c r="A66"/>
  <c r="D65"/>
  <c r="M65"/>
  <c r="J65"/>
  <c r="K65" s="1"/>
  <c r="H65"/>
  <c r="G65"/>
  <c r="F65"/>
  <c r="E65"/>
  <c r="B65"/>
  <c r="C65" s="1"/>
  <c r="A65"/>
  <c r="D64"/>
  <c r="M64"/>
  <c r="J64"/>
  <c r="K64" s="1"/>
  <c r="H64"/>
  <c r="G64"/>
  <c r="F64"/>
  <c r="E64"/>
  <c r="B64"/>
  <c r="C64" s="1"/>
  <c r="A64"/>
  <c r="D63"/>
  <c r="M63" s="1"/>
  <c r="J63"/>
  <c r="K63" s="1"/>
  <c r="H63"/>
  <c r="G63"/>
  <c r="F63"/>
  <c r="E63"/>
  <c r="B63"/>
  <c r="C63" s="1"/>
  <c r="A63"/>
  <c r="D62"/>
  <c r="M62" s="1"/>
  <c r="J62"/>
  <c r="K62"/>
  <c r="H62"/>
  <c r="G62"/>
  <c r="F62"/>
  <c r="E62"/>
  <c r="B62"/>
  <c r="C62" s="1"/>
  <c r="A62"/>
  <c r="D61"/>
  <c r="M61"/>
  <c r="J61"/>
  <c r="K61" s="1"/>
  <c r="H61"/>
  <c r="G61"/>
  <c r="F61"/>
  <c r="E61"/>
  <c r="B61"/>
  <c r="C61" s="1"/>
  <c r="A61"/>
  <c r="D60"/>
  <c r="M60"/>
  <c r="J60"/>
  <c r="K60" s="1"/>
  <c r="H60"/>
  <c r="G60"/>
  <c r="F60"/>
  <c r="E60"/>
  <c r="B60"/>
  <c r="C60" s="1"/>
  <c r="A60"/>
  <c r="D59"/>
  <c r="M59" s="1"/>
  <c r="J59"/>
  <c r="K59" s="1"/>
  <c r="H59"/>
  <c r="G59"/>
  <c r="F59"/>
  <c r="E59"/>
  <c r="B59"/>
  <c r="C59" s="1"/>
  <c r="A59"/>
  <c r="D58"/>
  <c r="M58" s="1"/>
  <c r="J58"/>
  <c r="K58" s="1"/>
  <c r="H58"/>
  <c r="G58"/>
  <c r="F58"/>
  <c r="E58"/>
  <c r="B58"/>
  <c r="C58" s="1"/>
  <c r="A58"/>
  <c r="D57"/>
  <c r="M57" s="1"/>
  <c r="J57"/>
  <c r="K57" s="1"/>
  <c r="H57"/>
  <c r="G57"/>
  <c r="F57"/>
  <c r="E57"/>
  <c r="B57"/>
  <c r="C57" s="1"/>
  <c r="A57"/>
  <c r="D56"/>
  <c r="M56"/>
  <c r="J56"/>
  <c r="K56" s="1"/>
  <c r="H56"/>
  <c r="G56"/>
  <c r="F56"/>
  <c r="E56"/>
  <c r="B56"/>
  <c r="C56" s="1"/>
  <c r="A56"/>
  <c r="D55"/>
  <c r="M55" s="1"/>
  <c r="J55"/>
  <c r="K55" s="1"/>
  <c r="H55"/>
  <c r="G55"/>
  <c r="F55"/>
  <c r="E55"/>
  <c r="B55"/>
  <c r="C55" s="1"/>
  <c r="A55"/>
  <c r="D54"/>
  <c r="M54" s="1"/>
  <c r="J54"/>
  <c r="K54"/>
  <c r="H54"/>
  <c r="G54"/>
  <c r="F54"/>
  <c r="E54"/>
  <c r="B54"/>
  <c r="C54" s="1"/>
  <c r="A54"/>
  <c r="D53"/>
  <c r="M53"/>
  <c r="J53"/>
  <c r="K53" s="1"/>
  <c r="H53"/>
  <c r="G53"/>
  <c r="F53"/>
  <c r="E53"/>
  <c r="B53"/>
  <c r="C53" s="1"/>
  <c r="A53"/>
  <c r="D52"/>
  <c r="M52" s="1"/>
  <c r="J52"/>
  <c r="K52" s="1"/>
  <c r="H52"/>
  <c r="G52"/>
  <c r="F52"/>
  <c r="E52"/>
  <c r="B52"/>
  <c r="C52" s="1"/>
  <c r="A52"/>
  <c r="D51"/>
  <c r="M51" s="1"/>
  <c r="J51"/>
  <c r="K51" s="1"/>
  <c r="H51"/>
  <c r="G51"/>
  <c r="F51"/>
  <c r="E51"/>
  <c r="B51"/>
  <c r="C51" s="1"/>
  <c r="A51"/>
  <c r="D50"/>
  <c r="M50" s="1"/>
  <c r="J50"/>
  <c r="K50"/>
  <c r="H50"/>
  <c r="G50"/>
  <c r="F50"/>
  <c r="E50"/>
  <c r="B50"/>
  <c r="C50" s="1"/>
  <c r="A50"/>
  <c r="D49"/>
  <c r="M49"/>
  <c r="J49"/>
  <c r="K49" s="1"/>
  <c r="H49"/>
  <c r="G49"/>
  <c r="F49"/>
  <c r="E49"/>
  <c r="B49"/>
  <c r="C49" s="1"/>
  <c r="A49"/>
  <c r="D48"/>
  <c r="M48"/>
  <c r="J48"/>
  <c r="K48" s="1"/>
  <c r="H48"/>
  <c r="G48"/>
  <c r="F48"/>
  <c r="E48"/>
  <c r="B48"/>
  <c r="C48" s="1"/>
  <c r="A48"/>
  <c r="D47"/>
  <c r="M47" s="1"/>
  <c r="J47"/>
  <c r="K47" s="1"/>
  <c r="H47"/>
  <c r="G47"/>
  <c r="F47"/>
  <c r="E47"/>
  <c r="B47"/>
  <c r="C47" s="1"/>
  <c r="A47"/>
  <c r="D46"/>
  <c r="M46" s="1"/>
  <c r="J46"/>
  <c r="K46"/>
  <c r="H46"/>
  <c r="G46"/>
  <c r="F46"/>
  <c r="E46"/>
  <c r="B46"/>
  <c r="C46" s="1"/>
  <c r="A46"/>
  <c r="D45"/>
  <c r="M45"/>
  <c r="J45"/>
  <c r="K45" s="1"/>
  <c r="H45"/>
  <c r="G45"/>
  <c r="F45"/>
  <c r="E45"/>
  <c r="B45"/>
  <c r="C45" s="1"/>
  <c r="A45"/>
  <c r="D44"/>
  <c r="M44"/>
  <c r="J44"/>
  <c r="K44" s="1"/>
  <c r="H44"/>
  <c r="G44"/>
  <c r="F44"/>
  <c r="E44"/>
  <c r="B44"/>
  <c r="C44" s="1"/>
  <c r="A44"/>
  <c r="D43"/>
  <c r="M43" s="1"/>
  <c r="J43"/>
  <c r="K43" s="1"/>
  <c r="H43"/>
  <c r="G43"/>
  <c r="F43"/>
  <c r="E43"/>
  <c r="B43"/>
  <c r="C43" s="1"/>
  <c r="A43"/>
  <c r="D42"/>
  <c r="M42" s="1"/>
  <c r="J42"/>
  <c r="K42" s="1"/>
  <c r="H42"/>
  <c r="G42"/>
  <c r="F42"/>
  <c r="E42"/>
  <c r="B42"/>
  <c r="C42" s="1"/>
  <c r="A42"/>
  <c r="D41"/>
  <c r="M41" s="1"/>
  <c r="J41"/>
  <c r="K41" s="1"/>
  <c r="H41"/>
  <c r="G41"/>
  <c r="F41"/>
  <c r="E41"/>
  <c r="B41"/>
  <c r="C41" s="1"/>
  <c r="A41"/>
  <c r="D40"/>
  <c r="M40"/>
  <c r="J40"/>
  <c r="K40" s="1"/>
  <c r="H40"/>
  <c r="G40"/>
  <c r="F40"/>
  <c r="E40"/>
  <c r="B40"/>
  <c r="C40" s="1"/>
  <c r="A40"/>
  <c r="D39"/>
  <c r="M39" s="1"/>
  <c r="J39"/>
  <c r="K39" s="1"/>
  <c r="H39"/>
  <c r="G39"/>
  <c r="F39"/>
  <c r="E39"/>
  <c r="B39"/>
  <c r="C39" s="1"/>
  <c r="A39"/>
  <c r="D38"/>
  <c r="M38" s="1"/>
  <c r="J38"/>
  <c r="K38"/>
  <c r="H38"/>
  <c r="G38"/>
  <c r="F38"/>
  <c r="E38"/>
  <c r="B38"/>
  <c r="C38" s="1"/>
  <c r="A38"/>
  <c r="D37"/>
  <c r="M37"/>
  <c r="J37"/>
  <c r="K37" s="1"/>
  <c r="H37"/>
  <c r="G37"/>
  <c r="F37"/>
  <c r="E37"/>
  <c r="B37"/>
  <c r="C37" s="1"/>
  <c r="A37"/>
  <c r="D36"/>
  <c r="M36" s="1"/>
  <c r="J36"/>
  <c r="K36" s="1"/>
  <c r="H36"/>
  <c r="G36"/>
  <c r="F36"/>
  <c r="E36"/>
  <c r="B36"/>
  <c r="C36" s="1"/>
  <c r="A36"/>
  <c r="D35"/>
  <c r="M35" s="1"/>
  <c r="J35"/>
  <c r="K35" s="1"/>
  <c r="H35"/>
  <c r="G35"/>
  <c r="F35"/>
  <c r="E35"/>
  <c r="B35"/>
  <c r="C35" s="1"/>
  <c r="A35"/>
  <c r="D34"/>
  <c r="M34" s="1"/>
  <c r="J34"/>
  <c r="K34"/>
  <c r="H34"/>
  <c r="G34"/>
  <c r="F34"/>
  <c r="E34"/>
  <c r="B34"/>
  <c r="C34" s="1"/>
  <c r="A34"/>
  <c r="D33"/>
  <c r="M33"/>
  <c r="J33"/>
  <c r="K33" s="1"/>
  <c r="H33"/>
  <c r="G33"/>
  <c r="F33"/>
  <c r="E33"/>
  <c r="B33"/>
  <c r="C33" s="1"/>
  <c r="A33"/>
  <c r="D32"/>
  <c r="M32"/>
  <c r="J32"/>
  <c r="K32" s="1"/>
  <c r="H32"/>
  <c r="G32"/>
  <c r="F32"/>
  <c r="E32"/>
  <c r="B32"/>
  <c r="C32" s="1"/>
  <c r="A32"/>
  <c r="D31"/>
  <c r="M31" s="1"/>
  <c r="J31"/>
  <c r="K31" s="1"/>
  <c r="H31"/>
  <c r="F31"/>
  <c r="E31"/>
  <c r="B31"/>
  <c r="C31" s="1"/>
  <c r="A31"/>
  <c r="D30"/>
  <c r="M30"/>
  <c r="J30"/>
  <c r="K30" s="1"/>
  <c r="H30"/>
  <c r="G30"/>
  <c r="F30"/>
  <c r="E30"/>
  <c r="B30"/>
  <c r="C30" s="1"/>
  <c r="A30"/>
  <c r="D29"/>
  <c r="M29" s="1"/>
  <c r="J29"/>
  <c r="K29" s="1"/>
  <c r="H29"/>
  <c r="G29"/>
  <c r="F29"/>
  <c r="E29"/>
  <c r="B29"/>
  <c r="C29" s="1"/>
  <c r="A29"/>
  <c r="D28"/>
  <c r="M28" s="1"/>
  <c r="J28"/>
  <c r="K28" s="1"/>
  <c r="H28"/>
  <c r="G28"/>
  <c r="F28"/>
  <c r="E28"/>
  <c r="B28"/>
  <c r="C28" s="1"/>
  <c r="A28"/>
  <c r="D27"/>
  <c r="M27" s="1"/>
  <c r="J27"/>
  <c r="K27"/>
  <c r="H27"/>
  <c r="G27"/>
  <c r="F27"/>
  <c r="E27"/>
  <c r="B27"/>
  <c r="C27" s="1"/>
  <c r="A27"/>
  <c r="D26"/>
  <c r="M26"/>
  <c r="J26"/>
  <c r="K26" s="1"/>
  <c r="H26"/>
  <c r="G26"/>
  <c r="F26"/>
  <c r="E26"/>
  <c r="B26"/>
  <c r="C26" s="1"/>
  <c r="A26"/>
  <c r="D25"/>
  <c r="M25"/>
  <c r="J25"/>
  <c r="K25" s="1"/>
  <c r="H25"/>
  <c r="G25"/>
  <c r="F25"/>
  <c r="E25"/>
  <c r="B25"/>
  <c r="C25" s="1"/>
  <c r="A25"/>
  <c r="D24"/>
  <c r="M24" s="1"/>
  <c r="J24"/>
  <c r="K24"/>
  <c r="H24"/>
  <c r="G24"/>
  <c r="F24"/>
  <c r="E24"/>
  <c r="B24"/>
  <c r="C24" s="1"/>
  <c r="A24"/>
  <c r="D23"/>
  <c r="M23" s="1"/>
  <c r="J23"/>
  <c r="K23" s="1"/>
  <c r="H23"/>
  <c r="G23"/>
  <c r="F23"/>
  <c r="E23"/>
  <c r="B23"/>
  <c r="C23" s="1"/>
  <c r="A23"/>
  <c r="D22"/>
  <c r="M22" s="1"/>
  <c r="J22"/>
  <c r="K22" s="1"/>
  <c r="H22"/>
  <c r="G22"/>
  <c r="F22"/>
  <c r="E22"/>
  <c r="B22"/>
  <c r="C22"/>
  <c r="A22"/>
  <c r="D21"/>
  <c r="M21" s="1"/>
  <c r="J21"/>
  <c r="K21" s="1"/>
  <c r="H21"/>
  <c r="G21"/>
  <c r="F21"/>
  <c r="E21"/>
  <c r="B21"/>
  <c r="C21" s="1"/>
  <c r="A21"/>
  <c r="D20"/>
  <c r="M20" s="1"/>
  <c r="J20"/>
  <c r="K20" s="1"/>
  <c r="H20"/>
  <c r="G20"/>
  <c r="F20"/>
  <c r="E20"/>
  <c r="B20"/>
  <c r="C20" s="1"/>
  <c r="A20"/>
  <c r="D19"/>
  <c r="M19" s="1"/>
  <c r="J19"/>
  <c r="K19" s="1"/>
  <c r="H19"/>
  <c r="G19"/>
  <c r="F19"/>
  <c r="E19"/>
  <c r="B19"/>
  <c r="C19" s="1"/>
  <c r="A19"/>
  <c r="D18"/>
  <c r="M18" s="1"/>
  <c r="J18"/>
  <c r="K18" s="1"/>
  <c r="H18"/>
  <c r="G18"/>
  <c r="F18"/>
  <c r="E18"/>
  <c r="B18"/>
  <c r="C18"/>
  <c r="A18"/>
  <c r="D17"/>
  <c r="M17" s="1"/>
  <c r="J17"/>
  <c r="K17" s="1"/>
  <c r="H17"/>
  <c r="G17"/>
  <c r="F17"/>
  <c r="E17"/>
  <c r="B17"/>
  <c r="C17"/>
  <c r="A17"/>
  <c r="D16"/>
  <c r="M16" s="1"/>
  <c r="J16"/>
  <c r="K16"/>
  <c r="H16"/>
  <c r="G16"/>
  <c r="F16"/>
  <c r="E16"/>
  <c r="B16"/>
  <c r="C16" s="1"/>
  <c r="A16"/>
  <c r="D15"/>
  <c r="M15" s="1"/>
  <c r="J15"/>
  <c r="K15" s="1"/>
  <c r="H15"/>
  <c r="G15"/>
  <c r="F15"/>
  <c r="E15"/>
  <c r="B15"/>
  <c r="C15" s="1"/>
  <c r="A15"/>
  <c r="D14"/>
  <c r="M14" s="1"/>
  <c r="J14"/>
  <c r="K14" s="1"/>
  <c r="H14"/>
  <c r="G14"/>
  <c r="F14"/>
  <c r="E14"/>
  <c r="B14"/>
  <c r="C14"/>
  <c r="A14"/>
  <c r="D13"/>
  <c r="M13" s="1"/>
  <c r="J13"/>
  <c r="K13" s="1"/>
  <c r="H13"/>
  <c r="G13"/>
  <c r="F13"/>
  <c r="E13"/>
  <c r="B13"/>
  <c r="C13"/>
  <c r="A13"/>
  <c r="D12"/>
  <c r="M12" s="1"/>
  <c r="J12"/>
  <c r="K12"/>
  <c r="H12"/>
  <c r="G12"/>
  <c r="F12"/>
  <c r="E12"/>
  <c r="B12"/>
  <c r="C12" s="1"/>
  <c r="A12"/>
  <c r="D11"/>
  <c r="M11" s="1"/>
  <c r="J11"/>
  <c r="K11" s="1"/>
  <c r="H11"/>
  <c r="G11"/>
  <c r="F11"/>
  <c r="E11"/>
  <c r="B11"/>
  <c r="C11" s="1"/>
  <c r="A11"/>
  <c r="D10"/>
  <c r="M10" s="1"/>
  <c r="J10"/>
  <c r="K10" s="1"/>
  <c r="H10"/>
  <c r="G10"/>
  <c r="F10"/>
  <c r="E10"/>
  <c r="B10"/>
  <c r="C10" s="1"/>
  <c r="A10"/>
  <c r="D9"/>
  <c r="M9" s="1"/>
  <c r="J9"/>
  <c r="K9" s="1"/>
  <c r="H9"/>
  <c r="G9"/>
  <c r="F9"/>
  <c r="E9"/>
  <c r="B9"/>
  <c r="C9"/>
  <c r="A9"/>
  <c r="D8"/>
  <c r="M8" s="1"/>
  <c r="J8"/>
  <c r="K8"/>
  <c r="H8"/>
  <c r="G8"/>
  <c r="F8"/>
  <c r="E8"/>
  <c r="B8"/>
  <c r="C8" s="1"/>
  <c r="A8"/>
  <c r="D7"/>
  <c r="M7" s="1"/>
  <c r="J7"/>
  <c r="K7" s="1"/>
  <c r="H7"/>
  <c r="G7"/>
  <c r="F7"/>
  <c r="E7"/>
  <c r="B7"/>
  <c r="C7" s="1"/>
  <c r="A7"/>
  <c r="D6"/>
  <c r="M6" s="1"/>
  <c r="J6"/>
  <c r="K6" s="1"/>
  <c r="H6"/>
  <c r="G6"/>
  <c r="F6"/>
  <c r="E6"/>
  <c r="B6"/>
  <c r="C6"/>
  <c r="A6"/>
  <c r="D5"/>
  <c r="M5" s="1"/>
  <c r="J5"/>
  <c r="K5" s="1"/>
  <c r="H5"/>
  <c r="G5"/>
  <c r="F5"/>
  <c r="E5"/>
  <c r="B5"/>
  <c r="C5" s="1"/>
  <c r="A5"/>
  <c r="D4"/>
  <c r="M4" s="1"/>
  <c r="J4"/>
  <c r="K4" s="1"/>
  <c r="H4"/>
  <c r="G4"/>
  <c r="F4"/>
  <c r="E4"/>
  <c r="B4"/>
  <c r="C4" s="1"/>
  <c r="A4"/>
  <c r="D3"/>
  <c r="M3" s="1"/>
  <c r="J3"/>
  <c r="K3" s="1"/>
  <c r="H3"/>
  <c r="G3"/>
  <c r="F3"/>
  <c r="E3"/>
  <c r="B3"/>
  <c r="C3" s="1"/>
  <c r="A3"/>
  <c r="AA252" i="1"/>
  <c r="T252"/>
  <c r="J252"/>
  <c r="D2" i="4"/>
  <c r="M2"/>
  <c r="A2"/>
  <c r="B2"/>
  <c r="C2" s="1"/>
  <c r="H58" i="2"/>
  <c r="G58"/>
  <c r="F58"/>
  <c r="E58"/>
  <c r="H57"/>
  <c r="G57"/>
  <c r="F57"/>
  <c r="E57"/>
  <c r="H56"/>
  <c r="G56"/>
  <c r="F56"/>
  <c r="E56"/>
  <c r="H55"/>
  <c r="G55"/>
  <c r="F55"/>
  <c r="E55"/>
  <c r="H54"/>
  <c r="G54"/>
  <c r="F54"/>
  <c r="E54"/>
  <c r="H53"/>
  <c r="G53"/>
  <c r="F53"/>
  <c r="E53"/>
  <c r="H52"/>
  <c r="G52"/>
  <c r="F52"/>
  <c r="E52"/>
  <c r="H51"/>
  <c r="G51"/>
  <c r="F51"/>
  <c r="E51"/>
  <c r="H50"/>
  <c r="G50"/>
  <c r="F50"/>
  <c r="E50"/>
  <c r="H49"/>
  <c r="G49"/>
  <c r="F49"/>
  <c r="E49"/>
  <c r="H48"/>
  <c r="G48"/>
  <c r="F48"/>
  <c r="E48"/>
  <c r="H47"/>
  <c r="G47"/>
  <c r="F47"/>
  <c r="E47"/>
  <c r="H46"/>
  <c r="G46"/>
  <c r="F46"/>
  <c r="E46"/>
  <c r="H45"/>
  <c r="G45"/>
  <c r="F45"/>
  <c r="E45"/>
  <c r="H44"/>
  <c r="G44"/>
  <c r="F44"/>
  <c r="E44"/>
  <c r="H43"/>
  <c r="G43"/>
  <c r="F43"/>
  <c r="E43"/>
  <c r="H42"/>
  <c r="G42"/>
  <c r="F42"/>
  <c r="E42"/>
  <c r="H41"/>
  <c r="G41"/>
  <c r="F41"/>
  <c r="E41"/>
  <c r="H40"/>
  <c r="G40"/>
  <c r="F40"/>
  <c r="E40"/>
  <c r="H39"/>
  <c r="G39"/>
  <c r="F39"/>
  <c r="E39"/>
  <c r="H38"/>
  <c r="G38"/>
  <c r="F38"/>
  <c r="E38"/>
  <c r="H37"/>
  <c r="G37"/>
  <c r="F37"/>
  <c r="E37"/>
  <c r="H36"/>
  <c r="G36"/>
  <c r="F36"/>
  <c r="E36"/>
  <c r="H35"/>
  <c r="G35"/>
  <c r="F35"/>
  <c r="E35"/>
  <c r="H34"/>
  <c r="G34"/>
  <c r="F34"/>
  <c r="E34"/>
  <c r="H33"/>
  <c r="G33"/>
  <c r="F33"/>
  <c r="E33"/>
  <c r="H32"/>
  <c r="G32"/>
  <c r="F32"/>
  <c r="E32"/>
  <c r="H31"/>
  <c r="G31"/>
  <c r="F31"/>
  <c r="E31"/>
  <c r="H30"/>
  <c r="G30"/>
  <c r="F30"/>
  <c r="E30"/>
  <c r="H29"/>
  <c r="G29"/>
  <c r="F29"/>
  <c r="E29"/>
  <c r="H28"/>
  <c r="G28"/>
  <c r="F28"/>
  <c r="E28"/>
  <c r="H27"/>
  <c r="G27"/>
  <c r="F27"/>
  <c r="E27"/>
  <c r="H26"/>
  <c r="G26"/>
  <c r="F26"/>
  <c r="E26"/>
  <c r="H25"/>
  <c r="G25"/>
  <c r="F25"/>
  <c r="E25"/>
  <c r="H24"/>
  <c r="G24"/>
  <c r="F24"/>
  <c r="E24"/>
  <c r="H23"/>
  <c r="G23"/>
  <c r="F23"/>
  <c r="E23"/>
  <c r="H22"/>
  <c r="G22"/>
  <c r="F22"/>
  <c r="E22"/>
  <c r="H21"/>
  <c r="G21"/>
  <c r="F21"/>
  <c r="E21"/>
  <c r="H20"/>
  <c r="G20"/>
  <c r="F20"/>
  <c r="E20"/>
  <c r="H19"/>
  <c r="G19"/>
  <c r="F19"/>
  <c r="E19"/>
  <c r="H18"/>
  <c r="G18"/>
  <c r="F18"/>
  <c r="E18"/>
  <c r="H17"/>
  <c r="G17"/>
  <c r="F17"/>
  <c r="E17"/>
  <c r="H16"/>
  <c r="G16"/>
  <c r="F16"/>
  <c r="E16"/>
  <c r="H15"/>
  <c r="G15"/>
  <c r="F15"/>
  <c r="E15"/>
  <c r="A58"/>
  <c r="A57"/>
  <c r="A56"/>
  <c r="A55"/>
  <c r="A54"/>
  <c r="A53"/>
  <c r="A52"/>
  <c r="A51"/>
  <c r="A50"/>
  <c r="A49"/>
  <c r="A48"/>
  <c r="A47"/>
  <c r="A46"/>
  <c r="A45"/>
  <c r="A44"/>
  <c r="A43"/>
  <c r="A42"/>
  <c r="A41"/>
  <c r="A40"/>
  <c r="A39"/>
  <c r="A38"/>
  <c r="A37"/>
  <c r="A36"/>
  <c r="A35"/>
  <c r="A34"/>
  <c r="A33"/>
  <c r="A32"/>
  <c r="A31"/>
  <c r="A30"/>
  <c r="A29"/>
  <c r="A28"/>
  <c r="A27"/>
  <c r="A26"/>
  <c r="A25"/>
  <c r="A24"/>
  <c r="A23"/>
  <c r="A22"/>
  <c r="A21"/>
  <c r="A20"/>
  <c r="A19"/>
  <c r="A18"/>
  <c r="A17"/>
  <c r="A16"/>
  <c r="A15"/>
  <c r="F46" i="6"/>
  <c r="F45"/>
  <c r="F44"/>
  <c r="F43"/>
  <c r="F42"/>
  <c r="F41"/>
  <c r="F40"/>
  <c r="F39"/>
  <c r="F38"/>
  <c r="F37"/>
  <c r="F36"/>
  <c r="F35"/>
  <c r="F34"/>
  <c r="F33"/>
  <c r="F32"/>
  <c r="F31"/>
  <c r="F30"/>
  <c r="F29"/>
  <c r="F28"/>
  <c r="F27"/>
  <c r="F26"/>
  <c r="F25"/>
  <c r="F24"/>
  <c r="F23"/>
  <c r="F22"/>
  <c r="F21"/>
  <c r="F20"/>
  <c r="F19"/>
  <c r="F18"/>
  <c r="F17"/>
  <c r="F16"/>
  <c r="F15"/>
  <c r="F14"/>
  <c r="F13"/>
  <c r="F12"/>
  <c r="F11"/>
  <c r="F10"/>
  <c r="F9"/>
  <c r="F8"/>
  <c r="F7"/>
  <c r="F6"/>
  <c r="F5"/>
  <c r="F4"/>
  <c r="F3"/>
  <c r="F2"/>
  <c r="J546" i="1"/>
  <c r="J545"/>
  <c r="J544"/>
  <c r="J543"/>
  <c r="J542"/>
  <c r="J541"/>
  <c r="J540"/>
  <c r="J539"/>
  <c r="J538"/>
  <c r="J537"/>
  <c r="J536"/>
  <c r="J535"/>
  <c r="J534"/>
  <c r="J533"/>
  <c r="J532"/>
  <c r="J531"/>
  <c r="J530"/>
  <c r="J529"/>
  <c r="J528"/>
  <c r="J527"/>
  <c r="J526"/>
  <c r="J525"/>
  <c r="J524"/>
  <c r="J523"/>
  <c r="J522"/>
  <c r="J521"/>
  <c r="J520"/>
  <c r="J519"/>
  <c r="J518"/>
  <c r="J517"/>
  <c r="J516"/>
  <c r="J515"/>
  <c r="J514"/>
  <c r="J513"/>
  <c r="J512"/>
  <c r="J511"/>
  <c r="J510"/>
  <c r="J509"/>
  <c r="J508"/>
  <c r="J507"/>
  <c r="J506"/>
  <c r="J505"/>
  <c r="J504"/>
  <c r="J503"/>
  <c r="J502"/>
  <c r="J501"/>
  <c r="J500"/>
  <c r="J499"/>
  <c r="J498"/>
  <c r="J497"/>
  <c r="J496"/>
  <c r="J495"/>
  <c r="J494"/>
  <c r="J493"/>
  <c r="J492"/>
  <c r="J491"/>
  <c r="J490"/>
  <c r="J489"/>
  <c r="J488"/>
  <c r="J487"/>
  <c r="J486"/>
  <c r="J485"/>
  <c r="J484"/>
  <c r="J483"/>
  <c r="J482"/>
  <c r="J481"/>
  <c r="J480"/>
  <c r="J479"/>
  <c r="J478"/>
  <c r="J477"/>
  <c r="J476"/>
  <c r="J475"/>
  <c r="J474"/>
  <c r="J473"/>
  <c r="J472"/>
  <c r="J471"/>
  <c r="J470"/>
  <c r="J469"/>
  <c r="J468"/>
  <c r="J467"/>
  <c r="J466"/>
  <c r="J465"/>
  <c r="J464"/>
  <c r="J463"/>
  <c r="J462"/>
  <c r="J461"/>
  <c r="J460"/>
  <c r="J459"/>
  <c r="J458"/>
  <c r="J457"/>
  <c r="J456"/>
  <c r="J455"/>
  <c r="J454"/>
  <c r="J453"/>
  <c r="J452"/>
  <c r="J451"/>
  <c r="J450"/>
  <c r="J449"/>
  <c r="J448"/>
  <c r="J447"/>
  <c r="J446"/>
  <c r="J445"/>
  <c r="J444"/>
  <c r="J443"/>
  <c r="J442"/>
  <c r="J441"/>
  <c r="J440"/>
  <c r="J439"/>
  <c r="J438"/>
  <c r="J437"/>
  <c r="J436"/>
  <c r="J435"/>
  <c r="J434"/>
  <c r="J433"/>
  <c r="J432"/>
  <c r="J431"/>
  <c r="J430"/>
  <c r="J429"/>
  <c r="J428"/>
  <c r="J427"/>
  <c r="J426"/>
  <c r="J425"/>
  <c r="J424"/>
  <c r="J423"/>
  <c r="J422"/>
  <c r="J421"/>
  <c r="J420"/>
  <c r="J419"/>
  <c r="J418"/>
  <c r="J417"/>
  <c r="J416"/>
  <c r="J415"/>
  <c r="J414"/>
  <c r="J413"/>
  <c r="J412"/>
  <c r="J411"/>
  <c r="J410"/>
  <c r="J409"/>
  <c r="J408"/>
  <c r="J407"/>
  <c r="J406"/>
  <c r="J405"/>
  <c r="J404"/>
  <c r="J403"/>
  <c r="J402"/>
  <c r="J401"/>
  <c r="J400"/>
  <c r="J399"/>
  <c r="J398"/>
  <c r="J397"/>
  <c r="J396"/>
  <c r="J395"/>
  <c r="J394"/>
  <c r="J393"/>
  <c r="J392"/>
  <c r="J391"/>
  <c r="J390"/>
  <c r="J389"/>
  <c r="J388"/>
  <c r="J387"/>
  <c r="J386"/>
  <c r="J385"/>
  <c r="J384"/>
  <c r="J383"/>
  <c r="J382"/>
  <c r="J381"/>
  <c r="J380"/>
  <c r="J379"/>
  <c r="J378"/>
  <c r="J377"/>
  <c r="J376"/>
  <c r="J375"/>
  <c r="J374"/>
  <c r="J373"/>
  <c r="J372"/>
  <c r="J371"/>
  <c r="J370"/>
  <c r="J369"/>
  <c r="J368"/>
  <c r="J367"/>
  <c r="J366"/>
  <c r="J365"/>
  <c r="J364"/>
  <c r="J363"/>
  <c r="J362"/>
  <c r="J361"/>
  <c r="J360"/>
  <c r="J359"/>
  <c r="J358"/>
  <c r="J357"/>
  <c r="J356"/>
  <c r="J355"/>
  <c r="J354"/>
  <c r="J353"/>
  <c r="J352"/>
  <c r="J351"/>
  <c r="J350"/>
  <c r="J349"/>
  <c r="J348"/>
  <c r="J347"/>
  <c r="J346"/>
  <c r="J345"/>
  <c r="J344"/>
  <c r="J343"/>
  <c r="J342"/>
  <c r="J341"/>
  <c r="J340"/>
  <c r="J339"/>
  <c r="J338"/>
  <c r="J337"/>
  <c r="J336"/>
  <c r="J335"/>
  <c r="J334"/>
  <c r="J333"/>
  <c r="J332"/>
  <c r="J331"/>
  <c r="J330"/>
  <c r="J329"/>
  <c r="J328"/>
  <c r="J327"/>
  <c r="J326"/>
  <c r="J325"/>
  <c r="J324"/>
  <c r="J323"/>
  <c r="J322"/>
  <c r="J321"/>
  <c r="J320"/>
  <c r="J319"/>
  <c r="J318"/>
  <c r="J317"/>
  <c r="J316"/>
  <c r="J315"/>
  <c r="J314"/>
  <c r="J313"/>
  <c r="J312"/>
  <c r="J311"/>
  <c r="J310"/>
  <c r="J309"/>
  <c r="J308"/>
  <c r="J307"/>
  <c r="J306"/>
  <c r="J305"/>
  <c r="J304"/>
  <c r="J303"/>
  <c r="J302"/>
  <c r="J301"/>
  <c r="J300"/>
  <c r="J299"/>
  <c r="J298"/>
  <c r="J297"/>
  <c r="J296"/>
  <c r="J295"/>
  <c r="J294"/>
  <c r="J293"/>
  <c r="J292"/>
  <c r="J291"/>
  <c r="J290"/>
  <c r="J289"/>
  <c r="J288"/>
  <c r="J287"/>
  <c r="J286"/>
  <c r="J285"/>
  <c r="J284"/>
  <c r="J283"/>
  <c r="J282"/>
  <c r="J281"/>
  <c r="J280"/>
  <c r="J279"/>
  <c r="J278"/>
  <c r="J277"/>
  <c r="J276"/>
  <c r="J275"/>
  <c r="J274"/>
  <c r="J273"/>
  <c r="J272"/>
  <c r="J271"/>
  <c r="J270"/>
  <c r="J269"/>
  <c r="J268"/>
  <c r="J267"/>
  <c r="J266"/>
  <c r="J265"/>
  <c r="J264"/>
  <c r="J263"/>
  <c r="J262"/>
  <c r="J261"/>
  <c r="J260"/>
  <c r="J259"/>
  <c r="J258"/>
  <c r="J257"/>
  <c r="J256"/>
  <c r="J255"/>
  <c r="J254"/>
  <c r="J253"/>
  <c r="J251"/>
  <c r="J250"/>
  <c r="J249"/>
  <c r="J248"/>
  <c r="J247"/>
  <c r="J246"/>
  <c r="J245"/>
  <c r="J244"/>
  <c r="J243"/>
  <c r="J242"/>
  <c r="J241"/>
  <c r="J240"/>
  <c r="J239"/>
  <c r="J238"/>
  <c r="J237"/>
  <c r="J236"/>
  <c r="J235"/>
  <c r="J234"/>
  <c r="J233"/>
  <c r="J232"/>
  <c r="J231"/>
  <c r="J230"/>
  <c r="J229"/>
  <c r="J228"/>
  <c r="J227"/>
  <c r="J226"/>
  <c r="J225"/>
  <c r="J224"/>
  <c r="J223"/>
  <c r="J222"/>
  <c r="J221"/>
  <c r="J220"/>
  <c r="J219"/>
  <c r="J218"/>
  <c r="J217"/>
  <c r="J216"/>
  <c r="J215"/>
  <c r="J214"/>
  <c r="J213"/>
  <c r="J212"/>
  <c r="J211"/>
  <c r="J210"/>
  <c r="J209"/>
  <c r="J208"/>
  <c r="J207"/>
  <c r="J206"/>
  <c r="J205"/>
  <c r="J204"/>
  <c r="J203"/>
  <c r="J202"/>
  <c r="J201"/>
  <c r="J200"/>
  <c r="J199"/>
  <c r="J198"/>
  <c r="J197"/>
  <c r="J196"/>
  <c r="J195"/>
  <c r="J194"/>
  <c r="J193"/>
  <c r="J192"/>
  <c r="J191"/>
  <c r="J190"/>
  <c r="J189"/>
  <c r="J188"/>
  <c r="J187"/>
  <c r="J186"/>
  <c r="J185"/>
  <c r="J184"/>
  <c r="J183"/>
  <c r="J182"/>
  <c r="J181"/>
  <c r="J180"/>
  <c r="J179"/>
  <c r="J178"/>
  <c r="J177"/>
  <c r="J176"/>
  <c r="J175"/>
  <c r="J174"/>
  <c r="J173"/>
  <c r="J172"/>
  <c r="J171"/>
  <c r="J170"/>
  <c r="J169"/>
  <c r="J168"/>
  <c r="J167"/>
  <c r="J166"/>
  <c r="J165"/>
  <c r="J164"/>
  <c r="J163"/>
  <c r="J162"/>
  <c r="J161"/>
  <c r="J160"/>
  <c r="J159"/>
  <c r="J158"/>
  <c r="J157"/>
  <c r="J156"/>
  <c r="J155"/>
  <c r="J154"/>
  <c r="J153"/>
  <c r="J152"/>
  <c r="J151"/>
  <c r="J150"/>
  <c r="J149"/>
  <c r="J148"/>
  <c r="J147"/>
  <c r="J146"/>
  <c r="J145"/>
  <c r="J144"/>
  <c r="J143"/>
  <c r="J142"/>
  <c r="J141"/>
  <c r="J140"/>
  <c r="J139"/>
  <c r="J138"/>
  <c r="J137"/>
  <c r="J136"/>
  <c r="J135"/>
  <c r="J134"/>
  <c r="J133"/>
  <c r="J132"/>
  <c r="J131"/>
  <c r="J130"/>
  <c r="J129"/>
  <c r="J128"/>
  <c r="J127"/>
  <c r="J126"/>
  <c r="J125"/>
  <c r="J124"/>
  <c r="J123"/>
  <c r="J122"/>
  <c r="J121"/>
  <c r="J120"/>
  <c r="J119"/>
  <c r="J118"/>
  <c r="J117"/>
  <c r="J116"/>
  <c r="J115"/>
  <c r="J114"/>
  <c r="J113"/>
  <c r="J112"/>
  <c r="J111"/>
  <c r="J110"/>
  <c r="J109"/>
  <c r="J108"/>
  <c r="J107"/>
  <c r="J106"/>
  <c r="J105"/>
  <c r="J104"/>
  <c r="J103"/>
  <c r="J102"/>
  <c r="J101"/>
  <c r="J100"/>
  <c r="J99"/>
  <c r="J98"/>
  <c r="J97"/>
  <c r="J96"/>
  <c r="J95"/>
  <c r="J94"/>
  <c r="J93"/>
  <c r="J92"/>
  <c r="J91"/>
  <c r="J90"/>
  <c r="J89"/>
  <c r="J88"/>
  <c r="J87"/>
  <c r="J86"/>
  <c r="J85"/>
  <c r="J84"/>
  <c r="J83"/>
  <c r="J82"/>
  <c r="J81"/>
  <c r="J80"/>
  <c r="J79"/>
  <c r="J78"/>
  <c r="J77"/>
  <c r="J76"/>
  <c r="J75"/>
  <c r="J74"/>
  <c r="J73"/>
  <c r="J72"/>
  <c r="J71"/>
  <c r="J70"/>
  <c r="J69"/>
  <c r="J68"/>
  <c r="J67"/>
  <c r="J66"/>
  <c r="J65"/>
  <c r="J64"/>
  <c r="J63"/>
  <c r="J62"/>
  <c r="J61"/>
  <c r="J60"/>
  <c r="J59"/>
  <c r="J58"/>
  <c r="J57"/>
  <c r="J56"/>
  <c r="J55"/>
  <c r="J54"/>
  <c r="J53"/>
  <c r="J52"/>
  <c r="J51"/>
  <c r="J50"/>
  <c r="J49"/>
  <c r="J48"/>
  <c r="J47"/>
  <c r="J46"/>
  <c r="J45"/>
  <c r="J44"/>
  <c r="J43"/>
  <c r="J42"/>
  <c r="J41"/>
  <c r="J40"/>
  <c r="J39"/>
  <c r="J38"/>
  <c r="J37"/>
  <c r="J36"/>
  <c r="J35"/>
  <c r="J34"/>
  <c r="J33"/>
  <c r="J32"/>
  <c r="J31"/>
  <c r="J30"/>
  <c r="J29"/>
  <c r="J28"/>
  <c r="J27"/>
  <c r="J26"/>
  <c r="J25"/>
  <c r="J24"/>
  <c r="J23"/>
  <c r="J22"/>
  <c r="J21"/>
  <c r="J20"/>
  <c r="J19"/>
  <c r="J18"/>
  <c r="J17"/>
  <c r="O14"/>
  <c r="N14"/>
  <c r="M14"/>
  <c r="L14"/>
  <c r="J9" i="2" s="1"/>
  <c r="K14" i="1"/>
  <c r="I9" i="2" s="1"/>
  <c r="I60"/>
  <c r="J60"/>
  <c r="K60"/>
  <c r="L60"/>
  <c r="M60"/>
  <c r="AA159" i="1"/>
  <c r="T159" s="1"/>
  <c r="AA19"/>
  <c r="T19" s="1"/>
  <c r="AA20"/>
  <c r="T20" s="1"/>
  <c r="AA21"/>
  <c r="T21"/>
  <c r="AA22"/>
  <c r="AA23"/>
  <c r="T23" s="1"/>
  <c r="AA24"/>
  <c r="T24"/>
  <c r="AA25"/>
  <c r="T25" s="1"/>
  <c r="AA26"/>
  <c r="AA27"/>
  <c r="T27" s="1"/>
  <c r="AA28"/>
  <c r="T28" s="1"/>
  <c r="AA29"/>
  <c r="AA30"/>
  <c r="AA31"/>
  <c r="AA32"/>
  <c r="AA33"/>
  <c r="AA34"/>
  <c r="AA35"/>
  <c r="AA36"/>
  <c r="AA37"/>
  <c r="AA38"/>
  <c r="AA39"/>
  <c r="AA40"/>
  <c r="AA41"/>
  <c r="AA42"/>
  <c r="AA43"/>
  <c r="AA44"/>
  <c r="AA45"/>
  <c r="AA46"/>
  <c r="AA47"/>
  <c r="AA48"/>
  <c r="AA49"/>
  <c r="AA50"/>
  <c r="AA51"/>
  <c r="AA52"/>
  <c r="AA53"/>
  <c r="AA54"/>
  <c r="AA55"/>
  <c r="AA56"/>
  <c r="AA57"/>
  <c r="AA58"/>
  <c r="AA59"/>
  <c r="AA60"/>
  <c r="AA61"/>
  <c r="AA62"/>
  <c r="AA63"/>
  <c r="AA64"/>
  <c r="AA65"/>
  <c r="AA66"/>
  <c r="AA67"/>
  <c r="AA68"/>
  <c r="AA69"/>
  <c r="AA70"/>
  <c r="AA71"/>
  <c r="AA72"/>
  <c r="AA73"/>
  <c r="AA74"/>
  <c r="AA75"/>
  <c r="AA76"/>
  <c r="AA77"/>
  <c r="AA78"/>
  <c r="AA79"/>
  <c r="AA80"/>
  <c r="AA81"/>
  <c r="AA82"/>
  <c r="AA83"/>
  <c r="AA84"/>
  <c r="AA85"/>
  <c r="AA86"/>
  <c r="AA87"/>
  <c r="AA88"/>
  <c r="AA89"/>
  <c r="AA90"/>
  <c r="AA91"/>
  <c r="AA92"/>
  <c r="AA93"/>
  <c r="AA94"/>
  <c r="AA95"/>
  <c r="AA96"/>
  <c r="AA97"/>
  <c r="AA98"/>
  <c r="AA99"/>
  <c r="AA100"/>
  <c r="AA101"/>
  <c r="AA102"/>
  <c r="AA103"/>
  <c r="AA104"/>
  <c r="AA105"/>
  <c r="AA106"/>
  <c r="AA107"/>
  <c r="AA108"/>
  <c r="AA109"/>
  <c r="AA110"/>
  <c r="AA111"/>
  <c r="AA112"/>
  <c r="AA113"/>
  <c r="AA114"/>
  <c r="AA115"/>
  <c r="AA116"/>
  <c r="AA117"/>
  <c r="AA118"/>
  <c r="AA119"/>
  <c r="AA120"/>
  <c r="AA121"/>
  <c r="AA122"/>
  <c r="AA123"/>
  <c r="AA124"/>
  <c r="AA125"/>
  <c r="AA126"/>
  <c r="AA127"/>
  <c r="AA128"/>
  <c r="AA129"/>
  <c r="AA130"/>
  <c r="AA131"/>
  <c r="AA132"/>
  <c r="T132"/>
  <c r="AA133"/>
  <c r="T133" s="1"/>
  <c r="AA134"/>
  <c r="AA135"/>
  <c r="T135" s="1"/>
  <c r="AA136"/>
  <c r="T136" s="1"/>
  <c r="AA137"/>
  <c r="T137"/>
  <c r="AA138"/>
  <c r="T138" s="1"/>
  <c r="AA139"/>
  <c r="T139" s="1"/>
  <c r="AA140"/>
  <c r="T140" s="1"/>
  <c r="AA141"/>
  <c r="T141"/>
  <c r="AA142"/>
  <c r="T142" s="1"/>
  <c r="AA143"/>
  <c r="T143" s="1"/>
  <c r="AA144"/>
  <c r="T144" s="1"/>
  <c r="AA145"/>
  <c r="T145"/>
  <c r="AA146"/>
  <c r="T146" s="1"/>
  <c r="AA147"/>
  <c r="T147" s="1"/>
  <c r="AA148"/>
  <c r="T148" s="1"/>
  <c r="AA149"/>
  <c r="T149"/>
  <c r="AA150"/>
  <c r="T150" s="1"/>
  <c r="AA151"/>
  <c r="T151" s="1"/>
  <c r="AA152"/>
  <c r="T152" s="1"/>
  <c r="AA153"/>
  <c r="T153"/>
  <c r="AA154"/>
  <c r="T154" s="1"/>
  <c r="AA155"/>
  <c r="T155" s="1"/>
  <c r="AA156"/>
  <c r="T156" s="1"/>
  <c r="AA157"/>
  <c r="T157"/>
  <c r="AA158"/>
  <c r="T158" s="1"/>
  <c r="AA160"/>
  <c r="T160" s="1"/>
  <c r="AA161"/>
  <c r="T161" s="1"/>
  <c r="AA162"/>
  <c r="T162"/>
  <c r="AA163"/>
  <c r="T163" s="1"/>
  <c r="AA164"/>
  <c r="T164" s="1"/>
  <c r="AA165"/>
  <c r="T165" s="1"/>
  <c r="AA166"/>
  <c r="T166"/>
  <c r="AA167"/>
  <c r="AA168"/>
  <c r="T168"/>
  <c r="AA169"/>
  <c r="T169" s="1"/>
  <c r="AA170"/>
  <c r="T170"/>
  <c r="AA171"/>
  <c r="T171" s="1"/>
  <c r="AA172"/>
  <c r="T172"/>
  <c r="AA173"/>
  <c r="T173" s="1"/>
  <c r="AA174"/>
  <c r="T174"/>
  <c r="AA175"/>
  <c r="T175" s="1"/>
  <c r="AA176"/>
  <c r="T176"/>
  <c r="AA177"/>
  <c r="T177" s="1"/>
  <c r="AA178"/>
  <c r="T178"/>
  <c r="AA179"/>
  <c r="T179" s="1"/>
  <c r="AA180"/>
  <c r="T180"/>
  <c r="AA181"/>
  <c r="T181" s="1"/>
  <c r="AA182"/>
  <c r="T182"/>
  <c r="AA183"/>
  <c r="T183" s="1"/>
  <c r="AA184"/>
  <c r="T184"/>
  <c r="AA185"/>
  <c r="T185" s="1"/>
  <c r="AA186"/>
  <c r="T186"/>
  <c r="AA187"/>
  <c r="T187" s="1"/>
  <c r="AA188"/>
  <c r="T188"/>
  <c r="AA189"/>
  <c r="T189" s="1"/>
  <c r="AA190"/>
  <c r="T190"/>
  <c r="AA191"/>
  <c r="T191" s="1"/>
  <c r="AA192"/>
  <c r="T192"/>
  <c r="AA193"/>
  <c r="T193" s="1"/>
  <c r="AA194"/>
  <c r="T194"/>
  <c r="AA195"/>
  <c r="T195" s="1"/>
  <c r="AA196"/>
  <c r="T196"/>
  <c r="AA197"/>
  <c r="T197" s="1"/>
  <c r="AA198"/>
  <c r="T198"/>
  <c r="AA199"/>
  <c r="AA200"/>
  <c r="T200" s="1"/>
  <c r="AA201"/>
  <c r="T201"/>
  <c r="AA202"/>
  <c r="T202" s="1"/>
  <c r="AA203"/>
  <c r="T203" s="1"/>
  <c r="AA204"/>
  <c r="T204" s="1"/>
  <c r="AA205"/>
  <c r="T205"/>
  <c r="AA206"/>
  <c r="T206" s="1"/>
  <c r="AA207"/>
  <c r="T207" s="1"/>
  <c r="AA208"/>
  <c r="T208" s="1"/>
  <c r="AA209"/>
  <c r="T209"/>
  <c r="AA210"/>
  <c r="T210" s="1"/>
  <c r="AA211"/>
  <c r="T211" s="1"/>
  <c r="AA212"/>
  <c r="T212" s="1"/>
  <c r="AA213"/>
  <c r="T213"/>
  <c r="AA214"/>
  <c r="T214" s="1"/>
  <c r="AA215"/>
  <c r="T215" s="1"/>
  <c r="AA216"/>
  <c r="T216" s="1"/>
  <c r="AA217"/>
  <c r="T217"/>
  <c r="AA218"/>
  <c r="T218" s="1"/>
  <c r="AA219"/>
  <c r="T219" s="1"/>
  <c r="AA220"/>
  <c r="T220" s="1"/>
  <c r="AA221"/>
  <c r="T221"/>
  <c r="AA222"/>
  <c r="T222" s="1"/>
  <c r="AA223"/>
  <c r="T223" s="1"/>
  <c r="AA224"/>
  <c r="T224" s="1"/>
  <c r="AA225"/>
  <c r="T225"/>
  <c r="AA226"/>
  <c r="T226" s="1"/>
  <c r="AA227"/>
  <c r="T227" s="1"/>
  <c r="AA228"/>
  <c r="T228" s="1"/>
  <c r="AA229"/>
  <c r="T229"/>
  <c r="AA230"/>
  <c r="T230" s="1"/>
  <c r="AA231"/>
  <c r="AA232"/>
  <c r="T232" s="1"/>
  <c r="AA233"/>
  <c r="T233"/>
  <c r="AA234"/>
  <c r="T234" s="1"/>
  <c r="AA235"/>
  <c r="T235"/>
  <c r="AA236"/>
  <c r="T236" s="1"/>
  <c r="AA237"/>
  <c r="T237"/>
  <c r="AA238"/>
  <c r="T238" s="1"/>
  <c r="AA239"/>
  <c r="T239"/>
  <c r="AA240"/>
  <c r="T240" s="1"/>
  <c r="AA241"/>
  <c r="T241"/>
  <c r="AA242"/>
  <c r="T242" s="1"/>
  <c r="AA243"/>
  <c r="T243"/>
  <c r="AA244"/>
  <c r="T244" s="1"/>
  <c r="AA245"/>
  <c r="T245"/>
  <c r="AA246"/>
  <c r="T246" s="1"/>
  <c r="AA247"/>
  <c r="T247"/>
  <c r="AA248"/>
  <c r="T248" s="1"/>
  <c r="AA249"/>
  <c r="T249"/>
  <c r="AA250"/>
  <c r="T250" s="1"/>
  <c r="AA251"/>
  <c r="T251"/>
  <c r="AA253"/>
  <c r="T253" s="1"/>
  <c r="AA254"/>
  <c r="T254"/>
  <c r="AA255"/>
  <c r="T255" s="1"/>
  <c r="AA256"/>
  <c r="T256"/>
  <c r="AA257"/>
  <c r="T257" s="1"/>
  <c r="AA258"/>
  <c r="T258"/>
  <c r="AA259"/>
  <c r="T259" s="1"/>
  <c r="AA260"/>
  <c r="T260"/>
  <c r="AA261"/>
  <c r="T261" s="1"/>
  <c r="AA262"/>
  <c r="T262"/>
  <c r="AA263"/>
  <c r="T263" s="1"/>
  <c r="AA264"/>
  <c r="AA265"/>
  <c r="T265" s="1"/>
  <c r="AA266"/>
  <c r="T266" s="1"/>
  <c r="AA267"/>
  <c r="T267"/>
  <c r="AA268"/>
  <c r="T268" s="1"/>
  <c r="AA269"/>
  <c r="T269" s="1"/>
  <c r="AA270"/>
  <c r="T270" s="1"/>
  <c r="AA271"/>
  <c r="T271"/>
  <c r="AA272"/>
  <c r="T272" s="1"/>
  <c r="AA273"/>
  <c r="T273" s="1"/>
  <c r="AA274"/>
  <c r="T274" s="1"/>
  <c r="AA275"/>
  <c r="T275"/>
  <c r="AA276"/>
  <c r="T276" s="1"/>
  <c r="AA277"/>
  <c r="T277" s="1"/>
  <c r="AA278"/>
  <c r="T278" s="1"/>
  <c r="AA279"/>
  <c r="T279"/>
  <c r="AA280"/>
  <c r="T280" s="1"/>
  <c r="AA281"/>
  <c r="T281" s="1"/>
  <c r="AA282"/>
  <c r="T282" s="1"/>
  <c r="AA283"/>
  <c r="T283"/>
  <c r="AA284"/>
  <c r="T284" s="1"/>
  <c r="AA285"/>
  <c r="T285" s="1"/>
  <c r="AA286"/>
  <c r="T286" s="1"/>
  <c r="AA287"/>
  <c r="T287"/>
  <c r="AA288"/>
  <c r="T288" s="1"/>
  <c r="AA289"/>
  <c r="T289" s="1"/>
  <c r="AA290"/>
  <c r="T290" s="1"/>
  <c r="AA291"/>
  <c r="T291"/>
  <c r="AA292"/>
  <c r="T292" s="1"/>
  <c r="AA293"/>
  <c r="T293" s="1"/>
  <c r="AA294"/>
  <c r="T294" s="1"/>
  <c r="AA295"/>
  <c r="T295"/>
  <c r="AA296"/>
  <c r="AA297"/>
  <c r="T297"/>
  <c r="AA298"/>
  <c r="T298" s="1"/>
  <c r="AA299"/>
  <c r="T299"/>
  <c r="AA300"/>
  <c r="T300" s="1"/>
  <c r="AA301"/>
  <c r="T301"/>
  <c r="AA302"/>
  <c r="T302" s="1"/>
  <c r="AA303"/>
  <c r="T303"/>
  <c r="AA304"/>
  <c r="T304" s="1"/>
  <c r="AA305"/>
  <c r="T305"/>
  <c r="AA306"/>
  <c r="T306" s="1"/>
  <c r="AA307"/>
  <c r="T307"/>
  <c r="AA308"/>
  <c r="T308" s="1"/>
  <c r="AA309"/>
  <c r="T309"/>
  <c r="AA310"/>
  <c r="T310" s="1"/>
  <c r="AA311"/>
  <c r="T311"/>
  <c r="AA312"/>
  <c r="T312" s="1"/>
  <c r="AA313"/>
  <c r="T313"/>
  <c r="AA314"/>
  <c r="T314" s="1"/>
  <c r="AA315"/>
  <c r="T315"/>
  <c r="AA316"/>
  <c r="T316" s="1"/>
  <c r="AA317"/>
  <c r="T317"/>
  <c r="AA318"/>
  <c r="T318" s="1"/>
  <c r="AA319"/>
  <c r="T319"/>
  <c r="AA320"/>
  <c r="T320" s="1"/>
  <c r="AA321"/>
  <c r="T321"/>
  <c r="AA322"/>
  <c r="T322" s="1"/>
  <c r="AA323"/>
  <c r="T323"/>
  <c r="AA324"/>
  <c r="T324" s="1"/>
  <c r="AA325"/>
  <c r="T325"/>
  <c r="AA326"/>
  <c r="T326" s="1"/>
  <c r="AA327"/>
  <c r="T327"/>
  <c r="AA328"/>
  <c r="AA329"/>
  <c r="T329" s="1"/>
  <c r="AA330"/>
  <c r="T330"/>
  <c r="AA331"/>
  <c r="T331" s="1"/>
  <c r="AA332"/>
  <c r="T332" s="1"/>
  <c r="AA333"/>
  <c r="T333" s="1"/>
  <c r="AA334"/>
  <c r="T334"/>
  <c r="AA335"/>
  <c r="T335" s="1"/>
  <c r="AA336"/>
  <c r="T336" s="1"/>
  <c r="AA337"/>
  <c r="T337" s="1"/>
  <c r="AA338"/>
  <c r="T338"/>
  <c r="AA339"/>
  <c r="T339" s="1"/>
  <c r="AA340"/>
  <c r="T340" s="1"/>
  <c r="AA341"/>
  <c r="T341" s="1"/>
  <c r="AA342"/>
  <c r="T342"/>
  <c r="AA343"/>
  <c r="T343" s="1"/>
  <c r="AA344"/>
  <c r="T344" s="1"/>
  <c r="AA345"/>
  <c r="T345" s="1"/>
  <c r="AA346"/>
  <c r="T346"/>
  <c r="AA347"/>
  <c r="T347" s="1"/>
  <c r="AA348"/>
  <c r="T348" s="1"/>
  <c r="AA349"/>
  <c r="T349" s="1"/>
  <c r="AA350"/>
  <c r="T350"/>
  <c r="AA351"/>
  <c r="T351" s="1"/>
  <c r="AA352"/>
  <c r="T352" s="1"/>
  <c r="AA353"/>
  <c r="T353" s="1"/>
  <c r="AA354"/>
  <c r="T354"/>
  <c r="AA355"/>
  <c r="T355" s="1"/>
  <c r="AA356"/>
  <c r="T356" s="1"/>
  <c r="AA357"/>
  <c r="T357" s="1"/>
  <c r="AA358"/>
  <c r="T358"/>
  <c r="AA359"/>
  <c r="T359" s="1"/>
  <c r="AA360"/>
  <c r="T360" s="1"/>
  <c r="AA361"/>
  <c r="T361"/>
  <c r="AA362"/>
  <c r="T362"/>
  <c r="AA363"/>
  <c r="T363"/>
  <c r="AA364"/>
  <c r="T364"/>
  <c r="AA365"/>
  <c r="T365"/>
  <c r="AA366"/>
  <c r="T366"/>
  <c r="AA367"/>
  <c r="T367"/>
  <c r="AA368"/>
  <c r="T368"/>
  <c r="AA369"/>
  <c r="T369"/>
  <c r="AA370"/>
  <c r="T370"/>
  <c r="AA371"/>
  <c r="T371"/>
  <c r="AA372"/>
  <c r="T372"/>
  <c r="AA373"/>
  <c r="T373"/>
  <c r="AA374"/>
  <c r="T374"/>
  <c r="AA375"/>
  <c r="T375"/>
  <c r="AA376"/>
  <c r="T376"/>
  <c r="AA377"/>
  <c r="T377"/>
  <c r="AA378"/>
  <c r="T378"/>
  <c r="AA379"/>
  <c r="T379"/>
  <c r="AA380"/>
  <c r="T380"/>
  <c r="AA381"/>
  <c r="T381"/>
  <c r="AA382"/>
  <c r="T382"/>
  <c r="AA383"/>
  <c r="T383"/>
  <c r="AA384"/>
  <c r="T384"/>
  <c r="AA385"/>
  <c r="T385"/>
  <c r="AA386"/>
  <c r="T386"/>
  <c r="AA387"/>
  <c r="T387"/>
  <c r="AA388"/>
  <c r="T388"/>
  <c r="AA389"/>
  <c r="T389"/>
  <c r="AA390"/>
  <c r="T390"/>
  <c r="AA391"/>
  <c r="T391"/>
  <c r="AA392"/>
  <c r="AA393"/>
  <c r="T393" s="1"/>
  <c r="AA394"/>
  <c r="T394" s="1"/>
  <c r="AA395"/>
  <c r="T395"/>
  <c r="AA396"/>
  <c r="T396" s="1"/>
  <c r="AA397"/>
  <c r="T397" s="1"/>
  <c r="AA398"/>
  <c r="T398" s="1"/>
  <c r="AA399"/>
  <c r="T399"/>
  <c r="AA400"/>
  <c r="T400" s="1"/>
  <c r="AA401"/>
  <c r="T401" s="1"/>
  <c r="AA402"/>
  <c r="T402" s="1"/>
  <c r="AA403"/>
  <c r="T403"/>
  <c r="AA404"/>
  <c r="T404" s="1"/>
  <c r="AA405"/>
  <c r="T405" s="1"/>
  <c r="AA406"/>
  <c r="T406" s="1"/>
  <c r="AA407"/>
  <c r="T407"/>
  <c r="AA408"/>
  <c r="T408" s="1"/>
  <c r="AA409"/>
  <c r="T409" s="1"/>
  <c r="AA410"/>
  <c r="T410" s="1"/>
  <c r="AA411"/>
  <c r="T411"/>
  <c r="AA412"/>
  <c r="T412" s="1"/>
  <c r="AA413"/>
  <c r="T413" s="1"/>
  <c r="AA414"/>
  <c r="T414" s="1"/>
  <c r="AA415"/>
  <c r="T415"/>
  <c r="AA416"/>
  <c r="T416" s="1"/>
  <c r="AA417"/>
  <c r="T417" s="1"/>
  <c r="AA418"/>
  <c r="T418" s="1"/>
  <c r="AA419"/>
  <c r="T419"/>
  <c r="AA420"/>
  <c r="T420" s="1"/>
  <c r="AA421"/>
  <c r="T421" s="1"/>
  <c r="AA422"/>
  <c r="T422" s="1"/>
  <c r="AA423"/>
  <c r="T423"/>
  <c r="AA424"/>
  <c r="AA425"/>
  <c r="T425"/>
  <c r="AA426"/>
  <c r="T426" s="1"/>
  <c r="AA427"/>
  <c r="T427"/>
  <c r="AA428"/>
  <c r="T428" s="1"/>
  <c r="AA429"/>
  <c r="T429"/>
  <c r="AA430"/>
  <c r="T430" s="1"/>
  <c r="AA431"/>
  <c r="T431"/>
  <c r="AA432"/>
  <c r="T432" s="1"/>
  <c r="AA433"/>
  <c r="T433"/>
  <c r="AA434"/>
  <c r="T434" s="1"/>
  <c r="AA435"/>
  <c r="T435"/>
  <c r="AA436"/>
  <c r="T436" s="1"/>
  <c r="AA437"/>
  <c r="T437"/>
  <c r="AA438"/>
  <c r="T438" s="1"/>
  <c r="AA439"/>
  <c r="T439"/>
  <c r="AA440"/>
  <c r="T440" s="1"/>
  <c r="AA441"/>
  <c r="T441"/>
  <c r="AA442"/>
  <c r="T442" s="1"/>
  <c r="AA443"/>
  <c r="T443"/>
  <c r="AA444"/>
  <c r="T444" s="1"/>
  <c r="AA445"/>
  <c r="T445"/>
  <c r="AA446"/>
  <c r="T446" s="1"/>
  <c r="AA447"/>
  <c r="T447"/>
  <c r="AA448"/>
  <c r="T448" s="1"/>
  <c r="AA449"/>
  <c r="T449"/>
  <c r="AA450"/>
  <c r="T450" s="1"/>
  <c r="AA451"/>
  <c r="T451"/>
  <c r="AA452"/>
  <c r="T452" s="1"/>
  <c r="AA453"/>
  <c r="T453"/>
  <c r="AA454"/>
  <c r="T454" s="1"/>
  <c r="AA455"/>
  <c r="T455"/>
  <c r="AA456"/>
  <c r="AA457"/>
  <c r="T457" s="1"/>
  <c r="AA458"/>
  <c r="T458" s="1"/>
  <c r="AA459"/>
  <c r="T459" s="1"/>
  <c r="AA460"/>
  <c r="T460"/>
  <c r="AA461"/>
  <c r="T461" s="1"/>
  <c r="AA462"/>
  <c r="T462" s="1"/>
  <c r="AA463"/>
  <c r="T463" s="1"/>
  <c r="AA464"/>
  <c r="T464"/>
  <c r="AA465"/>
  <c r="T465" s="1"/>
  <c r="AA466"/>
  <c r="T466" s="1"/>
  <c r="AA467"/>
  <c r="T467" s="1"/>
  <c r="AA468"/>
  <c r="T468"/>
  <c r="AA469"/>
  <c r="T469" s="1"/>
  <c r="AA470"/>
  <c r="T470" s="1"/>
  <c r="AA471"/>
  <c r="T471" s="1"/>
  <c r="AA472"/>
  <c r="T472"/>
  <c r="AA473"/>
  <c r="T473" s="1"/>
  <c r="AA474"/>
  <c r="T474" s="1"/>
  <c r="AA475"/>
  <c r="T475" s="1"/>
  <c r="AA476"/>
  <c r="T476"/>
  <c r="AA477"/>
  <c r="T477" s="1"/>
  <c r="AA478"/>
  <c r="T478" s="1"/>
  <c r="AA479"/>
  <c r="T479" s="1"/>
  <c r="AA480"/>
  <c r="T480"/>
  <c r="AA481"/>
  <c r="T481" s="1"/>
  <c r="AA482"/>
  <c r="T482" s="1"/>
  <c r="AA483"/>
  <c r="T483" s="1"/>
  <c r="AA484"/>
  <c r="T484"/>
  <c r="AA485"/>
  <c r="T485" s="1"/>
  <c r="AA486"/>
  <c r="T486" s="1"/>
  <c r="AA487"/>
  <c r="T487" s="1"/>
  <c r="AA488"/>
  <c r="T488"/>
  <c r="AA489"/>
  <c r="T489" s="1"/>
  <c r="AA490"/>
  <c r="T490" s="1"/>
  <c r="AA491"/>
  <c r="T491" s="1"/>
  <c r="AA492"/>
  <c r="T492"/>
  <c r="AA493"/>
  <c r="T493" s="1"/>
  <c r="AA494"/>
  <c r="T494" s="1"/>
  <c r="AA495"/>
  <c r="T495" s="1"/>
  <c r="AA496"/>
  <c r="T496"/>
  <c r="AA497"/>
  <c r="T497" s="1"/>
  <c r="AA498"/>
  <c r="T498" s="1"/>
  <c r="AA499"/>
  <c r="T499" s="1"/>
  <c r="AA500"/>
  <c r="T500"/>
  <c r="AA501"/>
  <c r="T501" s="1"/>
  <c r="AA502"/>
  <c r="T502" s="1"/>
  <c r="AA503"/>
  <c r="T503" s="1"/>
  <c r="AA504"/>
  <c r="T504"/>
  <c r="AA505"/>
  <c r="T505" s="1"/>
  <c r="AA506"/>
  <c r="T506" s="1"/>
  <c r="AA507"/>
  <c r="T507" s="1"/>
  <c r="AA508"/>
  <c r="T508"/>
  <c r="AA509"/>
  <c r="T509" s="1"/>
  <c r="AA510"/>
  <c r="T510" s="1"/>
  <c r="AA511"/>
  <c r="T511" s="1"/>
  <c r="AA512"/>
  <c r="T512"/>
  <c r="AA513"/>
  <c r="T513" s="1"/>
  <c r="AA514"/>
  <c r="T514" s="1"/>
  <c r="AA515"/>
  <c r="T515" s="1"/>
  <c r="AA516"/>
  <c r="T516"/>
  <c r="AA517"/>
  <c r="T517" s="1"/>
  <c r="AA518"/>
  <c r="T518" s="1"/>
  <c r="AA519"/>
  <c r="T519" s="1"/>
  <c r="AA520"/>
  <c r="T520"/>
  <c r="AA521"/>
  <c r="T521" s="1"/>
  <c r="AA522"/>
  <c r="T522" s="1"/>
  <c r="AA523"/>
  <c r="T523" s="1"/>
  <c r="AA524"/>
  <c r="T524"/>
  <c r="AA525"/>
  <c r="T525" s="1"/>
  <c r="AA526"/>
  <c r="T526" s="1"/>
  <c r="AA527"/>
  <c r="T527" s="1"/>
  <c r="AA528"/>
  <c r="T528"/>
  <c r="AA529"/>
  <c r="T529" s="1"/>
  <c r="AA530"/>
  <c r="T530" s="1"/>
  <c r="AA531"/>
  <c r="T531"/>
  <c r="AA532"/>
  <c r="T532"/>
  <c r="AA533"/>
  <c r="T533"/>
  <c r="AA534"/>
  <c r="T534"/>
  <c r="AA535"/>
  <c r="T535"/>
  <c r="AA536"/>
  <c r="T536"/>
  <c r="AA537"/>
  <c r="T537"/>
  <c r="AA538"/>
  <c r="T538"/>
  <c r="AA539"/>
  <c r="T539"/>
  <c r="AA540"/>
  <c r="T540"/>
  <c r="AA541"/>
  <c r="T541"/>
  <c r="AA542"/>
  <c r="T542"/>
  <c r="AA543"/>
  <c r="T543"/>
  <c r="AA544"/>
  <c r="T544"/>
  <c r="AA545"/>
  <c r="T545"/>
  <c r="AA546"/>
  <c r="T546"/>
  <c r="T22"/>
  <c r="T26"/>
  <c r="T29"/>
  <c r="T30"/>
  <c r="T31"/>
  <c r="T32"/>
  <c r="T33"/>
  <c r="T34"/>
  <c r="T35"/>
  <c r="T36"/>
  <c r="T37"/>
  <c r="T38"/>
  <c r="T39"/>
  <c r="T40"/>
  <c r="T41"/>
  <c r="T42"/>
  <c r="T43"/>
  <c r="T44"/>
  <c r="T45"/>
  <c r="T46"/>
  <c r="T47"/>
  <c r="T48"/>
  <c r="T49"/>
  <c r="T50"/>
  <c r="T51"/>
  <c r="T52"/>
  <c r="T53"/>
  <c r="T54"/>
  <c r="T55"/>
  <c r="T56"/>
  <c r="T57"/>
  <c r="T58"/>
  <c r="T59"/>
  <c r="T60"/>
  <c r="T61"/>
  <c r="T62"/>
  <c r="T63"/>
  <c r="T64"/>
  <c r="T65"/>
  <c r="T66"/>
  <c r="T67"/>
  <c r="T68"/>
  <c r="T69"/>
  <c r="T70"/>
  <c r="T71"/>
  <c r="T72"/>
  <c r="T73"/>
  <c r="T74"/>
  <c r="T75"/>
  <c r="T76"/>
  <c r="T77"/>
  <c r="T78"/>
  <c r="T79"/>
  <c r="T80"/>
  <c r="T81"/>
  <c r="T82"/>
  <c r="T83"/>
  <c r="T84"/>
  <c r="T85"/>
  <c r="T86"/>
  <c r="T87"/>
  <c r="T88"/>
  <c r="T89"/>
  <c r="T90"/>
  <c r="T91"/>
  <c r="T92"/>
  <c r="T93"/>
  <c r="T94"/>
  <c r="T95"/>
  <c r="T96"/>
  <c r="T97"/>
  <c r="T98"/>
  <c r="T99"/>
  <c r="T100"/>
  <c r="T101"/>
  <c r="T102"/>
  <c r="T103"/>
  <c r="T104"/>
  <c r="T105"/>
  <c r="T106"/>
  <c r="T107"/>
  <c r="T108"/>
  <c r="T109"/>
  <c r="T110"/>
  <c r="T111"/>
  <c r="T112"/>
  <c r="T113"/>
  <c r="T114"/>
  <c r="T115"/>
  <c r="T116"/>
  <c r="T117"/>
  <c r="T118"/>
  <c r="T119"/>
  <c r="T120"/>
  <c r="T121"/>
  <c r="T122"/>
  <c r="T123"/>
  <c r="T124"/>
  <c r="T125"/>
  <c r="T126"/>
  <c r="T127"/>
  <c r="T128"/>
  <c r="T129"/>
  <c r="T130"/>
  <c r="T131"/>
  <c r="T134"/>
  <c r="T167"/>
  <c r="T199"/>
  <c r="T231"/>
  <c r="T264"/>
  <c r="T296"/>
  <c r="T328"/>
  <c r="T392"/>
  <c r="T424"/>
  <c r="T456"/>
  <c r="AA18"/>
  <c r="T18" s="1"/>
  <c r="AA17"/>
  <c r="T17" s="1"/>
  <c r="A9" i="2"/>
  <c r="G2" i="4"/>
  <c r="R1"/>
  <c r="B3" i="1"/>
  <c r="I4" i="2" s="1"/>
  <c r="L9"/>
  <c r="K9"/>
  <c r="M9"/>
  <c r="P60"/>
  <c r="Q60"/>
  <c r="R60"/>
  <c r="S60"/>
  <c r="T60"/>
  <c r="N60"/>
  <c r="N48" l="1"/>
  <c r="N44"/>
  <c r="N40"/>
  <c r="N36"/>
  <c r="N32"/>
  <c r="N28"/>
  <c r="N24"/>
  <c r="N20"/>
  <c r="N16"/>
  <c r="N50"/>
  <c r="N45"/>
  <c r="N41"/>
  <c r="N37"/>
  <c r="N33"/>
  <c r="N29"/>
  <c r="N25"/>
  <c r="N21"/>
  <c r="N17"/>
  <c r="N51"/>
  <c r="N46"/>
  <c r="N42"/>
  <c r="N38"/>
  <c r="N34"/>
  <c r="N30"/>
  <c r="N26"/>
  <c r="N22"/>
  <c r="N18"/>
  <c r="N52"/>
  <c r="N47"/>
  <c r="N43"/>
  <c r="N39"/>
  <c r="N35"/>
  <c r="N31"/>
  <c r="N27"/>
  <c r="N23"/>
  <c r="N19"/>
  <c r="N15"/>
  <c r="O60"/>
  <c r="P14" i="1"/>
  <c r="N59" i="2"/>
  <c r="N57"/>
  <c r="N53"/>
  <c r="N58"/>
  <c r="N54"/>
  <c r="N55"/>
  <c r="N56"/>
  <c r="N13" l="1"/>
  <c r="F12" i="1" s="1"/>
  <c r="H139" l="1"/>
  <c r="G140"/>
  <c r="G185"/>
  <c r="I188"/>
  <c r="H189"/>
  <c r="G17"/>
  <c r="I19"/>
  <c r="H20"/>
  <c r="G21"/>
  <c r="I23"/>
  <c r="H24"/>
  <c r="G25"/>
  <c r="I27"/>
  <c r="H28"/>
  <c r="G29"/>
  <c r="I31"/>
  <c r="H32"/>
  <c r="G33"/>
  <c r="I35"/>
  <c r="H36"/>
  <c r="G37"/>
  <c r="I39"/>
  <c r="H40"/>
  <c r="G41"/>
  <c r="I43"/>
  <c r="H44"/>
  <c r="G45"/>
  <c r="I47"/>
  <c r="H48"/>
  <c r="G49"/>
  <c r="I51"/>
  <c r="H52"/>
  <c r="G53"/>
  <c r="I55"/>
  <c r="H56"/>
  <c r="G57"/>
  <c r="I59"/>
  <c r="H60"/>
  <c r="G61"/>
  <c r="I63"/>
  <c r="H64"/>
  <c r="G65"/>
  <c r="I67"/>
  <c r="H68"/>
  <c r="G69"/>
  <c r="I71"/>
  <c r="H72"/>
  <c r="G73"/>
  <c r="I75"/>
  <c r="H76"/>
  <c r="G77"/>
  <c r="I79"/>
  <c r="H80"/>
  <c r="G81"/>
  <c r="I83"/>
  <c r="H84"/>
  <c r="G85"/>
  <c r="I87"/>
  <c r="H88"/>
  <c r="G89"/>
  <c r="I91"/>
  <c r="H92"/>
  <c r="G93"/>
  <c r="I95"/>
  <c r="H96"/>
  <c r="G97"/>
  <c r="I99"/>
  <c r="H100"/>
  <c r="G101"/>
  <c r="I103"/>
  <c r="H104"/>
  <c r="G105"/>
  <c r="I107"/>
  <c r="H108"/>
  <c r="G109"/>
  <c r="I111"/>
  <c r="H112"/>
  <c r="G113"/>
  <c r="I115"/>
  <c r="H116"/>
  <c r="G117"/>
  <c r="I119"/>
  <c r="H120"/>
  <c r="G121"/>
  <c r="I123"/>
  <c r="H124"/>
  <c r="G125"/>
  <c r="I127"/>
  <c r="H128"/>
  <c r="G129"/>
  <c r="I131"/>
  <c r="H132"/>
  <c r="G133"/>
  <c r="I135"/>
  <c r="H136"/>
  <c r="G137"/>
  <c r="I142"/>
  <c r="H143"/>
  <c r="G144"/>
  <c r="I146"/>
  <c r="H147"/>
  <c r="G148"/>
  <c r="I150"/>
  <c r="H151"/>
  <c r="G152"/>
  <c r="I154"/>
  <c r="H155"/>
  <c r="G156"/>
  <c r="I158"/>
  <c r="H159"/>
  <c r="G160"/>
  <c r="I162"/>
  <c r="H163"/>
  <c r="G164"/>
  <c r="I166"/>
  <c r="H167"/>
  <c r="G168"/>
  <c r="I170"/>
  <c r="H171"/>
  <c r="G172"/>
  <c r="I174"/>
  <c r="H175"/>
  <c r="G176"/>
  <c r="I178"/>
  <c r="H179"/>
  <c r="G180"/>
  <c r="I182"/>
  <c r="H183"/>
  <c r="G184"/>
  <c r="I190"/>
  <c r="H191"/>
  <c r="G192"/>
  <c r="I194"/>
  <c r="H195"/>
  <c r="G196"/>
  <c r="I198"/>
  <c r="H199"/>
  <c r="G200"/>
  <c r="I140"/>
  <c r="H141"/>
  <c r="H140"/>
  <c r="G18"/>
  <c r="G19"/>
  <c r="G20"/>
  <c r="H21"/>
  <c r="H22"/>
  <c r="H23"/>
  <c r="I24"/>
  <c r="I25"/>
  <c r="I26"/>
  <c r="G34"/>
  <c r="G35"/>
  <c r="G36"/>
  <c r="H37"/>
  <c r="H38"/>
  <c r="H39"/>
  <c r="I40"/>
  <c r="I41"/>
  <c r="I42"/>
  <c r="G50"/>
  <c r="G51"/>
  <c r="G52"/>
  <c r="H53"/>
  <c r="H54"/>
  <c r="H55"/>
  <c r="I56"/>
  <c r="I57"/>
  <c r="I58"/>
  <c r="G66"/>
  <c r="G67"/>
  <c r="G68"/>
  <c r="H69"/>
  <c r="H70"/>
  <c r="H71"/>
  <c r="I72"/>
  <c r="I73"/>
  <c r="I74"/>
  <c r="G82"/>
  <c r="G83"/>
  <c r="G84"/>
  <c r="H85"/>
  <c r="H86"/>
  <c r="H87"/>
  <c r="I88"/>
  <c r="I89"/>
  <c r="I90"/>
  <c r="G98"/>
  <c r="G99"/>
  <c r="G100"/>
  <c r="H101"/>
  <c r="H102"/>
  <c r="H103"/>
  <c r="I104"/>
  <c r="I105"/>
  <c r="I106"/>
  <c r="G114"/>
  <c r="G115"/>
  <c r="G116"/>
  <c r="H117"/>
  <c r="H118"/>
  <c r="H119"/>
  <c r="I120"/>
  <c r="I121"/>
  <c r="I122"/>
  <c r="G130"/>
  <c r="G131"/>
  <c r="G132"/>
  <c r="H133"/>
  <c r="H134"/>
  <c r="H135"/>
  <c r="I136"/>
  <c r="I137"/>
  <c r="I138"/>
  <c r="G149"/>
  <c r="G150"/>
  <c r="G151"/>
  <c r="H152"/>
  <c r="H153"/>
  <c r="H154"/>
  <c r="I155"/>
  <c r="I156"/>
  <c r="I157"/>
  <c r="G165"/>
  <c r="G166"/>
  <c r="G167"/>
  <c r="H168"/>
  <c r="H169"/>
  <c r="H170"/>
  <c r="I171"/>
  <c r="I172"/>
  <c r="I173"/>
  <c r="G181"/>
  <c r="G182"/>
  <c r="G183"/>
  <c r="H184"/>
  <c r="H187"/>
  <c r="H190"/>
  <c r="I191"/>
  <c r="I192"/>
  <c r="I193"/>
  <c r="I202"/>
  <c r="H203"/>
  <c r="G204"/>
  <c r="I206"/>
  <c r="H207"/>
  <c r="G208"/>
  <c r="I210"/>
  <c r="H211"/>
  <c r="G212"/>
  <c r="I214"/>
  <c r="H215"/>
  <c r="G216"/>
  <c r="I218"/>
  <c r="H219"/>
  <c r="G220"/>
  <c r="I222"/>
  <c r="H223"/>
  <c r="G224"/>
  <c r="I226"/>
  <c r="H227"/>
  <c r="G228"/>
  <c r="I230"/>
  <c r="H231"/>
  <c r="G232"/>
  <c r="I234"/>
  <c r="H235"/>
  <c r="G236"/>
  <c r="I238"/>
  <c r="H239"/>
  <c r="G240"/>
  <c r="I242"/>
  <c r="H243"/>
  <c r="G244"/>
  <c r="I246"/>
  <c r="H247"/>
  <c r="G248"/>
  <c r="I250"/>
  <c r="H251"/>
  <c r="G252"/>
  <c r="I254"/>
  <c r="H255"/>
  <c r="G256"/>
  <c r="I258"/>
  <c r="H259"/>
  <c r="G260"/>
  <c r="I262"/>
  <c r="H263"/>
  <c r="G264"/>
  <c r="G139"/>
  <c r="G141"/>
  <c r="H186"/>
  <c r="H17"/>
  <c r="I18"/>
  <c r="I21"/>
  <c r="G24"/>
  <c r="F24" s="1"/>
  <c r="G27"/>
  <c r="I28"/>
  <c r="G30"/>
  <c r="H31"/>
  <c r="H34"/>
  <c r="I38"/>
  <c r="H41"/>
  <c r="G44"/>
  <c r="I45"/>
  <c r="G47"/>
  <c r="I48"/>
  <c r="H51"/>
  <c r="G54"/>
  <c r="H58"/>
  <c r="H61"/>
  <c r="I62"/>
  <c r="G64"/>
  <c r="I65"/>
  <c r="I68"/>
  <c r="G71"/>
  <c r="F71" s="1"/>
  <c r="G74"/>
  <c r="H75"/>
  <c r="H78"/>
  <c r="H81"/>
  <c r="I82"/>
  <c r="I85"/>
  <c r="G88"/>
  <c r="F88" s="1"/>
  <c r="G91"/>
  <c r="I92"/>
  <c r="G94"/>
  <c r="H95"/>
  <c r="H98"/>
  <c r="I102"/>
  <c r="H105"/>
  <c r="G108"/>
  <c r="I109"/>
  <c r="G111"/>
  <c r="I112"/>
  <c r="H115"/>
  <c r="G118"/>
  <c r="H122"/>
  <c r="H125"/>
  <c r="I126"/>
  <c r="G128"/>
  <c r="I129"/>
  <c r="I132"/>
  <c r="G135"/>
  <c r="F135" s="1"/>
  <c r="G138"/>
  <c r="H142"/>
  <c r="H145"/>
  <c r="H148"/>
  <c r="I149"/>
  <c r="I152"/>
  <c r="G155"/>
  <c r="F155" s="1"/>
  <c r="G158"/>
  <c r="I159"/>
  <c r="G161"/>
  <c r="H162"/>
  <c r="H165"/>
  <c r="I169"/>
  <c r="H172"/>
  <c r="G175"/>
  <c r="I176"/>
  <c r="G178"/>
  <c r="I179"/>
  <c r="H182"/>
  <c r="G187"/>
  <c r="H193"/>
  <c r="H196"/>
  <c r="I197"/>
  <c r="G199"/>
  <c r="I200"/>
  <c r="I201"/>
  <c r="G209"/>
  <c r="G210"/>
  <c r="G211"/>
  <c r="H212"/>
  <c r="H213"/>
  <c r="H214"/>
  <c r="I215"/>
  <c r="I216"/>
  <c r="I217"/>
  <c r="G225"/>
  <c r="G226"/>
  <c r="G227"/>
  <c r="H228"/>
  <c r="H229"/>
  <c r="H230"/>
  <c r="I231"/>
  <c r="I232"/>
  <c r="I233"/>
  <c r="G241"/>
  <c r="G242"/>
  <c r="G243"/>
  <c r="H244"/>
  <c r="H245"/>
  <c r="H246"/>
  <c r="I247"/>
  <c r="I248"/>
  <c r="I249"/>
  <c r="G257"/>
  <c r="G258"/>
  <c r="G259"/>
  <c r="H260"/>
  <c r="H261"/>
  <c r="H262"/>
  <c r="I263"/>
  <c r="I264"/>
  <c r="I265"/>
  <c r="H266"/>
  <c r="G267"/>
  <c r="I269"/>
  <c r="H270"/>
  <c r="G271"/>
  <c r="I273"/>
  <c r="H274"/>
  <c r="G275"/>
  <c r="I277"/>
  <c r="H278"/>
  <c r="G279"/>
  <c r="I281"/>
  <c r="H282"/>
  <c r="G283"/>
  <c r="I285"/>
  <c r="H286"/>
  <c r="G287"/>
  <c r="I289"/>
  <c r="H290"/>
  <c r="G291"/>
  <c r="I293"/>
  <c r="H294"/>
  <c r="G295"/>
  <c r="I297"/>
  <c r="H298"/>
  <c r="G299"/>
  <c r="I301"/>
  <c r="H302"/>
  <c r="G303"/>
  <c r="I305"/>
  <c r="H306"/>
  <c r="G307"/>
  <c r="I309"/>
  <c r="H310"/>
  <c r="G311"/>
  <c r="I313"/>
  <c r="I185"/>
  <c r="G188"/>
  <c r="I189"/>
  <c r="H19"/>
  <c r="G22"/>
  <c r="H26"/>
  <c r="H29"/>
  <c r="I30"/>
  <c r="G32"/>
  <c r="I33"/>
  <c r="I36"/>
  <c r="G39"/>
  <c r="F39" s="1"/>
  <c r="G42"/>
  <c r="H43"/>
  <c r="H46"/>
  <c r="H49"/>
  <c r="I50"/>
  <c r="I53"/>
  <c r="G56"/>
  <c r="F56" s="1"/>
  <c r="G59"/>
  <c r="I60"/>
  <c r="G62"/>
  <c r="H63"/>
  <c r="H66"/>
  <c r="I70"/>
  <c r="H73"/>
  <c r="G76"/>
  <c r="I77"/>
  <c r="G79"/>
  <c r="I80"/>
  <c r="H83"/>
  <c r="G86"/>
  <c r="H90"/>
  <c r="H93"/>
  <c r="I94"/>
  <c r="G96"/>
  <c r="I97"/>
  <c r="I100"/>
  <c r="G103"/>
  <c r="F103" s="1"/>
  <c r="G106"/>
  <c r="H107"/>
  <c r="H110"/>
  <c r="H113"/>
  <c r="I114"/>
  <c r="I117"/>
  <c r="G120"/>
  <c r="F120" s="1"/>
  <c r="G123"/>
  <c r="I124"/>
  <c r="G126"/>
  <c r="H127"/>
  <c r="H130"/>
  <c r="I134"/>
  <c r="H137"/>
  <c r="G143"/>
  <c r="I144"/>
  <c r="G146"/>
  <c r="I147"/>
  <c r="H150"/>
  <c r="G153"/>
  <c r="H157"/>
  <c r="H160"/>
  <c r="I161"/>
  <c r="G163"/>
  <c r="I164"/>
  <c r="I167"/>
  <c r="G170"/>
  <c r="F170" s="1"/>
  <c r="G173"/>
  <c r="H174"/>
  <c r="H177"/>
  <c r="H180"/>
  <c r="I181"/>
  <c r="I184"/>
  <c r="G191"/>
  <c r="F191" s="1"/>
  <c r="G194"/>
  <c r="I195"/>
  <c r="G197"/>
  <c r="H198"/>
  <c r="G201"/>
  <c r="G202"/>
  <c r="G203"/>
  <c r="H204"/>
  <c r="H205"/>
  <c r="H206"/>
  <c r="I207"/>
  <c r="I208"/>
  <c r="I209"/>
  <c r="G217"/>
  <c r="G218"/>
  <c r="G219"/>
  <c r="H220"/>
  <c r="H221"/>
  <c r="H222"/>
  <c r="I223"/>
  <c r="I224"/>
  <c r="I225"/>
  <c r="G233"/>
  <c r="G234"/>
  <c r="G235"/>
  <c r="H236"/>
  <c r="H237"/>
  <c r="H238"/>
  <c r="I239"/>
  <c r="I240"/>
  <c r="I241"/>
  <c r="G249"/>
  <c r="G250"/>
  <c r="G251"/>
  <c r="H252"/>
  <c r="H253"/>
  <c r="H254"/>
  <c r="I255"/>
  <c r="I256"/>
  <c r="I257"/>
  <c r="G265"/>
  <c r="I267"/>
  <c r="H268"/>
  <c r="G269"/>
  <c r="I271"/>
  <c r="H272"/>
  <c r="G273"/>
  <c r="I275"/>
  <c r="H276"/>
  <c r="G277"/>
  <c r="I279"/>
  <c r="H280"/>
  <c r="G281"/>
  <c r="I283"/>
  <c r="H284"/>
  <c r="G285"/>
  <c r="I287"/>
  <c r="H288"/>
  <c r="G289"/>
  <c r="I291"/>
  <c r="H292"/>
  <c r="G293"/>
  <c r="I295"/>
  <c r="H296"/>
  <c r="G297"/>
  <c r="I299"/>
  <c r="H300"/>
  <c r="G301"/>
  <c r="I303"/>
  <c r="H304"/>
  <c r="G305"/>
  <c r="I307"/>
  <c r="H308"/>
  <c r="G309"/>
  <c r="I311"/>
  <c r="H312"/>
  <c r="G313"/>
  <c r="I315"/>
  <c r="H316"/>
  <c r="G317"/>
  <c r="I139"/>
  <c r="I186"/>
  <c r="I17"/>
  <c r="I20"/>
  <c r="G23"/>
  <c r="F23" s="1"/>
  <c r="G26"/>
  <c r="F26" s="1"/>
  <c r="I34"/>
  <c r="I37"/>
  <c r="G40"/>
  <c r="F40" s="1"/>
  <c r="G43"/>
  <c r="F43" s="1"/>
  <c r="G46"/>
  <c r="I54"/>
  <c r="H57"/>
  <c r="G60"/>
  <c r="F60" s="1"/>
  <c r="G63"/>
  <c r="F63" s="1"/>
  <c r="H74"/>
  <c r="H77"/>
  <c r="G80"/>
  <c r="F80" s="1"/>
  <c r="H91"/>
  <c r="H94"/>
  <c r="H97"/>
  <c r="I108"/>
  <c r="H111"/>
  <c r="H114"/>
  <c r="I125"/>
  <c r="I128"/>
  <c r="H131"/>
  <c r="G134"/>
  <c r="F134" s="1"/>
  <c r="I145"/>
  <c r="I148"/>
  <c r="I151"/>
  <c r="G154"/>
  <c r="F154" s="1"/>
  <c r="G157"/>
  <c r="F157" s="1"/>
  <c r="I165"/>
  <c r="I168"/>
  <c r="G171"/>
  <c r="F171" s="1"/>
  <c r="G174"/>
  <c r="F174" s="1"/>
  <c r="G177"/>
  <c r="I187"/>
  <c r="H192"/>
  <c r="G195"/>
  <c r="F195" s="1"/>
  <c r="G198"/>
  <c r="F198" s="1"/>
  <c r="G205"/>
  <c r="G207"/>
  <c r="F207" s="1"/>
  <c r="H209"/>
  <c r="I211"/>
  <c r="I213"/>
  <c r="G222"/>
  <c r="F222" s="1"/>
  <c r="H224"/>
  <c r="H226"/>
  <c r="I228"/>
  <c r="G237"/>
  <c r="G239"/>
  <c r="F239" s="1"/>
  <c r="H241"/>
  <c r="I243"/>
  <c r="I245"/>
  <c r="G254"/>
  <c r="F254" s="1"/>
  <c r="H256"/>
  <c r="H258"/>
  <c r="I260"/>
  <c r="I266"/>
  <c r="G268"/>
  <c r="H271"/>
  <c r="I274"/>
  <c r="G276"/>
  <c r="H279"/>
  <c r="I282"/>
  <c r="G284"/>
  <c r="H287"/>
  <c r="I290"/>
  <c r="G292"/>
  <c r="H295"/>
  <c r="I298"/>
  <c r="G300"/>
  <c r="H303"/>
  <c r="I306"/>
  <c r="G308"/>
  <c r="H311"/>
  <c r="H314"/>
  <c r="H315"/>
  <c r="I316"/>
  <c r="I317"/>
  <c r="H318"/>
  <c r="G319"/>
  <c r="I321"/>
  <c r="H322"/>
  <c r="G323"/>
  <c r="I325"/>
  <c r="H326"/>
  <c r="G327"/>
  <c r="I329"/>
  <c r="H330"/>
  <c r="G331"/>
  <c r="I333"/>
  <c r="H334"/>
  <c r="G335"/>
  <c r="I337"/>
  <c r="H338"/>
  <c r="G339"/>
  <c r="I341"/>
  <c r="H342"/>
  <c r="G343"/>
  <c r="I345"/>
  <c r="H346"/>
  <c r="G347"/>
  <c r="I349"/>
  <c r="H350"/>
  <c r="G351"/>
  <c r="I353"/>
  <c r="H354"/>
  <c r="G355"/>
  <c r="I357"/>
  <c r="H358"/>
  <c r="G359"/>
  <c r="I361"/>
  <c r="H362"/>
  <c r="G363"/>
  <c r="I365"/>
  <c r="H366"/>
  <c r="G367"/>
  <c r="I369"/>
  <c r="H370"/>
  <c r="G371"/>
  <c r="I373"/>
  <c r="H374"/>
  <c r="G375"/>
  <c r="I377"/>
  <c r="H378"/>
  <c r="G379"/>
  <c r="I381"/>
  <c r="H382"/>
  <c r="G383"/>
  <c r="I385"/>
  <c r="H386"/>
  <c r="G387"/>
  <c r="I389"/>
  <c r="H390"/>
  <c r="G391"/>
  <c r="I393"/>
  <c r="H394"/>
  <c r="G395"/>
  <c r="I397"/>
  <c r="H398"/>
  <c r="G399"/>
  <c r="I401"/>
  <c r="H402"/>
  <c r="G403"/>
  <c r="I405"/>
  <c r="H406"/>
  <c r="G407"/>
  <c r="I409"/>
  <c r="H410"/>
  <c r="G411"/>
  <c r="I413"/>
  <c r="H414"/>
  <c r="G415"/>
  <c r="I417"/>
  <c r="H418"/>
  <c r="G419"/>
  <c r="G186"/>
  <c r="F186" s="1"/>
  <c r="I22"/>
  <c r="H25"/>
  <c r="G28"/>
  <c r="F28" s="1"/>
  <c r="G31"/>
  <c r="F31" s="1"/>
  <c r="H42"/>
  <c r="H45"/>
  <c r="G48"/>
  <c r="F48" s="1"/>
  <c r="H59"/>
  <c r="H62"/>
  <c r="H65"/>
  <c r="I76"/>
  <c r="H79"/>
  <c r="H82"/>
  <c r="I93"/>
  <c r="I96"/>
  <c r="H99"/>
  <c r="G102"/>
  <c r="F102" s="1"/>
  <c r="I110"/>
  <c r="I113"/>
  <c r="I116"/>
  <c r="G119"/>
  <c r="F119" s="1"/>
  <c r="G122"/>
  <c r="F122" s="1"/>
  <c r="I130"/>
  <c r="I133"/>
  <c r="G136"/>
  <c r="F136" s="1"/>
  <c r="G142"/>
  <c r="F142" s="1"/>
  <c r="G145"/>
  <c r="I153"/>
  <c r="H156"/>
  <c r="G159"/>
  <c r="F159" s="1"/>
  <c r="G162"/>
  <c r="F162" s="1"/>
  <c r="H173"/>
  <c r="H176"/>
  <c r="G179"/>
  <c r="F179" s="1"/>
  <c r="H194"/>
  <c r="H197"/>
  <c r="H200"/>
  <c r="H202"/>
  <c r="I204"/>
  <c r="G213"/>
  <c r="F213" s="1"/>
  <c r="G215"/>
  <c r="F215" s="1"/>
  <c r="H217"/>
  <c r="I219"/>
  <c r="I221"/>
  <c r="G230"/>
  <c r="F230" s="1"/>
  <c r="H232"/>
  <c r="H234"/>
  <c r="I236"/>
  <c r="G245"/>
  <c r="F245" s="1"/>
  <c r="G247"/>
  <c r="F247" s="1"/>
  <c r="H249"/>
  <c r="I251"/>
  <c r="I253"/>
  <c r="G262"/>
  <c r="F262" s="1"/>
  <c r="H264"/>
  <c r="G266"/>
  <c r="H269"/>
  <c r="I272"/>
  <c r="G274"/>
  <c r="F274" s="1"/>
  <c r="H277"/>
  <c r="I280"/>
  <c r="G282"/>
  <c r="F282" s="1"/>
  <c r="H285"/>
  <c r="I288"/>
  <c r="G290"/>
  <c r="F290" s="1"/>
  <c r="H293"/>
  <c r="I296"/>
  <c r="G298"/>
  <c r="H301"/>
  <c r="I304"/>
  <c r="G306"/>
  <c r="F306" s="1"/>
  <c r="H309"/>
  <c r="I312"/>
  <c r="G314"/>
  <c r="G315"/>
  <c r="F315" s="1"/>
  <c r="G316"/>
  <c r="H317"/>
  <c r="G318"/>
  <c r="I320"/>
  <c r="H321"/>
  <c r="G322"/>
  <c r="I324"/>
  <c r="H325"/>
  <c r="G326"/>
  <c r="I328"/>
  <c r="H329"/>
  <c r="G330"/>
  <c r="I332"/>
  <c r="H333"/>
  <c r="G334"/>
  <c r="I336"/>
  <c r="H337"/>
  <c r="G338"/>
  <c r="I340"/>
  <c r="H341"/>
  <c r="G342"/>
  <c r="I344"/>
  <c r="H345"/>
  <c r="G346"/>
  <c r="I348"/>
  <c r="H349"/>
  <c r="G350"/>
  <c r="I352"/>
  <c r="H353"/>
  <c r="G354"/>
  <c r="I356"/>
  <c r="H357"/>
  <c r="G358"/>
  <c r="I360"/>
  <c r="H361"/>
  <c r="G362"/>
  <c r="I364"/>
  <c r="H365"/>
  <c r="G366"/>
  <c r="I368"/>
  <c r="H369"/>
  <c r="G370"/>
  <c r="I372"/>
  <c r="H373"/>
  <c r="G374"/>
  <c r="I376"/>
  <c r="H377"/>
  <c r="G378"/>
  <c r="I380"/>
  <c r="H381"/>
  <c r="G382"/>
  <c r="I384"/>
  <c r="H385"/>
  <c r="G386"/>
  <c r="I388"/>
  <c r="I141"/>
  <c r="H185"/>
  <c r="G189"/>
  <c r="F189" s="1"/>
  <c r="H27"/>
  <c r="H30"/>
  <c r="H33"/>
  <c r="I44"/>
  <c r="H47"/>
  <c r="H50"/>
  <c r="I61"/>
  <c r="I64"/>
  <c r="H67"/>
  <c r="G70"/>
  <c r="F70" s="1"/>
  <c r="I78"/>
  <c r="I81"/>
  <c r="I84"/>
  <c r="G87"/>
  <c r="F87" s="1"/>
  <c r="G90"/>
  <c r="F90" s="1"/>
  <c r="I98"/>
  <c r="I101"/>
  <c r="G104"/>
  <c r="F104" s="1"/>
  <c r="G107"/>
  <c r="F107" s="1"/>
  <c r="G110"/>
  <c r="F110" s="1"/>
  <c r="I118"/>
  <c r="H121"/>
  <c r="G124"/>
  <c r="F124" s="1"/>
  <c r="G127"/>
  <c r="F127" s="1"/>
  <c r="H138"/>
  <c r="H144"/>
  <c r="G147"/>
  <c r="F147" s="1"/>
  <c r="H158"/>
  <c r="H161"/>
  <c r="H164"/>
  <c r="I175"/>
  <c r="H178"/>
  <c r="H181"/>
  <c r="I196"/>
  <c r="I199"/>
  <c r="G206"/>
  <c r="F206" s="1"/>
  <c r="H208"/>
  <c r="H210"/>
  <c r="I212"/>
  <c r="G221"/>
  <c r="F221" s="1"/>
  <c r="G223"/>
  <c r="F223" s="1"/>
  <c r="H225"/>
  <c r="I227"/>
  <c r="I229"/>
  <c r="G238"/>
  <c r="F238" s="1"/>
  <c r="H240"/>
  <c r="H242"/>
  <c r="I244"/>
  <c r="G253"/>
  <c r="G255"/>
  <c r="F255" s="1"/>
  <c r="H257"/>
  <c r="I259"/>
  <c r="I261"/>
  <c r="H267"/>
  <c r="I270"/>
  <c r="G272"/>
  <c r="F272" s="1"/>
  <c r="H275"/>
  <c r="I278"/>
  <c r="G280"/>
  <c r="H283"/>
  <c r="I286"/>
  <c r="G288"/>
  <c r="F288" s="1"/>
  <c r="H291"/>
  <c r="I294"/>
  <c r="G296"/>
  <c r="F296" s="1"/>
  <c r="H299"/>
  <c r="I302"/>
  <c r="G304"/>
  <c r="F304" s="1"/>
  <c r="H307"/>
  <c r="I310"/>
  <c r="G312"/>
  <c r="I319"/>
  <c r="H320"/>
  <c r="G321"/>
  <c r="F321" s="1"/>
  <c r="I323"/>
  <c r="H324"/>
  <c r="G325"/>
  <c r="F325" s="1"/>
  <c r="I327"/>
  <c r="H328"/>
  <c r="G329"/>
  <c r="F329" s="1"/>
  <c r="I331"/>
  <c r="H332"/>
  <c r="G333"/>
  <c r="I335"/>
  <c r="H336"/>
  <c r="G337"/>
  <c r="F337" s="1"/>
  <c r="I339"/>
  <c r="H340"/>
  <c r="G341"/>
  <c r="F341" s="1"/>
  <c r="I343"/>
  <c r="H344"/>
  <c r="G345"/>
  <c r="F345" s="1"/>
  <c r="I347"/>
  <c r="H348"/>
  <c r="G349"/>
  <c r="I351"/>
  <c r="H352"/>
  <c r="G353"/>
  <c r="F353" s="1"/>
  <c r="I355"/>
  <c r="H356"/>
  <c r="G357"/>
  <c r="F357" s="1"/>
  <c r="I359"/>
  <c r="H360"/>
  <c r="G361"/>
  <c r="F361" s="1"/>
  <c r="I363"/>
  <c r="H364"/>
  <c r="G365"/>
  <c r="I367"/>
  <c r="H368"/>
  <c r="G369"/>
  <c r="F369" s="1"/>
  <c r="I371"/>
  <c r="H372"/>
  <c r="G373"/>
  <c r="F373" s="1"/>
  <c r="I375"/>
  <c r="H376"/>
  <c r="G377"/>
  <c r="F377" s="1"/>
  <c r="I379"/>
  <c r="H380"/>
  <c r="G381"/>
  <c r="I383"/>
  <c r="H384"/>
  <c r="G385"/>
  <c r="F385" s="1"/>
  <c r="I387"/>
  <c r="H388"/>
  <c r="H188"/>
  <c r="H18"/>
  <c r="I29"/>
  <c r="I32"/>
  <c r="H35"/>
  <c r="G38"/>
  <c r="F38" s="1"/>
  <c r="I46"/>
  <c r="I49"/>
  <c r="I52"/>
  <c r="G55"/>
  <c r="F55" s="1"/>
  <c r="G58"/>
  <c r="F58" s="1"/>
  <c r="I66"/>
  <c r="I69"/>
  <c r="G72"/>
  <c r="F72" s="1"/>
  <c r="G75"/>
  <c r="F75" s="1"/>
  <c r="G78"/>
  <c r="F78" s="1"/>
  <c r="I86"/>
  <c r="H89"/>
  <c r="G92"/>
  <c r="F92" s="1"/>
  <c r="G95"/>
  <c r="F95" s="1"/>
  <c r="H106"/>
  <c r="H109"/>
  <c r="G112"/>
  <c r="F112" s="1"/>
  <c r="H123"/>
  <c r="H126"/>
  <c r="H129"/>
  <c r="I143"/>
  <c r="H146"/>
  <c r="H149"/>
  <c r="I160"/>
  <c r="I163"/>
  <c r="H166"/>
  <c r="G169"/>
  <c r="F169" s="1"/>
  <c r="I177"/>
  <c r="I180"/>
  <c r="I183"/>
  <c r="G190"/>
  <c r="F190" s="1"/>
  <c r="G193"/>
  <c r="F193" s="1"/>
  <c r="H201"/>
  <c r="I203"/>
  <c r="I205"/>
  <c r="G214"/>
  <c r="F214" s="1"/>
  <c r="H216"/>
  <c r="H218"/>
  <c r="I220"/>
  <c r="G229"/>
  <c r="G231"/>
  <c r="F231" s="1"/>
  <c r="H233"/>
  <c r="I235"/>
  <c r="I237"/>
  <c r="G246"/>
  <c r="F246" s="1"/>
  <c r="H248"/>
  <c r="H250"/>
  <c r="I252"/>
  <c r="G261"/>
  <c r="F261" s="1"/>
  <c r="G263"/>
  <c r="F263" s="1"/>
  <c r="H265"/>
  <c r="I268"/>
  <c r="G270"/>
  <c r="F270" s="1"/>
  <c r="H273"/>
  <c r="I276"/>
  <c r="G278"/>
  <c r="F278" s="1"/>
  <c r="H281"/>
  <c r="I284"/>
  <c r="G286"/>
  <c r="F286" s="1"/>
  <c r="H289"/>
  <c r="I292"/>
  <c r="G294"/>
  <c r="F294" s="1"/>
  <c r="H297"/>
  <c r="I300"/>
  <c r="G302"/>
  <c r="F302" s="1"/>
  <c r="H305"/>
  <c r="I308"/>
  <c r="G310"/>
  <c r="F310" s="1"/>
  <c r="H313"/>
  <c r="I314"/>
  <c r="I318"/>
  <c r="H319"/>
  <c r="G320"/>
  <c r="F320" s="1"/>
  <c r="I322"/>
  <c r="H323"/>
  <c r="G324"/>
  <c r="I326"/>
  <c r="H327"/>
  <c r="G328"/>
  <c r="I330"/>
  <c r="H331"/>
  <c r="G332"/>
  <c r="F332" s="1"/>
  <c r="I334"/>
  <c r="H335"/>
  <c r="G336"/>
  <c r="F336" s="1"/>
  <c r="I338"/>
  <c r="H339"/>
  <c r="G340"/>
  <c r="I342"/>
  <c r="H343"/>
  <c r="G344"/>
  <c r="I346"/>
  <c r="H347"/>
  <c r="G348"/>
  <c r="F348" s="1"/>
  <c r="I350"/>
  <c r="H351"/>
  <c r="G352"/>
  <c r="F352" s="1"/>
  <c r="I354"/>
  <c r="H355"/>
  <c r="G356"/>
  <c r="I358"/>
  <c r="H359"/>
  <c r="G360"/>
  <c r="I362"/>
  <c r="H363"/>
  <c r="G364"/>
  <c r="F364" s="1"/>
  <c r="I366"/>
  <c r="H367"/>
  <c r="G368"/>
  <c r="F368" s="1"/>
  <c r="I370"/>
  <c r="H371"/>
  <c r="G372"/>
  <c r="I374"/>
  <c r="H375"/>
  <c r="G376"/>
  <c r="I378"/>
  <c r="H379"/>
  <c r="G380"/>
  <c r="F380" s="1"/>
  <c r="I382"/>
  <c r="H383"/>
  <c r="G384"/>
  <c r="F384" s="1"/>
  <c r="I386"/>
  <c r="H387"/>
  <c r="G388"/>
  <c r="I390"/>
  <c r="H391"/>
  <c r="G392"/>
  <c r="I394"/>
  <c r="H395"/>
  <c r="G396"/>
  <c r="I398"/>
  <c r="H399"/>
  <c r="G400"/>
  <c r="I402"/>
  <c r="H403"/>
  <c r="G404"/>
  <c r="I406"/>
  <c r="H407"/>
  <c r="G408"/>
  <c r="I410"/>
  <c r="H411"/>
  <c r="G412"/>
  <c r="I414"/>
  <c r="H415"/>
  <c r="G416"/>
  <c r="I418"/>
  <c r="G389"/>
  <c r="H392"/>
  <c r="I395"/>
  <c r="G397"/>
  <c r="H400"/>
  <c r="I403"/>
  <c r="G405"/>
  <c r="H408"/>
  <c r="I411"/>
  <c r="G413"/>
  <c r="H416"/>
  <c r="H419"/>
  <c r="G420"/>
  <c r="I422"/>
  <c r="H423"/>
  <c r="G424"/>
  <c r="I426"/>
  <c r="H427"/>
  <c r="G428"/>
  <c r="I430"/>
  <c r="H431"/>
  <c r="G432"/>
  <c r="I434"/>
  <c r="H435"/>
  <c r="G436"/>
  <c r="I438"/>
  <c r="H439"/>
  <c r="G440"/>
  <c r="I442"/>
  <c r="H443"/>
  <c r="G444"/>
  <c r="I446"/>
  <c r="H447"/>
  <c r="G448"/>
  <c r="I450"/>
  <c r="H451"/>
  <c r="G452"/>
  <c r="I454"/>
  <c r="H455"/>
  <c r="G456"/>
  <c r="I458"/>
  <c r="H459"/>
  <c r="G460"/>
  <c r="I462"/>
  <c r="H463"/>
  <c r="G464"/>
  <c r="I466"/>
  <c r="H467"/>
  <c r="G468"/>
  <c r="I470"/>
  <c r="H471"/>
  <c r="G472"/>
  <c r="I474"/>
  <c r="H475"/>
  <c r="G476"/>
  <c r="I478"/>
  <c r="H479"/>
  <c r="G480"/>
  <c r="I482"/>
  <c r="H483"/>
  <c r="G484"/>
  <c r="I486"/>
  <c r="H487"/>
  <c r="G488"/>
  <c r="I490"/>
  <c r="H491"/>
  <c r="G492"/>
  <c r="I494"/>
  <c r="H495"/>
  <c r="G496"/>
  <c r="I498"/>
  <c r="H499"/>
  <c r="G500"/>
  <c r="I502"/>
  <c r="H503"/>
  <c r="G504"/>
  <c r="I506"/>
  <c r="H507"/>
  <c r="G508"/>
  <c r="I510"/>
  <c r="H511"/>
  <c r="G512"/>
  <c r="I514"/>
  <c r="H515"/>
  <c r="G516"/>
  <c r="I518"/>
  <c r="H519"/>
  <c r="G520"/>
  <c r="I522"/>
  <c r="H523"/>
  <c r="G524"/>
  <c r="I526"/>
  <c r="H527"/>
  <c r="G528"/>
  <c r="I530"/>
  <c r="H531"/>
  <c r="G532"/>
  <c r="I534"/>
  <c r="H535"/>
  <c r="G536"/>
  <c r="I538"/>
  <c r="H539"/>
  <c r="G540"/>
  <c r="I542"/>
  <c r="H543"/>
  <c r="G544"/>
  <c r="I546"/>
  <c r="G390"/>
  <c r="F390" s="1"/>
  <c r="H393"/>
  <c r="I396"/>
  <c r="G398"/>
  <c r="F398" s="1"/>
  <c r="H401"/>
  <c r="I404"/>
  <c r="G406"/>
  <c r="F406" s="1"/>
  <c r="H409"/>
  <c r="I412"/>
  <c r="G414"/>
  <c r="F414" s="1"/>
  <c r="H417"/>
  <c r="I421"/>
  <c r="H422"/>
  <c r="G423"/>
  <c r="I425"/>
  <c r="H426"/>
  <c r="G427"/>
  <c r="I429"/>
  <c r="H430"/>
  <c r="G431"/>
  <c r="I433"/>
  <c r="H434"/>
  <c r="G435"/>
  <c r="I437"/>
  <c r="H438"/>
  <c r="G439"/>
  <c r="I441"/>
  <c r="H442"/>
  <c r="G443"/>
  <c r="I445"/>
  <c r="H446"/>
  <c r="G447"/>
  <c r="I449"/>
  <c r="H450"/>
  <c r="G451"/>
  <c r="I453"/>
  <c r="H454"/>
  <c r="G455"/>
  <c r="I457"/>
  <c r="H458"/>
  <c r="G459"/>
  <c r="I461"/>
  <c r="H462"/>
  <c r="G463"/>
  <c r="I465"/>
  <c r="H466"/>
  <c r="G467"/>
  <c r="I469"/>
  <c r="H470"/>
  <c r="G471"/>
  <c r="I473"/>
  <c r="H474"/>
  <c r="G475"/>
  <c r="I477"/>
  <c r="H478"/>
  <c r="G479"/>
  <c r="I481"/>
  <c r="H482"/>
  <c r="G483"/>
  <c r="I485"/>
  <c r="H486"/>
  <c r="G487"/>
  <c r="I489"/>
  <c r="H490"/>
  <c r="G491"/>
  <c r="I493"/>
  <c r="H494"/>
  <c r="G495"/>
  <c r="I497"/>
  <c r="H498"/>
  <c r="G499"/>
  <c r="I501"/>
  <c r="H502"/>
  <c r="G503"/>
  <c r="I505"/>
  <c r="H506"/>
  <c r="G507"/>
  <c r="I509"/>
  <c r="H510"/>
  <c r="G511"/>
  <c r="I513"/>
  <c r="H514"/>
  <c r="G515"/>
  <c r="I517"/>
  <c r="H518"/>
  <c r="G519"/>
  <c r="I521"/>
  <c r="H522"/>
  <c r="G523"/>
  <c r="I525"/>
  <c r="H526"/>
  <c r="G527"/>
  <c r="I529"/>
  <c r="H530"/>
  <c r="G531"/>
  <c r="I533"/>
  <c r="H534"/>
  <c r="G535"/>
  <c r="I537"/>
  <c r="H538"/>
  <c r="G539"/>
  <c r="I541"/>
  <c r="H542"/>
  <c r="G543"/>
  <c r="I545"/>
  <c r="H546"/>
  <c r="I391"/>
  <c r="G393"/>
  <c r="F393" s="1"/>
  <c r="H396"/>
  <c r="I399"/>
  <c r="G401"/>
  <c r="H404"/>
  <c r="I407"/>
  <c r="G409"/>
  <c r="F409" s="1"/>
  <c r="H412"/>
  <c r="I415"/>
  <c r="G417"/>
  <c r="F417" s="1"/>
  <c r="I420"/>
  <c r="H421"/>
  <c r="G422"/>
  <c r="I424"/>
  <c r="H425"/>
  <c r="G426"/>
  <c r="F426" s="1"/>
  <c r="I428"/>
  <c r="H429"/>
  <c r="G430"/>
  <c r="I432"/>
  <c r="H433"/>
  <c r="G434"/>
  <c r="F434" s="1"/>
  <c r="I436"/>
  <c r="H437"/>
  <c r="G438"/>
  <c r="I440"/>
  <c r="H441"/>
  <c r="G442"/>
  <c r="F442" s="1"/>
  <c r="I444"/>
  <c r="H445"/>
  <c r="G446"/>
  <c r="I448"/>
  <c r="H449"/>
  <c r="G450"/>
  <c r="F450" s="1"/>
  <c r="I452"/>
  <c r="H453"/>
  <c r="G454"/>
  <c r="I456"/>
  <c r="H457"/>
  <c r="G458"/>
  <c r="F458" s="1"/>
  <c r="I460"/>
  <c r="H461"/>
  <c r="G462"/>
  <c r="I464"/>
  <c r="H465"/>
  <c r="G466"/>
  <c r="F466" s="1"/>
  <c r="I468"/>
  <c r="H469"/>
  <c r="G470"/>
  <c r="I472"/>
  <c r="H473"/>
  <c r="G474"/>
  <c r="F474" s="1"/>
  <c r="I476"/>
  <c r="H477"/>
  <c r="G478"/>
  <c r="I480"/>
  <c r="H481"/>
  <c r="G482"/>
  <c r="F482" s="1"/>
  <c r="I484"/>
  <c r="H485"/>
  <c r="G486"/>
  <c r="I488"/>
  <c r="H489"/>
  <c r="G490"/>
  <c r="F490" s="1"/>
  <c r="I492"/>
  <c r="H493"/>
  <c r="G494"/>
  <c r="I496"/>
  <c r="H497"/>
  <c r="G498"/>
  <c r="F498" s="1"/>
  <c r="I500"/>
  <c r="H501"/>
  <c r="G502"/>
  <c r="I504"/>
  <c r="H505"/>
  <c r="G506"/>
  <c r="F506" s="1"/>
  <c r="I508"/>
  <c r="H509"/>
  <c r="G510"/>
  <c r="I512"/>
  <c r="H513"/>
  <c r="G514"/>
  <c r="F514" s="1"/>
  <c r="I516"/>
  <c r="H517"/>
  <c r="G518"/>
  <c r="I520"/>
  <c r="H521"/>
  <c r="G522"/>
  <c r="F522" s="1"/>
  <c r="I524"/>
  <c r="H525"/>
  <c r="G526"/>
  <c r="I528"/>
  <c r="H529"/>
  <c r="G530"/>
  <c r="F530" s="1"/>
  <c r="I532"/>
  <c r="H533"/>
  <c r="G534"/>
  <c r="I536"/>
  <c r="H537"/>
  <c r="G538"/>
  <c r="F538" s="1"/>
  <c r="I540"/>
  <c r="H541"/>
  <c r="G542"/>
  <c r="I544"/>
  <c r="H545"/>
  <c r="G546"/>
  <c r="F546" s="1"/>
  <c r="H389"/>
  <c r="I392"/>
  <c r="G394"/>
  <c r="F394" s="1"/>
  <c r="H397"/>
  <c r="I400"/>
  <c r="G402"/>
  <c r="F402" s="1"/>
  <c r="H405"/>
  <c r="I408"/>
  <c r="G410"/>
  <c r="F410" s="1"/>
  <c r="H413"/>
  <c r="I416"/>
  <c r="G418"/>
  <c r="F418" s="1"/>
  <c r="I419"/>
  <c r="H420"/>
  <c r="G421"/>
  <c r="F421" s="1"/>
  <c r="I423"/>
  <c r="H424"/>
  <c r="G425"/>
  <c r="F425" s="1"/>
  <c r="I427"/>
  <c r="H428"/>
  <c r="G429"/>
  <c r="I431"/>
  <c r="H432"/>
  <c r="G433"/>
  <c r="F433" s="1"/>
  <c r="I435"/>
  <c r="H436"/>
  <c r="G437"/>
  <c r="F437" s="1"/>
  <c r="I439"/>
  <c r="H440"/>
  <c r="G441"/>
  <c r="F441" s="1"/>
  <c r="I443"/>
  <c r="H444"/>
  <c r="G445"/>
  <c r="I447"/>
  <c r="H448"/>
  <c r="G449"/>
  <c r="F449" s="1"/>
  <c r="I451"/>
  <c r="H452"/>
  <c r="G453"/>
  <c r="F453" s="1"/>
  <c r="I455"/>
  <c r="H456"/>
  <c r="G457"/>
  <c r="F457" s="1"/>
  <c r="I459"/>
  <c r="H460"/>
  <c r="G461"/>
  <c r="I463"/>
  <c r="H464"/>
  <c r="G465"/>
  <c r="F465" s="1"/>
  <c r="I467"/>
  <c r="H468"/>
  <c r="G469"/>
  <c r="F469" s="1"/>
  <c r="I471"/>
  <c r="H472"/>
  <c r="G473"/>
  <c r="F473" s="1"/>
  <c r="I475"/>
  <c r="H476"/>
  <c r="G477"/>
  <c r="I479"/>
  <c r="H480"/>
  <c r="G481"/>
  <c r="F481" s="1"/>
  <c r="I483"/>
  <c r="H484"/>
  <c r="G485"/>
  <c r="F485" s="1"/>
  <c r="I487"/>
  <c r="H488"/>
  <c r="G489"/>
  <c r="F489" s="1"/>
  <c r="I491"/>
  <c r="H492"/>
  <c r="G493"/>
  <c r="I495"/>
  <c r="H496"/>
  <c r="G497"/>
  <c r="F497" s="1"/>
  <c r="I499"/>
  <c r="H500"/>
  <c r="G501"/>
  <c r="F501" s="1"/>
  <c r="I503"/>
  <c r="H504"/>
  <c r="G505"/>
  <c r="F505" s="1"/>
  <c r="I507"/>
  <c r="H508"/>
  <c r="G509"/>
  <c r="I511"/>
  <c r="H512"/>
  <c r="G513"/>
  <c r="F513" s="1"/>
  <c r="I515"/>
  <c r="H516"/>
  <c r="G517"/>
  <c r="F517" s="1"/>
  <c r="I519"/>
  <c r="H520"/>
  <c r="G521"/>
  <c r="F521" s="1"/>
  <c r="I523"/>
  <c r="H524"/>
  <c r="G525"/>
  <c r="I527"/>
  <c r="H528"/>
  <c r="G529"/>
  <c r="F529" s="1"/>
  <c r="I531"/>
  <c r="H532"/>
  <c r="G533"/>
  <c r="F533" s="1"/>
  <c r="I535"/>
  <c r="H536"/>
  <c r="G537"/>
  <c r="F537" s="1"/>
  <c r="I539"/>
  <c r="H540"/>
  <c r="G541"/>
  <c r="I543"/>
  <c r="H544"/>
  <c r="G545"/>
  <c r="F545" s="1"/>
  <c r="F534" l="1"/>
  <c r="F518"/>
  <c r="Y518" s="1"/>
  <c r="F502"/>
  <c r="F486"/>
  <c r="F470"/>
  <c r="F454"/>
  <c r="Y454" s="1"/>
  <c r="F438"/>
  <c r="F422"/>
  <c r="F381"/>
  <c r="F365"/>
  <c r="Y365" s="1"/>
  <c r="F349"/>
  <c r="F333"/>
  <c r="F312"/>
  <c r="F280"/>
  <c r="Y280" s="1"/>
  <c r="F316"/>
  <c r="F298"/>
  <c r="F266"/>
  <c r="F445"/>
  <c r="X445" s="1"/>
  <c r="F429"/>
  <c r="F542"/>
  <c r="F526"/>
  <c r="F510"/>
  <c r="V510" s="1"/>
  <c r="F494"/>
  <c r="F478"/>
  <c r="F462"/>
  <c r="F446"/>
  <c r="V446" s="1"/>
  <c r="F430"/>
  <c r="F376"/>
  <c r="F360"/>
  <c r="F344"/>
  <c r="V344" s="1"/>
  <c r="F328"/>
  <c r="F253"/>
  <c r="F401"/>
  <c r="F388"/>
  <c r="W388" s="1"/>
  <c r="F372"/>
  <c r="F356"/>
  <c r="F340"/>
  <c r="F324"/>
  <c r="W324" s="1"/>
  <c r="F229"/>
  <c r="F145"/>
  <c r="V533"/>
  <c r="W533"/>
  <c r="X533"/>
  <c r="Y533"/>
  <c r="Z533"/>
  <c r="I1048" i="4"/>
  <c r="I1578"/>
  <c r="I2638"/>
  <c r="I2108"/>
  <c r="I518"/>
  <c r="V517" i="1"/>
  <c r="W517"/>
  <c r="X517"/>
  <c r="Y517"/>
  <c r="Z517"/>
  <c r="I2622" i="4"/>
  <c r="I1032"/>
  <c r="I502"/>
  <c r="I2092"/>
  <c r="I1562"/>
  <c r="V501" i="1"/>
  <c r="W501"/>
  <c r="X501"/>
  <c r="Y501"/>
  <c r="Z501"/>
  <c r="I1546" i="4"/>
  <c r="I2606"/>
  <c r="I1016"/>
  <c r="I486"/>
  <c r="I2076"/>
  <c r="V485" i="1"/>
  <c r="W485"/>
  <c r="X485"/>
  <c r="Y485"/>
  <c r="Z485"/>
  <c r="I470" i="4"/>
  <c r="I2060"/>
  <c r="I1530"/>
  <c r="I2590"/>
  <c r="I1000"/>
  <c r="V469" i="1"/>
  <c r="W469"/>
  <c r="X469"/>
  <c r="Y469"/>
  <c r="Z469"/>
  <c r="I454" i="4"/>
  <c r="I984"/>
  <c r="I2574"/>
  <c r="I1514"/>
  <c r="I2044"/>
  <c r="V453" i="1"/>
  <c r="W453"/>
  <c r="X453"/>
  <c r="Y453"/>
  <c r="Z453"/>
  <c r="I1498" i="4"/>
  <c r="I2558"/>
  <c r="I968"/>
  <c r="I438"/>
  <c r="I2028"/>
  <c r="V437" i="1"/>
  <c r="W437"/>
  <c r="X437"/>
  <c r="Y437"/>
  <c r="Z437"/>
  <c r="I2542" i="4"/>
  <c r="I952"/>
  <c r="I422"/>
  <c r="I2012"/>
  <c r="I1482"/>
  <c r="V421" i="1"/>
  <c r="W421"/>
  <c r="X421"/>
  <c r="Y421"/>
  <c r="Z421"/>
  <c r="I406" i="4"/>
  <c r="I1996"/>
  <c r="I1466"/>
  <c r="I2526"/>
  <c r="I936"/>
  <c r="V394" i="1"/>
  <c r="W394"/>
  <c r="X394"/>
  <c r="Y394"/>
  <c r="Z394"/>
  <c r="I1439" i="4"/>
  <c r="I2499"/>
  <c r="I1969"/>
  <c r="I379"/>
  <c r="I909"/>
  <c r="V534" i="1"/>
  <c r="W534"/>
  <c r="X534"/>
  <c r="Y534"/>
  <c r="Z534"/>
  <c r="I1579" i="4"/>
  <c r="I2639"/>
  <c r="I2109"/>
  <c r="I519"/>
  <c r="I1049"/>
  <c r="V502" i="1"/>
  <c r="W502"/>
  <c r="X502"/>
  <c r="Y502"/>
  <c r="Z502"/>
  <c r="I1547" i="4"/>
  <c r="I2077"/>
  <c r="I2607"/>
  <c r="I487"/>
  <c r="I1017"/>
  <c r="V486" i="1"/>
  <c r="W486"/>
  <c r="X486"/>
  <c r="Y486"/>
  <c r="Z486"/>
  <c r="I1001" i="4"/>
  <c r="I2591"/>
  <c r="I1531"/>
  <c r="I471"/>
  <c r="I2061"/>
  <c r="V470" i="1"/>
  <c r="W470"/>
  <c r="X470"/>
  <c r="Y470"/>
  <c r="Z470"/>
  <c r="I1515" i="4"/>
  <c r="I455"/>
  <c r="I985"/>
  <c r="I2045"/>
  <c r="I2575"/>
  <c r="V438" i="1"/>
  <c r="W438"/>
  <c r="X438"/>
  <c r="Y438"/>
  <c r="Z438"/>
  <c r="I2013" i="4"/>
  <c r="I2543"/>
  <c r="I423"/>
  <c r="I953"/>
  <c r="I1483"/>
  <c r="V422" i="1"/>
  <c r="W422"/>
  <c r="X422"/>
  <c r="Y422"/>
  <c r="Z422"/>
  <c r="I2527" i="4"/>
  <c r="I407"/>
  <c r="I937"/>
  <c r="I1467"/>
  <c r="I1997"/>
  <c r="V393" i="1"/>
  <c r="W393"/>
  <c r="X393"/>
  <c r="Y393"/>
  <c r="Z393"/>
  <c r="I378" i="4"/>
  <c r="I2498"/>
  <c r="I1968"/>
  <c r="I908"/>
  <c r="I1438"/>
  <c r="W398" i="1"/>
  <c r="X398"/>
  <c r="V398"/>
  <c r="Y398"/>
  <c r="Z398"/>
  <c r="I1443" i="4"/>
  <c r="I1973"/>
  <c r="I2503"/>
  <c r="I383"/>
  <c r="I913"/>
  <c r="V384" i="1"/>
  <c r="W384"/>
  <c r="X384"/>
  <c r="Y384"/>
  <c r="Z384"/>
  <c r="I369" i="4"/>
  <c r="I1959"/>
  <c r="I1429"/>
  <c r="I2489"/>
  <c r="I899"/>
  <c r="V368" i="1"/>
  <c r="W368"/>
  <c r="X368"/>
  <c r="Y368"/>
  <c r="Z368"/>
  <c r="I1413" i="4"/>
  <c r="I2473"/>
  <c r="I883"/>
  <c r="I353"/>
  <c r="I1943"/>
  <c r="V352" i="1"/>
  <c r="W352"/>
  <c r="X352"/>
  <c r="Y352"/>
  <c r="Z352"/>
  <c r="I337" i="4"/>
  <c r="I1927"/>
  <c r="I1397"/>
  <c r="I2457"/>
  <c r="I867"/>
  <c r="V336" i="1"/>
  <c r="W336"/>
  <c r="X336"/>
  <c r="Y336"/>
  <c r="Z336"/>
  <c r="I2441" i="4"/>
  <c r="I851"/>
  <c r="I321"/>
  <c r="I1911"/>
  <c r="I1381"/>
  <c r="V320" i="1"/>
  <c r="W320"/>
  <c r="X320"/>
  <c r="Y320"/>
  <c r="Z320"/>
  <c r="I2425" i="4"/>
  <c r="I835"/>
  <c r="I305"/>
  <c r="I1895"/>
  <c r="I1365"/>
  <c r="V302" i="1"/>
  <c r="W302"/>
  <c r="X302"/>
  <c r="Y302"/>
  <c r="Z302"/>
  <c r="I2407" i="4"/>
  <c r="I287"/>
  <c r="I817"/>
  <c r="I1347"/>
  <c r="I1877"/>
  <c r="V270" i="1"/>
  <c r="W270"/>
  <c r="X270"/>
  <c r="Y270"/>
  <c r="Z270"/>
  <c r="I2375" i="4"/>
  <c r="I255"/>
  <c r="I1845"/>
  <c r="I785"/>
  <c r="I1315"/>
  <c r="V261" i="1"/>
  <c r="W261"/>
  <c r="X261"/>
  <c r="Y261"/>
  <c r="Z261"/>
  <c r="I1306" i="4"/>
  <c r="I2366"/>
  <c r="I776"/>
  <c r="I246"/>
  <c r="I1836"/>
  <c r="V246" i="1"/>
  <c r="W246"/>
  <c r="X246"/>
  <c r="Y246"/>
  <c r="Z246"/>
  <c r="I1821" i="4"/>
  <c r="I2351"/>
  <c r="I231"/>
  <c r="I761"/>
  <c r="I1291"/>
  <c r="V231" i="1"/>
  <c r="W231"/>
  <c r="X231"/>
  <c r="Y231"/>
  <c r="Z231"/>
  <c r="I216" i="4"/>
  <c r="I1276"/>
  <c r="I1806"/>
  <c r="I2336"/>
  <c r="I746"/>
  <c r="V112" i="1"/>
  <c r="W112"/>
  <c r="X112"/>
  <c r="Y112"/>
  <c r="Z112"/>
  <c r="I1687" i="4"/>
  <c r="I2217"/>
  <c r="I627"/>
  <c r="I1157"/>
  <c r="I97"/>
  <c r="V92" i="1"/>
  <c r="W92"/>
  <c r="X92"/>
  <c r="Y92"/>
  <c r="Z92"/>
  <c r="I1137" i="4"/>
  <c r="I77"/>
  <c r="I1667"/>
  <c r="I2197"/>
  <c r="I607"/>
  <c r="V75" i="1"/>
  <c r="W75"/>
  <c r="X75"/>
  <c r="Y75"/>
  <c r="Z75"/>
  <c r="I2180" i="4"/>
  <c r="I60"/>
  <c r="I1120"/>
  <c r="I1650"/>
  <c r="I590"/>
  <c r="V58" i="1"/>
  <c r="W58"/>
  <c r="X58"/>
  <c r="Y58"/>
  <c r="Z58"/>
  <c r="I1103" i="4"/>
  <c r="I2163"/>
  <c r="I1633"/>
  <c r="I43"/>
  <c r="I573"/>
  <c r="V381" i="1"/>
  <c r="W381"/>
  <c r="X381"/>
  <c r="Y381"/>
  <c r="Z381"/>
  <c r="I366" i="4"/>
  <c r="I1956"/>
  <c r="I1426"/>
  <c r="I2486"/>
  <c r="I896"/>
  <c r="W365" i="1"/>
  <c r="I1410" i="4"/>
  <c r="I1940"/>
  <c r="V349" i="1"/>
  <c r="W349"/>
  <c r="X349"/>
  <c r="Y349"/>
  <c r="Z349"/>
  <c r="I1394" i="4"/>
  <c r="I2454"/>
  <c r="I864"/>
  <c r="I334"/>
  <c r="I1924"/>
  <c r="V333" i="1"/>
  <c r="W333"/>
  <c r="X333"/>
  <c r="Y333"/>
  <c r="Z333"/>
  <c r="I318" i="4"/>
  <c r="I848"/>
  <c r="I1908"/>
  <c r="I1378"/>
  <c r="I2438"/>
  <c r="V312" i="1"/>
  <c r="W312"/>
  <c r="X312"/>
  <c r="Y312"/>
  <c r="Z312"/>
  <c r="I2417" i="4"/>
  <c r="I827"/>
  <c r="I1887"/>
  <c r="I1357"/>
  <c r="I297"/>
  <c r="W280" i="1"/>
  <c r="I1325" i="4"/>
  <c r="I265"/>
  <c r="V147" i="1"/>
  <c r="W147"/>
  <c r="X147"/>
  <c r="Y147"/>
  <c r="Z147"/>
  <c r="I662" i="4"/>
  <c r="I1192"/>
  <c r="I1722"/>
  <c r="I2252"/>
  <c r="I132"/>
  <c r="V124" i="1"/>
  <c r="W124"/>
  <c r="X124"/>
  <c r="Y124"/>
  <c r="Z124"/>
  <c r="I109" i="4"/>
  <c r="I1699"/>
  <c r="I2229"/>
  <c r="I639"/>
  <c r="I1169"/>
  <c r="V107" i="1"/>
  <c r="W107"/>
  <c r="X107"/>
  <c r="Y107"/>
  <c r="Z107"/>
  <c r="I92" i="4"/>
  <c r="I1152"/>
  <c r="I1682"/>
  <c r="I2212"/>
  <c r="I622"/>
  <c r="V90" i="1"/>
  <c r="W90"/>
  <c r="X90"/>
  <c r="Y90"/>
  <c r="Z90"/>
  <c r="I1135" i="4"/>
  <c r="I2195"/>
  <c r="I605"/>
  <c r="I1665"/>
  <c r="I75"/>
  <c r="V316" i="1"/>
  <c r="W316"/>
  <c r="X316"/>
  <c r="Y316"/>
  <c r="Z316"/>
  <c r="I1361" i="4"/>
  <c r="I2421"/>
  <c r="I831"/>
  <c r="I301"/>
  <c r="I1891"/>
  <c r="V298" i="1"/>
  <c r="W298"/>
  <c r="X298"/>
  <c r="Y298"/>
  <c r="Z298"/>
  <c r="I813" i="4"/>
  <c r="I1343"/>
  <c r="I2403"/>
  <c r="I1873"/>
  <c r="I283"/>
  <c r="V266" i="1"/>
  <c r="W266"/>
  <c r="X266"/>
  <c r="Z266"/>
  <c r="Y266"/>
  <c r="I1311" i="4"/>
  <c r="I2371"/>
  <c r="I1841"/>
  <c r="I251"/>
  <c r="I781"/>
  <c r="V213" i="1"/>
  <c r="W213"/>
  <c r="X213"/>
  <c r="Y213"/>
  <c r="Z213"/>
  <c r="I2318" i="4"/>
  <c r="I728"/>
  <c r="I198"/>
  <c r="I1788"/>
  <c r="I1258"/>
  <c r="V31" i="1"/>
  <c r="W31"/>
  <c r="X31"/>
  <c r="Y31"/>
  <c r="Z31"/>
  <c r="I546" i="4"/>
  <c r="I1606"/>
  <c r="I2136"/>
  <c r="I16"/>
  <c r="I1076"/>
  <c r="V186" i="1"/>
  <c r="W186"/>
  <c r="X186"/>
  <c r="Y186"/>
  <c r="Z186"/>
  <c r="I1231" i="4"/>
  <c r="I1761"/>
  <c r="I171"/>
  <c r="I701"/>
  <c r="I2291"/>
  <c r="V222" i="1"/>
  <c r="W222"/>
  <c r="X222"/>
  <c r="Y222"/>
  <c r="Z222"/>
  <c r="I1267" i="4"/>
  <c r="I1797"/>
  <c r="I2327"/>
  <c r="I207"/>
  <c r="I737"/>
  <c r="V207" i="1"/>
  <c r="W207"/>
  <c r="X207"/>
  <c r="Y207"/>
  <c r="Z207"/>
  <c r="I1782" i="4"/>
  <c r="I2312"/>
  <c r="I192"/>
  <c r="I722"/>
  <c r="I1252"/>
  <c r="V171" i="1"/>
  <c r="W171"/>
  <c r="X171"/>
  <c r="Y171"/>
  <c r="Z171"/>
  <c r="I2276" i="4"/>
  <c r="I686"/>
  <c r="I156"/>
  <c r="I1216"/>
  <c r="I1746"/>
  <c r="V154" i="1"/>
  <c r="W154"/>
  <c r="X154"/>
  <c r="Y154"/>
  <c r="Z154"/>
  <c r="I1729" i="4"/>
  <c r="I139"/>
  <c r="I2259"/>
  <c r="I1199"/>
  <c r="I669"/>
  <c r="V134" i="1"/>
  <c r="W134"/>
  <c r="X134"/>
  <c r="Y134"/>
  <c r="Z134"/>
  <c r="I649" i="4"/>
  <c r="I1179"/>
  <c r="I1709"/>
  <c r="I2239"/>
  <c r="I119"/>
  <c r="V191" i="1"/>
  <c r="W191"/>
  <c r="X191"/>
  <c r="Y191"/>
  <c r="Z191"/>
  <c r="I2296" i="4"/>
  <c r="I176"/>
  <c r="I706"/>
  <c r="I1236"/>
  <c r="I1766"/>
  <c r="V155" i="1"/>
  <c r="W155"/>
  <c r="X155"/>
  <c r="Y155"/>
  <c r="Z155"/>
  <c r="I2260" i="4"/>
  <c r="I140"/>
  <c r="I670"/>
  <c r="I1200"/>
  <c r="I1730"/>
  <c r="F543" i="1"/>
  <c r="F527"/>
  <c r="F511"/>
  <c r="F495"/>
  <c r="F479"/>
  <c r="F463"/>
  <c r="F447"/>
  <c r="F431"/>
  <c r="F540"/>
  <c r="F524"/>
  <c r="F508"/>
  <c r="F492"/>
  <c r="F476"/>
  <c r="F460"/>
  <c r="F444"/>
  <c r="F428"/>
  <c r="F405"/>
  <c r="F416"/>
  <c r="F400"/>
  <c r="F374"/>
  <c r="F358"/>
  <c r="F342"/>
  <c r="F326"/>
  <c r="F415"/>
  <c r="F399"/>
  <c r="F383"/>
  <c r="F367"/>
  <c r="F351"/>
  <c r="F335"/>
  <c r="F319"/>
  <c r="F284"/>
  <c r="F237"/>
  <c r="F317"/>
  <c r="F301"/>
  <c r="F285"/>
  <c r="F269"/>
  <c r="F249"/>
  <c r="F234"/>
  <c r="F219"/>
  <c r="F126"/>
  <c r="F79"/>
  <c r="F42"/>
  <c r="F32"/>
  <c r="F22"/>
  <c r="F303"/>
  <c r="F287"/>
  <c r="F271"/>
  <c r="F258"/>
  <c r="F243"/>
  <c r="F209"/>
  <c r="F175"/>
  <c r="F94"/>
  <c r="F47"/>
  <c r="F139"/>
  <c r="F260"/>
  <c r="F244"/>
  <c r="F228"/>
  <c r="F212"/>
  <c r="F182"/>
  <c r="F167"/>
  <c r="F130"/>
  <c r="F115"/>
  <c r="F100"/>
  <c r="F66"/>
  <c r="F51"/>
  <c r="F36"/>
  <c r="F184"/>
  <c r="F168"/>
  <c r="F152"/>
  <c r="F133"/>
  <c r="F117"/>
  <c r="F101"/>
  <c r="F85"/>
  <c r="F69"/>
  <c r="F53"/>
  <c r="F37"/>
  <c r="F21"/>
  <c r="V545"/>
  <c r="W545"/>
  <c r="X545"/>
  <c r="Y545"/>
  <c r="Z545"/>
  <c r="I2650" i="4"/>
  <c r="I2120"/>
  <c r="I1060"/>
  <c r="I530"/>
  <c r="I1590"/>
  <c r="V529" i="1"/>
  <c r="W529"/>
  <c r="X529"/>
  <c r="Y529"/>
  <c r="Z529"/>
  <c r="I514" i="4"/>
  <c r="I2104"/>
  <c r="I1574"/>
  <c r="I2634"/>
  <c r="I1044"/>
  <c r="V513" i="1"/>
  <c r="W513"/>
  <c r="X513"/>
  <c r="Y513"/>
  <c r="Z513"/>
  <c r="I1558" i="4"/>
  <c r="I2618"/>
  <c r="I1028"/>
  <c r="I498"/>
  <c r="I2088"/>
  <c r="V497" i="1"/>
  <c r="W497"/>
  <c r="X497"/>
  <c r="Y497"/>
  <c r="Z497"/>
  <c r="I2072" i="4"/>
  <c r="I1542"/>
  <c r="I2602"/>
  <c r="I482"/>
  <c r="I1012"/>
  <c r="V481" i="1"/>
  <c r="W481"/>
  <c r="X481"/>
  <c r="Y481"/>
  <c r="Z481"/>
  <c r="I2056" i="4"/>
  <c r="I996"/>
  <c r="I1526"/>
  <c r="I2586"/>
  <c r="I466"/>
  <c r="V465" i="1"/>
  <c r="W465"/>
  <c r="X465"/>
  <c r="Y465"/>
  <c r="Z465"/>
  <c r="I2040" i="4"/>
  <c r="I1510"/>
  <c r="I2570"/>
  <c r="I980"/>
  <c r="I450"/>
  <c r="V449" i="1"/>
  <c r="W449"/>
  <c r="X449"/>
  <c r="Y449"/>
  <c r="Z449"/>
  <c r="I2024" i="4"/>
  <c r="I1494"/>
  <c r="I2554"/>
  <c r="I964"/>
  <c r="I434"/>
  <c r="V433" i="1"/>
  <c r="W433"/>
  <c r="X433"/>
  <c r="Y433"/>
  <c r="Z433"/>
  <c r="I948" i="4"/>
  <c r="I2008"/>
  <c r="I1478"/>
  <c r="I2538"/>
  <c r="I418"/>
  <c r="V418" i="1"/>
  <c r="W418"/>
  <c r="X418"/>
  <c r="Y418"/>
  <c r="Z418"/>
  <c r="I2523" i="4"/>
  <c r="I403"/>
  <c r="I933"/>
  <c r="I1463"/>
  <c r="I1993"/>
  <c r="V546" i="1"/>
  <c r="W546"/>
  <c r="X546"/>
  <c r="Y546"/>
  <c r="Z546"/>
  <c r="I1061" i="4"/>
  <c r="I1591"/>
  <c r="I2651"/>
  <c r="I2121"/>
  <c r="I531"/>
  <c r="V530" i="1"/>
  <c r="W530"/>
  <c r="X530"/>
  <c r="Y530"/>
  <c r="Z530"/>
  <c r="I2635" i="4"/>
  <c r="I515"/>
  <c r="I1045"/>
  <c r="I1575"/>
  <c r="I2105"/>
  <c r="V514" i="1"/>
  <c r="W514"/>
  <c r="X514"/>
  <c r="Y514"/>
  <c r="Z514"/>
  <c r="I1029" i="4"/>
  <c r="I1559"/>
  <c r="I2089"/>
  <c r="I2619"/>
  <c r="I499"/>
  <c r="V498" i="1"/>
  <c r="W498"/>
  <c r="X498"/>
  <c r="Y498"/>
  <c r="Z498"/>
  <c r="I2603" i="4"/>
  <c r="I483"/>
  <c r="I1013"/>
  <c r="I1543"/>
  <c r="I2073"/>
  <c r="V482" i="1"/>
  <c r="W482"/>
  <c r="X482"/>
  <c r="Y482"/>
  <c r="Z482"/>
  <c r="I1527" i="4"/>
  <c r="I2057"/>
  <c r="I2587"/>
  <c r="I467"/>
  <c r="I997"/>
  <c r="V466" i="1"/>
  <c r="W466"/>
  <c r="X466"/>
  <c r="Y466"/>
  <c r="Z466"/>
  <c r="I981" i="4"/>
  <c r="I1511"/>
  <c r="I2041"/>
  <c r="I2571"/>
  <c r="I451"/>
  <c r="V450" i="1"/>
  <c r="W450"/>
  <c r="X450"/>
  <c r="Y450"/>
  <c r="Z450"/>
  <c r="I965" i="4"/>
  <c r="I435"/>
  <c r="I1495"/>
  <c r="I2025"/>
  <c r="I2555"/>
  <c r="V434" i="1"/>
  <c r="W434"/>
  <c r="X434"/>
  <c r="Y434"/>
  <c r="Z434"/>
  <c r="I949" i="4"/>
  <c r="I1479"/>
  <c r="I2009"/>
  <c r="I2539"/>
  <c r="I419"/>
  <c r="V417" i="1"/>
  <c r="W417"/>
  <c r="X417"/>
  <c r="Y417"/>
  <c r="Z417"/>
  <c r="I2522" i="4"/>
  <c r="I932"/>
  <c r="I402"/>
  <c r="I1992"/>
  <c r="I1462"/>
  <c r="W390" i="1"/>
  <c r="X390"/>
  <c r="V390"/>
  <c r="Y390"/>
  <c r="Z390"/>
  <c r="I905" i="4"/>
  <c r="I1435"/>
  <c r="I1965"/>
  <c r="I2495"/>
  <c r="I375"/>
  <c r="V380" i="1"/>
  <c r="W380"/>
  <c r="X380"/>
  <c r="Y380"/>
  <c r="Z380"/>
  <c r="I365" i="4"/>
  <c r="I1955"/>
  <c r="I1425"/>
  <c r="I2485"/>
  <c r="I895"/>
  <c r="V364" i="1"/>
  <c r="W364"/>
  <c r="X364"/>
  <c r="Y364"/>
  <c r="Z364"/>
  <c r="I349" i="4"/>
  <c r="I1939"/>
  <c r="I1409"/>
  <c r="I2469"/>
  <c r="I879"/>
  <c r="V348" i="1"/>
  <c r="W348"/>
  <c r="X348"/>
  <c r="Y348"/>
  <c r="Z348"/>
  <c r="I333" i="4"/>
  <c r="I1923"/>
  <c r="I1393"/>
  <c r="I2453"/>
  <c r="I863"/>
  <c r="V332" i="1"/>
  <c r="W332"/>
  <c r="X332"/>
  <c r="Y332"/>
  <c r="Z332"/>
  <c r="I1907" i="4"/>
  <c r="I1377"/>
  <c r="I2437"/>
  <c r="I847"/>
  <c r="I317"/>
  <c r="V294" i="1"/>
  <c r="W294"/>
  <c r="X294"/>
  <c r="Y294"/>
  <c r="Z294"/>
  <c r="I2399" i="4"/>
  <c r="I279"/>
  <c r="I809"/>
  <c r="I1339"/>
  <c r="I1869"/>
  <c r="V263" i="1"/>
  <c r="W263"/>
  <c r="X263"/>
  <c r="Y263"/>
  <c r="Z263"/>
  <c r="I248" i="4"/>
  <c r="I1308"/>
  <c r="I1838"/>
  <c r="I2368"/>
  <c r="I778"/>
  <c r="V95" i="1"/>
  <c r="W95"/>
  <c r="X95"/>
  <c r="Y95"/>
  <c r="Z95"/>
  <c r="I610" i="4"/>
  <c r="I1670"/>
  <c r="I2200"/>
  <c r="I80"/>
  <c r="I1140"/>
  <c r="V78" i="1"/>
  <c r="W78"/>
  <c r="X78"/>
  <c r="Y78"/>
  <c r="Z78"/>
  <c r="I1123" i="4"/>
  <c r="I593"/>
  <c r="I1653"/>
  <c r="I2183"/>
  <c r="I63"/>
  <c r="V377" i="1"/>
  <c r="W377"/>
  <c r="X377"/>
  <c r="Y377"/>
  <c r="Z377"/>
  <c r="I2482" i="4"/>
  <c r="I892"/>
  <c r="I362"/>
  <c r="I1952"/>
  <c r="I1422"/>
  <c r="V361" i="1"/>
  <c r="W361"/>
  <c r="X361"/>
  <c r="Y361"/>
  <c r="Z361"/>
  <c r="I1406" i="4"/>
  <c r="I2466"/>
  <c r="I876"/>
  <c r="I346"/>
  <c r="I1936"/>
  <c r="V345" i="1"/>
  <c r="W345"/>
  <c r="X345"/>
  <c r="Y345"/>
  <c r="Z345"/>
  <c r="I2450" i="4"/>
  <c r="I860"/>
  <c r="I330"/>
  <c r="I1920"/>
  <c r="I1390"/>
  <c r="V329" i="1"/>
  <c r="W329"/>
  <c r="X329"/>
  <c r="Y329"/>
  <c r="Z329"/>
  <c r="I314" i="4"/>
  <c r="I2434"/>
  <c r="I844"/>
  <c r="I1904"/>
  <c r="I1374"/>
  <c r="V304" i="1"/>
  <c r="W304"/>
  <c r="X304"/>
  <c r="Y304"/>
  <c r="Z304"/>
  <c r="I1349" i="4"/>
  <c r="I2409"/>
  <c r="I819"/>
  <c r="I289"/>
  <c r="I1879"/>
  <c r="V272" i="1"/>
  <c r="W272"/>
  <c r="X272"/>
  <c r="Y272"/>
  <c r="Z272"/>
  <c r="I257" i="4"/>
  <c r="I1847"/>
  <c r="I1317"/>
  <c r="I2377"/>
  <c r="I787"/>
  <c r="V221" i="1"/>
  <c r="W221"/>
  <c r="X221"/>
  <c r="Y221"/>
  <c r="Z221"/>
  <c r="I1796" i="4"/>
  <c r="I736"/>
  <c r="I206"/>
  <c r="I2326"/>
  <c r="I1266"/>
  <c r="V206" i="1"/>
  <c r="W206"/>
  <c r="X206"/>
  <c r="Y206"/>
  <c r="Z206"/>
  <c r="I1251" i="4"/>
  <c r="I1781"/>
  <c r="I721"/>
  <c r="I2311"/>
  <c r="I191"/>
  <c r="V127" i="1"/>
  <c r="W127"/>
  <c r="X127"/>
  <c r="Y127"/>
  <c r="Z127"/>
  <c r="I1172" i="4"/>
  <c r="I1702"/>
  <c r="I2232"/>
  <c r="I112"/>
  <c r="I642"/>
  <c r="V110" i="1"/>
  <c r="W110"/>
  <c r="X110"/>
  <c r="Y110"/>
  <c r="Z110"/>
  <c r="I625" i="4"/>
  <c r="I1685"/>
  <c r="I2215"/>
  <c r="I95"/>
  <c r="I1155"/>
  <c r="V189" i="1"/>
  <c r="W189"/>
  <c r="X189"/>
  <c r="Y189"/>
  <c r="Z189"/>
  <c r="I1764" i="4"/>
  <c r="I1234"/>
  <c r="I2294"/>
  <c r="I704"/>
  <c r="I174"/>
  <c r="V290" i="1"/>
  <c r="W290"/>
  <c r="X290"/>
  <c r="Z290"/>
  <c r="Y290"/>
  <c r="I2395" i="4"/>
  <c r="I1335"/>
  <c r="I1865"/>
  <c r="I275"/>
  <c r="I805"/>
  <c r="V245" i="1"/>
  <c r="W245"/>
  <c r="X245"/>
  <c r="Y245"/>
  <c r="Z245"/>
  <c r="I1820" i="4"/>
  <c r="I760"/>
  <c r="I1290"/>
  <c r="I2350"/>
  <c r="I230"/>
  <c r="V230" i="1"/>
  <c r="W230"/>
  <c r="X230"/>
  <c r="Y230"/>
  <c r="Z230"/>
  <c r="I1805" i="4"/>
  <c r="I2335"/>
  <c r="I215"/>
  <c r="I745"/>
  <c r="I1275"/>
  <c r="V215" i="1"/>
  <c r="W215"/>
  <c r="X215"/>
  <c r="Y215"/>
  <c r="Z215"/>
  <c r="I2320" i="4"/>
  <c r="I730"/>
  <c r="I200"/>
  <c r="I1260"/>
  <c r="I1790"/>
  <c r="V136" i="1"/>
  <c r="W136"/>
  <c r="X136"/>
  <c r="Y136"/>
  <c r="Z136"/>
  <c r="I1181" i="4"/>
  <c r="I651"/>
  <c r="I121"/>
  <c r="I1711"/>
  <c r="I2241"/>
  <c r="V119" i="1"/>
  <c r="W119"/>
  <c r="X119"/>
  <c r="Y119"/>
  <c r="Z119"/>
  <c r="I1164" i="4"/>
  <c r="I1694"/>
  <c r="I2224"/>
  <c r="I104"/>
  <c r="I634"/>
  <c r="V102" i="1"/>
  <c r="W102"/>
  <c r="X102"/>
  <c r="Y102"/>
  <c r="Z102"/>
  <c r="I2207" i="4"/>
  <c r="I1677"/>
  <c r="I617"/>
  <c r="I87"/>
  <c r="I1147"/>
  <c r="V254" i="1"/>
  <c r="W254"/>
  <c r="X254"/>
  <c r="Y254"/>
  <c r="Z254"/>
  <c r="I769" i="4"/>
  <c r="I1829"/>
  <c r="I2359"/>
  <c r="I239"/>
  <c r="I1299"/>
  <c r="V239" i="1"/>
  <c r="W239"/>
  <c r="X239"/>
  <c r="Y239"/>
  <c r="Z239"/>
  <c r="I1814" i="4"/>
  <c r="I2344"/>
  <c r="I224"/>
  <c r="I754"/>
  <c r="I1284"/>
  <c r="V195" i="1"/>
  <c r="W195"/>
  <c r="X195"/>
  <c r="Y195"/>
  <c r="Z195"/>
  <c r="I710" i="4"/>
  <c r="I1240"/>
  <c r="I1770"/>
  <c r="I2300"/>
  <c r="I180"/>
  <c r="V174" i="1"/>
  <c r="W174"/>
  <c r="X174"/>
  <c r="Y174"/>
  <c r="Z174"/>
  <c r="I2279" i="4"/>
  <c r="I159"/>
  <c r="I689"/>
  <c r="I1219"/>
  <c r="I1749"/>
  <c r="V157" i="1"/>
  <c r="W157"/>
  <c r="X157"/>
  <c r="Y157"/>
  <c r="Z157"/>
  <c r="I1732" i="4"/>
  <c r="I2262"/>
  <c r="I672"/>
  <c r="I142"/>
  <c r="I1202"/>
  <c r="V40" i="1"/>
  <c r="W40"/>
  <c r="X40"/>
  <c r="Y40"/>
  <c r="Z40"/>
  <c r="I2145" i="4"/>
  <c r="I555"/>
  <c r="I25"/>
  <c r="I1085"/>
  <c r="I1615"/>
  <c r="V23" i="1"/>
  <c r="W23"/>
  <c r="X23"/>
  <c r="Y23"/>
  <c r="Z23"/>
  <c r="I1068" i="4"/>
  <c r="I8"/>
  <c r="I2128"/>
  <c r="I538"/>
  <c r="I1598"/>
  <c r="V170" i="1"/>
  <c r="W170"/>
  <c r="X170"/>
  <c r="Y170"/>
  <c r="Z170"/>
  <c r="I685" i="4"/>
  <c r="I1215"/>
  <c r="I2275"/>
  <c r="I1745"/>
  <c r="I155"/>
  <c r="V120" i="1"/>
  <c r="W120"/>
  <c r="X120"/>
  <c r="Y120"/>
  <c r="Z120"/>
  <c r="I2225" i="4"/>
  <c r="I635"/>
  <c r="I105"/>
  <c r="I1695"/>
  <c r="I1165"/>
  <c r="V135" i="1"/>
  <c r="W135"/>
  <c r="X135"/>
  <c r="Y135"/>
  <c r="Z135"/>
  <c r="I1710" i="4"/>
  <c r="I1180"/>
  <c r="I2240"/>
  <c r="I120"/>
  <c r="I650"/>
  <c r="V88" i="1"/>
  <c r="W88"/>
  <c r="X88"/>
  <c r="Y88"/>
  <c r="Z88"/>
  <c r="I1663" i="4"/>
  <c r="I2193"/>
  <c r="I603"/>
  <c r="I1133"/>
  <c r="I73"/>
  <c r="F539" i="1"/>
  <c r="F523"/>
  <c r="F507"/>
  <c r="F491"/>
  <c r="F475"/>
  <c r="F459"/>
  <c r="F443"/>
  <c r="F427"/>
  <c r="F536"/>
  <c r="F520"/>
  <c r="F504"/>
  <c r="F488"/>
  <c r="F472"/>
  <c r="F456"/>
  <c r="F440"/>
  <c r="F424"/>
  <c r="F397"/>
  <c r="F412"/>
  <c r="F396"/>
  <c r="F386"/>
  <c r="F370"/>
  <c r="F354"/>
  <c r="F338"/>
  <c r="F322"/>
  <c r="F411"/>
  <c r="F395"/>
  <c r="F379"/>
  <c r="F363"/>
  <c r="F347"/>
  <c r="F331"/>
  <c r="F308"/>
  <c r="F276"/>
  <c r="F313"/>
  <c r="F297"/>
  <c r="F281"/>
  <c r="F265"/>
  <c r="F250"/>
  <c r="F235"/>
  <c r="F201"/>
  <c r="F194"/>
  <c r="F143"/>
  <c r="F62"/>
  <c r="F188"/>
  <c r="F299"/>
  <c r="F283"/>
  <c r="F267"/>
  <c r="F259"/>
  <c r="F225"/>
  <c r="F210"/>
  <c r="F199"/>
  <c r="F187"/>
  <c r="F158"/>
  <c r="F108"/>
  <c r="F30"/>
  <c r="F141"/>
  <c r="F256"/>
  <c r="F240"/>
  <c r="F224"/>
  <c r="F208"/>
  <c r="F183"/>
  <c r="F149"/>
  <c r="F131"/>
  <c r="F116"/>
  <c r="F82"/>
  <c r="F67"/>
  <c r="F52"/>
  <c r="F18"/>
  <c r="F200"/>
  <c r="F180"/>
  <c r="F164"/>
  <c r="F148"/>
  <c r="F129"/>
  <c r="F113"/>
  <c r="F97"/>
  <c r="F81"/>
  <c r="F65"/>
  <c r="F49"/>
  <c r="F33"/>
  <c r="F17"/>
  <c r="F140"/>
  <c r="V445"/>
  <c r="Z445"/>
  <c r="I1490" i="4"/>
  <c r="V429" i="1"/>
  <c r="W429"/>
  <c r="X429"/>
  <c r="Y429"/>
  <c r="Z429"/>
  <c r="I1474" i="4"/>
  <c r="I2534"/>
  <c r="I944"/>
  <c r="I414"/>
  <c r="I2004"/>
  <c r="V410" i="1"/>
  <c r="W410"/>
  <c r="X410"/>
  <c r="Y410"/>
  <c r="Z410"/>
  <c r="I925" i="4"/>
  <c r="I1455"/>
  <c r="I1985"/>
  <c r="I2515"/>
  <c r="I395"/>
  <c r="V542" i="1"/>
  <c r="W542"/>
  <c r="X542"/>
  <c r="Y542"/>
  <c r="Z542"/>
  <c r="I1587" i="4"/>
  <c r="I2647"/>
  <c r="I2117"/>
  <c r="I527"/>
  <c r="I1057"/>
  <c r="V526" i="1"/>
  <c r="W526"/>
  <c r="X526"/>
  <c r="Y526"/>
  <c r="Z526"/>
  <c r="I1041" i="4"/>
  <c r="I511"/>
  <c r="I1571"/>
  <c r="I2101"/>
  <c r="I2631"/>
  <c r="X510" i="1"/>
  <c r="I495" i="4"/>
  <c r="V494" i="1"/>
  <c r="W494"/>
  <c r="X494"/>
  <c r="Y494"/>
  <c r="Z494"/>
  <c r="I2069" i="4"/>
  <c r="I2599"/>
  <c r="I479"/>
  <c r="I1009"/>
  <c r="I1539"/>
  <c r="V478" i="1"/>
  <c r="W478"/>
  <c r="X478"/>
  <c r="Y478"/>
  <c r="Z478"/>
  <c r="I993" i="4"/>
  <c r="I1523"/>
  <c r="I2053"/>
  <c r="I2583"/>
  <c r="I463"/>
  <c r="V462" i="1"/>
  <c r="W462"/>
  <c r="X462"/>
  <c r="Y462"/>
  <c r="Z462"/>
  <c r="I977" i="4"/>
  <c r="I1507"/>
  <c r="I2037"/>
  <c r="I2567"/>
  <c r="I447"/>
  <c r="X446" i="1"/>
  <c r="I2021" i="4"/>
  <c r="V430" i="1"/>
  <c r="W430"/>
  <c r="X430"/>
  <c r="Y430"/>
  <c r="Z430"/>
  <c r="I2535" i="4"/>
  <c r="I415"/>
  <c r="I1475"/>
  <c r="I2005"/>
  <c r="I945"/>
  <c r="V409" i="1"/>
  <c r="W409"/>
  <c r="X409"/>
  <c r="Y409"/>
  <c r="Z409"/>
  <c r="I1984" i="4"/>
  <c r="I394"/>
  <c r="I1454"/>
  <c r="I2514"/>
  <c r="I924"/>
  <c r="W414" i="1"/>
  <c r="X414"/>
  <c r="V414"/>
  <c r="Y414"/>
  <c r="Z414"/>
  <c r="I2519" i="4"/>
  <c r="I399"/>
  <c r="I929"/>
  <c r="I1459"/>
  <c r="I1989"/>
  <c r="V376" i="1"/>
  <c r="W376"/>
  <c r="X376"/>
  <c r="Y376"/>
  <c r="Z376"/>
  <c r="I2481" i="4"/>
  <c r="I891"/>
  <c r="I361"/>
  <c r="I1951"/>
  <c r="I1421"/>
  <c r="V360" i="1"/>
  <c r="W360"/>
  <c r="X360"/>
  <c r="Y360"/>
  <c r="Z360"/>
  <c r="I1935" i="4"/>
  <c r="I1405"/>
  <c r="I2465"/>
  <c r="I875"/>
  <c r="I345"/>
  <c r="X344" i="1"/>
  <c r="I2449" i="4"/>
  <c r="V328" i="1"/>
  <c r="W328"/>
  <c r="X328"/>
  <c r="Y328"/>
  <c r="Z328"/>
  <c r="I1903" i="4"/>
  <c r="I1373"/>
  <c r="I2433"/>
  <c r="I843"/>
  <c r="I313"/>
  <c r="V286" i="1"/>
  <c r="W286"/>
  <c r="X286"/>
  <c r="Z286"/>
  <c r="Y286"/>
  <c r="I2391" i="4"/>
  <c r="I271"/>
  <c r="I801"/>
  <c r="I1331"/>
  <c r="I1861"/>
  <c r="V190" i="1"/>
  <c r="W190"/>
  <c r="X190"/>
  <c r="Y190"/>
  <c r="Z190"/>
  <c r="I705" i="4"/>
  <c r="I1765"/>
  <c r="I2295"/>
  <c r="I175"/>
  <c r="I1235"/>
  <c r="V169" i="1"/>
  <c r="W169"/>
  <c r="X169"/>
  <c r="Y169"/>
  <c r="Z169"/>
  <c r="I2274" i="4"/>
  <c r="I684"/>
  <c r="I154"/>
  <c r="I1214"/>
  <c r="I1744"/>
  <c r="V373" i="1"/>
  <c r="W373"/>
  <c r="X373"/>
  <c r="Y373"/>
  <c r="Z373"/>
  <c r="I1418" i="4"/>
  <c r="I358"/>
  <c r="I1948"/>
  <c r="I2478"/>
  <c r="I888"/>
  <c r="V357" i="1"/>
  <c r="W357"/>
  <c r="X357"/>
  <c r="Y357"/>
  <c r="Z357"/>
  <c r="I2462" i="4"/>
  <c r="I872"/>
  <c r="I342"/>
  <c r="I1932"/>
  <c r="I1402"/>
  <c r="V341" i="1"/>
  <c r="W341"/>
  <c r="X341"/>
  <c r="Y341"/>
  <c r="Z341"/>
  <c r="I1916" i="4"/>
  <c r="I1386"/>
  <c r="I2446"/>
  <c r="I856"/>
  <c r="I326"/>
  <c r="V325" i="1"/>
  <c r="W325"/>
  <c r="X325"/>
  <c r="Y325"/>
  <c r="Z325"/>
  <c r="I1370" i="4"/>
  <c r="I2430"/>
  <c r="I840"/>
  <c r="I310"/>
  <c r="I1900"/>
  <c r="V296" i="1"/>
  <c r="W296"/>
  <c r="X296"/>
  <c r="Y296"/>
  <c r="Z296"/>
  <c r="I1871" i="4"/>
  <c r="I1341"/>
  <c r="I2401"/>
  <c r="I811"/>
  <c r="I281"/>
  <c r="V253" i="1"/>
  <c r="W253"/>
  <c r="X253"/>
  <c r="Y253"/>
  <c r="Z253"/>
  <c r="I238" i="4"/>
  <c r="I1828"/>
  <c r="I1298"/>
  <c r="I2358"/>
  <c r="I768"/>
  <c r="V238" i="1"/>
  <c r="W238"/>
  <c r="X238"/>
  <c r="Y238"/>
  <c r="Z238"/>
  <c r="I2343" i="4"/>
  <c r="I223"/>
  <c r="I753"/>
  <c r="I1283"/>
  <c r="I1813"/>
  <c r="V223" i="1"/>
  <c r="W223"/>
  <c r="X223"/>
  <c r="Y223"/>
  <c r="Z223"/>
  <c r="I2328" i="4"/>
  <c r="I738"/>
  <c r="I208"/>
  <c r="I1268"/>
  <c r="I1798"/>
  <c r="V282" i="1"/>
  <c r="W282"/>
  <c r="X282"/>
  <c r="Z282"/>
  <c r="Y282"/>
  <c r="I1327" i="4"/>
  <c r="I2387"/>
  <c r="I1857"/>
  <c r="I267"/>
  <c r="I797"/>
  <c r="V262" i="1"/>
  <c r="W262"/>
  <c r="X262"/>
  <c r="Y262"/>
  <c r="Z262"/>
  <c r="I777" i="4"/>
  <c r="I1307"/>
  <c r="I1837"/>
  <c r="I2367"/>
  <c r="I247"/>
  <c r="V247" i="1"/>
  <c r="W247"/>
  <c r="X247"/>
  <c r="Y247"/>
  <c r="Z247"/>
  <c r="I2352" i="4"/>
  <c r="I232"/>
  <c r="I762"/>
  <c r="I1292"/>
  <c r="I1822"/>
  <c r="V179" i="1"/>
  <c r="W179"/>
  <c r="X179"/>
  <c r="Y179"/>
  <c r="Z179"/>
  <c r="I1754" i="4"/>
  <c r="I2284"/>
  <c r="I164"/>
  <c r="I694"/>
  <c r="I1224"/>
  <c r="V159" i="1"/>
  <c r="W159"/>
  <c r="X159"/>
  <c r="Y159"/>
  <c r="Z159"/>
  <c r="I1734" i="4"/>
  <c r="I2264"/>
  <c r="I144"/>
  <c r="I674"/>
  <c r="I1204"/>
  <c r="V142" i="1"/>
  <c r="W142"/>
  <c r="X142"/>
  <c r="Y142"/>
  <c r="Z142"/>
  <c r="I2247" i="4"/>
  <c r="I127"/>
  <c r="I1187"/>
  <c r="I657"/>
  <c r="I1717"/>
  <c r="V122" i="1"/>
  <c r="W122"/>
  <c r="X122"/>
  <c r="Y122"/>
  <c r="Z122"/>
  <c r="I1167" i="4"/>
  <c r="I637"/>
  <c r="I2227"/>
  <c r="I1697"/>
  <c r="I107"/>
  <c r="V198" i="1"/>
  <c r="W198"/>
  <c r="X198"/>
  <c r="Y198"/>
  <c r="Z198"/>
  <c r="I1243" i="4"/>
  <c r="I183"/>
  <c r="I1773"/>
  <c r="I713"/>
  <c r="I2303"/>
  <c r="V80" i="1"/>
  <c r="W80"/>
  <c r="X80"/>
  <c r="Y80"/>
  <c r="Z80"/>
  <c r="I1655" i="4"/>
  <c r="I2185"/>
  <c r="I65"/>
  <c r="I595"/>
  <c r="I1125"/>
  <c r="V60" i="1"/>
  <c r="W60"/>
  <c r="X60"/>
  <c r="Y60"/>
  <c r="Z60"/>
  <c r="I1635" i="4"/>
  <c r="I2165"/>
  <c r="I575"/>
  <c r="I1105"/>
  <c r="I45"/>
  <c r="V43" i="1"/>
  <c r="W43"/>
  <c r="X43"/>
  <c r="Y43"/>
  <c r="Z43"/>
  <c r="I1088" i="4"/>
  <c r="I1618"/>
  <c r="I2148"/>
  <c r="I28"/>
  <c r="I558"/>
  <c r="V26" i="1"/>
  <c r="W26"/>
  <c r="X26"/>
  <c r="Y26"/>
  <c r="Z26"/>
  <c r="I2131" i="4"/>
  <c r="I11"/>
  <c r="I1071"/>
  <c r="I541"/>
  <c r="I1601"/>
  <c r="V103" i="1"/>
  <c r="W103"/>
  <c r="X103"/>
  <c r="Y103"/>
  <c r="Z103"/>
  <c r="I1678" i="4"/>
  <c r="I1148"/>
  <c r="I2208"/>
  <c r="I618"/>
  <c r="I88"/>
  <c r="V56" i="1"/>
  <c r="W56"/>
  <c r="X56"/>
  <c r="Y56"/>
  <c r="Z56"/>
  <c r="I1631" i="4"/>
  <c r="I1101"/>
  <c r="I41"/>
  <c r="I2161"/>
  <c r="I571"/>
  <c r="V71" i="1"/>
  <c r="W71"/>
  <c r="X71"/>
  <c r="Y71"/>
  <c r="Z71"/>
  <c r="I1116" i="4"/>
  <c r="I1646"/>
  <c r="I2176"/>
  <c r="I586"/>
  <c r="I56"/>
  <c r="V24" i="1"/>
  <c r="W24"/>
  <c r="X24"/>
  <c r="Y24"/>
  <c r="Z24"/>
  <c r="I9" i="4"/>
  <c r="I1069"/>
  <c r="I1599"/>
  <c r="I2129"/>
  <c r="I539"/>
  <c r="F541" i="1"/>
  <c r="F525"/>
  <c r="F509"/>
  <c r="F493"/>
  <c r="F477"/>
  <c r="F461"/>
  <c r="F535"/>
  <c r="F519"/>
  <c r="F503"/>
  <c r="F487"/>
  <c r="F471"/>
  <c r="F455"/>
  <c r="F439"/>
  <c r="F423"/>
  <c r="F532"/>
  <c r="F516"/>
  <c r="F500"/>
  <c r="F484"/>
  <c r="F468"/>
  <c r="F452"/>
  <c r="F436"/>
  <c r="F420"/>
  <c r="F389"/>
  <c r="F408"/>
  <c r="F392"/>
  <c r="F382"/>
  <c r="F366"/>
  <c r="F350"/>
  <c r="F334"/>
  <c r="F318"/>
  <c r="F314"/>
  <c r="F407"/>
  <c r="F391"/>
  <c r="F375"/>
  <c r="F359"/>
  <c r="F343"/>
  <c r="F327"/>
  <c r="F300"/>
  <c r="F268"/>
  <c r="F177"/>
  <c r="F309"/>
  <c r="F293"/>
  <c r="F277"/>
  <c r="F251"/>
  <c r="F217"/>
  <c r="F202"/>
  <c r="F173"/>
  <c r="F163"/>
  <c r="F153"/>
  <c r="F123"/>
  <c r="F76"/>
  <c r="F311"/>
  <c r="F295"/>
  <c r="F279"/>
  <c r="F241"/>
  <c r="F226"/>
  <c r="F211"/>
  <c r="F178"/>
  <c r="F138"/>
  <c r="F128"/>
  <c r="F118"/>
  <c r="F91"/>
  <c r="F44"/>
  <c r="F252"/>
  <c r="F236"/>
  <c r="F220"/>
  <c r="F204"/>
  <c r="F165"/>
  <c r="F150"/>
  <c r="F132"/>
  <c r="F98"/>
  <c r="F83"/>
  <c r="F68"/>
  <c r="F34"/>
  <c r="F19"/>
  <c r="F196"/>
  <c r="F176"/>
  <c r="F160"/>
  <c r="F144"/>
  <c r="F125"/>
  <c r="F109"/>
  <c r="F93"/>
  <c r="F77"/>
  <c r="F61"/>
  <c r="F45"/>
  <c r="F29"/>
  <c r="F185"/>
  <c r="V537"/>
  <c r="W537"/>
  <c r="X537"/>
  <c r="Y537"/>
  <c r="Z537"/>
  <c r="I522" i="4"/>
  <c r="I1582"/>
  <c r="I2642"/>
  <c r="I2112"/>
  <c r="I1052"/>
  <c r="V521" i="1"/>
  <c r="W521"/>
  <c r="X521"/>
  <c r="Y521"/>
  <c r="Z521"/>
  <c r="I2626" i="4"/>
  <c r="I1036"/>
  <c r="I506"/>
  <c r="I2096"/>
  <c r="I1566"/>
  <c r="V505" i="1"/>
  <c r="W505"/>
  <c r="X505"/>
  <c r="Y505"/>
  <c r="Z505"/>
  <c r="I2080" i="4"/>
  <c r="I1550"/>
  <c r="I2610"/>
  <c r="I490"/>
  <c r="I1020"/>
  <c r="V489" i="1"/>
  <c r="W489"/>
  <c r="X489"/>
  <c r="Y489"/>
  <c r="Z489"/>
  <c r="I2064" i="4"/>
  <c r="I1534"/>
  <c r="I2594"/>
  <c r="I474"/>
  <c r="I1004"/>
  <c r="V473" i="1"/>
  <c r="W473"/>
  <c r="X473"/>
  <c r="Y473"/>
  <c r="Z473"/>
  <c r="I1518" i="4"/>
  <c r="I2578"/>
  <c r="I988"/>
  <c r="I458"/>
  <c r="I2048"/>
  <c r="V457" i="1"/>
  <c r="W457"/>
  <c r="X457"/>
  <c r="Y457"/>
  <c r="Z457"/>
  <c r="I1502" i="4"/>
  <c r="I2562"/>
  <c r="I442"/>
  <c r="I972"/>
  <c r="I2032"/>
  <c r="V441" i="1"/>
  <c r="W441"/>
  <c r="X441"/>
  <c r="Y441"/>
  <c r="Z441"/>
  <c r="I2016" i="4"/>
  <c r="I1486"/>
  <c r="I2546"/>
  <c r="I956"/>
  <c r="I426"/>
  <c r="V425" i="1"/>
  <c r="W425"/>
  <c r="X425"/>
  <c r="Y425"/>
  <c r="Z425"/>
  <c r="I2000" i="4"/>
  <c r="I1470"/>
  <c r="I2530"/>
  <c r="I940"/>
  <c r="I410"/>
  <c r="V402" i="1"/>
  <c r="W402"/>
  <c r="X402"/>
  <c r="Y402"/>
  <c r="Z402"/>
  <c r="I2507" i="4"/>
  <c r="I1977"/>
  <c r="I387"/>
  <c r="I917"/>
  <c r="I1447"/>
  <c r="V538" i="1"/>
  <c r="W538"/>
  <c r="X538"/>
  <c r="Y538"/>
  <c r="Z538"/>
  <c r="I1053" i="4"/>
  <c r="I1583"/>
  <c r="I2643"/>
  <c r="I2113"/>
  <c r="I523"/>
  <c r="V522" i="1"/>
  <c r="W522"/>
  <c r="X522"/>
  <c r="Y522"/>
  <c r="Z522"/>
  <c r="I2097" i="4"/>
  <c r="I507"/>
  <c r="I1037"/>
  <c r="I1567"/>
  <c r="I2627"/>
  <c r="V506" i="1"/>
  <c r="W506"/>
  <c r="X506"/>
  <c r="Y506"/>
  <c r="Z506"/>
  <c r="I1021" i="4"/>
  <c r="I1551"/>
  <c r="I2081"/>
  <c r="I2611"/>
  <c r="I491"/>
  <c r="V490" i="1"/>
  <c r="W490"/>
  <c r="X490"/>
  <c r="Y490"/>
  <c r="Z490"/>
  <c r="I2595" i="4"/>
  <c r="I475"/>
  <c r="I1535"/>
  <c r="I2065"/>
  <c r="I1005"/>
  <c r="V474" i="1"/>
  <c r="W474"/>
  <c r="X474"/>
  <c r="Y474"/>
  <c r="Z474"/>
  <c r="I2049" i="4"/>
  <c r="I2579"/>
  <c r="I459"/>
  <c r="I989"/>
  <c r="I1519"/>
  <c r="V458" i="1"/>
  <c r="W458"/>
  <c r="X458"/>
  <c r="Y458"/>
  <c r="Z458"/>
  <c r="I1503" i="4"/>
  <c r="I2563"/>
  <c r="I443"/>
  <c r="I2033"/>
  <c r="I973"/>
  <c r="V442" i="1"/>
  <c r="W442"/>
  <c r="X442"/>
  <c r="Y442"/>
  <c r="Z442"/>
  <c r="I1487" i="4"/>
  <c r="I2017"/>
  <c r="I2547"/>
  <c r="I427"/>
  <c r="I957"/>
  <c r="V426" i="1"/>
  <c r="W426"/>
  <c r="X426"/>
  <c r="Y426"/>
  <c r="Z426"/>
  <c r="I1471" i="4"/>
  <c r="I411"/>
  <c r="I941"/>
  <c r="I2001"/>
  <c r="I2531"/>
  <c r="V401" i="1"/>
  <c r="W401"/>
  <c r="X401"/>
  <c r="Y401"/>
  <c r="Z401"/>
  <c r="I386" i="4"/>
  <c r="I1976"/>
  <c r="I1446"/>
  <c r="I2506"/>
  <c r="I916"/>
  <c r="W406" i="1"/>
  <c r="X406"/>
  <c r="V406"/>
  <c r="Y406"/>
  <c r="Z406"/>
  <c r="I1981" i="4"/>
  <c r="I2511"/>
  <c r="I391"/>
  <c r="I921"/>
  <c r="I1451"/>
  <c r="Y388" i="1"/>
  <c r="I903" i="4"/>
  <c r="V372" i="1"/>
  <c r="W372"/>
  <c r="X372"/>
  <c r="Y372"/>
  <c r="Z372"/>
  <c r="I2477" i="4"/>
  <c r="I887"/>
  <c r="I357"/>
  <c r="I1947"/>
  <c r="I1417"/>
  <c r="V356" i="1"/>
  <c r="W356"/>
  <c r="X356"/>
  <c r="Y356"/>
  <c r="Z356"/>
  <c r="I2461" i="4"/>
  <c r="I871"/>
  <c r="I341"/>
  <c r="I1931"/>
  <c r="I1401"/>
  <c r="V340" i="1"/>
  <c r="W340"/>
  <c r="X340"/>
  <c r="Y340"/>
  <c r="Z340"/>
  <c r="I325" i="4"/>
  <c r="I1915"/>
  <c r="I1385"/>
  <c r="I2445"/>
  <c r="I855"/>
  <c r="Y324" i="1"/>
  <c r="I309" i="4"/>
  <c r="V310" i="1"/>
  <c r="W310"/>
  <c r="X310"/>
  <c r="Y310"/>
  <c r="Z310"/>
  <c r="I825" i="4"/>
  <c r="I1355"/>
  <c r="I1885"/>
  <c r="I2415"/>
  <c r="I295"/>
  <c r="V278" i="1"/>
  <c r="W278"/>
  <c r="X278"/>
  <c r="Y278"/>
  <c r="Z278"/>
  <c r="I1323" i="4"/>
  <c r="I1853"/>
  <c r="I2383"/>
  <c r="I263"/>
  <c r="I793"/>
  <c r="V229" i="1"/>
  <c r="W229"/>
  <c r="X229"/>
  <c r="Y229"/>
  <c r="Z229"/>
  <c r="I1274" i="4"/>
  <c r="I744"/>
  <c r="I214"/>
  <c r="I1804"/>
  <c r="I2334"/>
  <c r="V214" i="1"/>
  <c r="W214"/>
  <c r="X214"/>
  <c r="Y214"/>
  <c r="Z214"/>
  <c r="I1789" i="4"/>
  <c r="I2319"/>
  <c r="I199"/>
  <c r="I729"/>
  <c r="I1259"/>
  <c r="V193" i="1"/>
  <c r="W193"/>
  <c r="X193"/>
  <c r="Y193"/>
  <c r="Z193"/>
  <c r="I2298" i="4"/>
  <c r="I178"/>
  <c r="I1238"/>
  <c r="I708"/>
  <c r="I1768"/>
  <c r="V72" i="1"/>
  <c r="W72"/>
  <c r="X72"/>
  <c r="Y72"/>
  <c r="Z72"/>
  <c r="I2177" i="4"/>
  <c r="I587"/>
  <c r="I1117"/>
  <c r="I57"/>
  <c r="I1647"/>
  <c r="V55" i="1"/>
  <c r="W55"/>
  <c r="X55"/>
  <c r="Y55"/>
  <c r="Z55"/>
  <c r="I2160" i="4"/>
  <c r="I40"/>
  <c r="I570"/>
  <c r="I1100"/>
  <c r="I1630"/>
  <c r="V38" i="1"/>
  <c r="W38"/>
  <c r="X38"/>
  <c r="Y38"/>
  <c r="Z38"/>
  <c r="I1613" i="4"/>
  <c r="I2143"/>
  <c r="I23"/>
  <c r="I1083"/>
  <c r="I553"/>
  <c r="V385" i="1"/>
  <c r="W385"/>
  <c r="X385"/>
  <c r="Y385"/>
  <c r="Z385"/>
  <c r="I2490" i="4"/>
  <c r="I900"/>
  <c r="I370"/>
  <c r="I1960"/>
  <c r="I1430"/>
  <c r="V369" i="1"/>
  <c r="W369"/>
  <c r="X369"/>
  <c r="Y369"/>
  <c r="Z369"/>
  <c r="I354" i="4"/>
  <c r="I1944"/>
  <c r="I1414"/>
  <c r="I2474"/>
  <c r="I884"/>
  <c r="V353" i="1"/>
  <c r="W353"/>
  <c r="X353"/>
  <c r="Y353"/>
  <c r="Z353"/>
  <c r="I1398" i="4"/>
  <c r="I2458"/>
  <c r="I868"/>
  <c r="I338"/>
  <c r="I1928"/>
  <c r="V337" i="1"/>
  <c r="W337"/>
  <c r="X337"/>
  <c r="Y337"/>
  <c r="Z337"/>
  <c r="I1912" i="4"/>
  <c r="I1382"/>
  <c r="I2442"/>
  <c r="I322"/>
  <c r="I852"/>
  <c r="V321" i="1"/>
  <c r="W321"/>
  <c r="X321"/>
  <c r="Y321"/>
  <c r="Z321"/>
  <c r="I1896" i="4"/>
  <c r="I1366"/>
  <c r="I2426"/>
  <c r="I836"/>
  <c r="I306"/>
  <c r="V288" i="1"/>
  <c r="W288"/>
  <c r="X288"/>
  <c r="Y288"/>
  <c r="Z288"/>
  <c r="I2393" i="4"/>
  <c r="I803"/>
  <c r="I273"/>
  <c r="I1863"/>
  <c r="I1333"/>
  <c r="V255" i="1"/>
  <c r="W255"/>
  <c r="X255"/>
  <c r="Y255"/>
  <c r="Z255"/>
  <c r="I770" i="4"/>
  <c r="I1830"/>
  <c r="I2360"/>
  <c r="I240"/>
  <c r="I1300"/>
  <c r="V104" i="1"/>
  <c r="W104"/>
  <c r="X104"/>
  <c r="Y104"/>
  <c r="Z104"/>
  <c r="I89" i="4"/>
  <c r="I1679"/>
  <c r="I2209"/>
  <c r="I619"/>
  <c r="I1149"/>
  <c r="V87" i="1"/>
  <c r="W87"/>
  <c r="X87"/>
  <c r="Y87"/>
  <c r="Z87"/>
  <c r="I1662" i="4"/>
  <c r="I2192"/>
  <c r="I602"/>
  <c r="I72"/>
  <c r="I1132"/>
  <c r="V70" i="1"/>
  <c r="W70"/>
  <c r="X70"/>
  <c r="Y70"/>
  <c r="Z70"/>
  <c r="I1645" i="4"/>
  <c r="I2175"/>
  <c r="I55"/>
  <c r="I1115"/>
  <c r="I585"/>
  <c r="V315" i="1"/>
  <c r="W315"/>
  <c r="X315"/>
  <c r="Y315"/>
  <c r="Z315"/>
  <c r="I830" i="4"/>
  <c r="I1360"/>
  <c r="I1890"/>
  <c r="I2420"/>
  <c r="I300"/>
  <c r="V306" i="1"/>
  <c r="W306"/>
  <c r="X306"/>
  <c r="Y306"/>
  <c r="Z306"/>
  <c r="I1351" i="4"/>
  <c r="I2411"/>
  <c r="I1881"/>
  <c r="I291"/>
  <c r="I821"/>
  <c r="V274" i="1"/>
  <c r="W274"/>
  <c r="X274"/>
  <c r="Z274"/>
  <c r="Y274"/>
  <c r="I1849" i="4"/>
  <c r="I259"/>
  <c r="I789"/>
  <c r="I1319"/>
  <c r="I2379"/>
  <c r="V162" i="1"/>
  <c r="W162"/>
  <c r="X162"/>
  <c r="Y162"/>
  <c r="Z162"/>
  <c r="I2267" i="4"/>
  <c r="I1737"/>
  <c r="I147"/>
  <c r="I1207"/>
  <c r="I677"/>
  <c r="V145" i="1"/>
  <c r="W145"/>
  <c r="X145"/>
  <c r="Y145"/>
  <c r="Z145"/>
  <c r="I2250" i="4"/>
  <c r="I130"/>
  <c r="I660"/>
  <c r="I1720"/>
  <c r="I1190"/>
  <c r="V48" i="1"/>
  <c r="W48"/>
  <c r="X48"/>
  <c r="Y48"/>
  <c r="Z48"/>
  <c r="I33" i="4"/>
  <c r="I1623"/>
  <c r="I2153"/>
  <c r="I563"/>
  <c r="I1093"/>
  <c r="V28" i="1"/>
  <c r="W28"/>
  <c r="X28"/>
  <c r="Y28"/>
  <c r="Z28"/>
  <c r="I1073" i="4"/>
  <c r="I1603"/>
  <c r="I2133"/>
  <c r="I543"/>
  <c r="I13"/>
  <c r="V63" i="1"/>
  <c r="W63"/>
  <c r="X63"/>
  <c r="Y63"/>
  <c r="Z63"/>
  <c r="I1108" i="4"/>
  <c r="I1638"/>
  <c r="I2168"/>
  <c r="I578"/>
  <c r="I48"/>
  <c r="V39" i="1"/>
  <c r="W39"/>
  <c r="X39"/>
  <c r="Y39"/>
  <c r="Z39"/>
  <c r="I1084" i="4"/>
  <c r="I554"/>
  <c r="I1614"/>
  <c r="I2144"/>
  <c r="I24"/>
  <c r="F531" i="1"/>
  <c r="F515"/>
  <c r="F499"/>
  <c r="F483"/>
  <c r="F467"/>
  <c r="F451"/>
  <c r="F435"/>
  <c r="F544"/>
  <c r="F528"/>
  <c r="F512"/>
  <c r="F496"/>
  <c r="F480"/>
  <c r="F464"/>
  <c r="F448"/>
  <c r="F432"/>
  <c r="F413"/>
  <c r="F404"/>
  <c r="F378"/>
  <c r="F362"/>
  <c r="F346"/>
  <c r="F330"/>
  <c r="F419"/>
  <c r="F403"/>
  <c r="F387"/>
  <c r="F371"/>
  <c r="F355"/>
  <c r="F339"/>
  <c r="F323"/>
  <c r="F292"/>
  <c r="F205"/>
  <c r="F46"/>
  <c r="F305"/>
  <c r="F289"/>
  <c r="F273"/>
  <c r="F233"/>
  <c r="F218"/>
  <c r="F203"/>
  <c r="F197"/>
  <c r="F146"/>
  <c r="F106"/>
  <c r="F96"/>
  <c r="F86"/>
  <c r="F59"/>
  <c r="F307"/>
  <c r="F291"/>
  <c r="F275"/>
  <c r="F257"/>
  <c r="F242"/>
  <c r="F227"/>
  <c r="F161"/>
  <c r="F111"/>
  <c r="F74"/>
  <c r="F64"/>
  <c r="F54"/>
  <c r="F27"/>
  <c r="F264"/>
  <c r="F248"/>
  <c r="F232"/>
  <c r="F216"/>
  <c r="F181"/>
  <c r="F166"/>
  <c r="F151"/>
  <c r="F114"/>
  <c r="F99"/>
  <c r="F84"/>
  <c r="F50"/>
  <c r="F35"/>
  <c r="F20"/>
  <c r="F192"/>
  <c r="F172"/>
  <c r="F156"/>
  <c r="F137"/>
  <c r="F121"/>
  <c r="F105"/>
  <c r="F89"/>
  <c r="F73"/>
  <c r="F57"/>
  <c r="F41"/>
  <c r="F25"/>
  <c r="I839" i="4" l="1"/>
  <c r="X324" i="1"/>
  <c r="I2493" i="4"/>
  <c r="X388" i="1"/>
  <c r="I1919" i="4"/>
  <c r="I1389"/>
  <c r="W344" i="1"/>
  <c r="I2551" i="4"/>
  <c r="I431"/>
  <c r="W446" i="1"/>
  <c r="I2085" i="4"/>
  <c r="I2615"/>
  <c r="W510" i="1"/>
  <c r="I2020" i="4"/>
  <c r="Y445" i="1"/>
  <c r="I795" i="4"/>
  <c r="Z280" i="1"/>
  <c r="V280"/>
  <c r="I350" i="4"/>
  <c r="Z365" i="1"/>
  <c r="V365"/>
  <c r="I2559" i="4"/>
  <c r="Z454" i="1"/>
  <c r="V454"/>
  <c r="I503" i="4"/>
  <c r="Z518" i="1"/>
  <c r="V518"/>
  <c r="I1899" i="4"/>
  <c r="Z324" i="1"/>
  <c r="V324"/>
  <c r="I373" i="4"/>
  <c r="Z388" i="1"/>
  <c r="V388"/>
  <c r="I859" i="4"/>
  <c r="Y344" i="1"/>
  <c r="I1491" i="4"/>
  <c r="Y446" i="1"/>
  <c r="I1025" i="4"/>
  <c r="Y510" i="1"/>
  <c r="I430" i="4"/>
  <c r="I2550"/>
  <c r="W445" i="1"/>
  <c r="I1855" i="4"/>
  <c r="X280" i="1"/>
  <c r="I2470" i="4"/>
  <c r="X365" i="1"/>
  <c r="I1499" i="4"/>
  <c r="X454" i="1"/>
  <c r="I2093" i="4"/>
  <c r="X518" i="1"/>
  <c r="I439" i="4"/>
  <c r="I969"/>
  <c r="W454" i="1"/>
  <c r="I1033" i="4"/>
  <c r="I1563"/>
  <c r="W518" i="1"/>
  <c r="I1369" i="4"/>
  <c r="I2429"/>
  <c r="I1963"/>
  <c r="I1433"/>
  <c r="I329"/>
  <c r="Z344" i="1"/>
  <c r="I961" i="4"/>
  <c r="Z446" i="1"/>
  <c r="I1555" i="4"/>
  <c r="Z510" i="1"/>
  <c r="I960" i="4"/>
  <c r="I2385"/>
  <c r="I880"/>
  <c r="I2029"/>
  <c r="I2623"/>
  <c r="P398" i="1"/>
  <c r="V192"/>
  <c r="W192"/>
  <c r="X192"/>
  <c r="Y192"/>
  <c r="Z192"/>
  <c r="I1767" i="4"/>
  <c r="I1237"/>
  <c r="I2297"/>
  <c r="I707"/>
  <c r="I177"/>
  <c r="V248" i="1"/>
  <c r="W248"/>
  <c r="X248"/>
  <c r="Y248"/>
  <c r="Z248"/>
  <c r="I233" i="4"/>
  <c r="I1823"/>
  <c r="I1293"/>
  <c r="I2353"/>
  <c r="I763"/>
  <c r="V96" i="1"/>
  <c r="W96"/>
  <c r="X96"/>
  <c r="Y96"/>
  <c r="Z96"/>
  <c r="I1671" i="4"/>
  <c r="I2201"/>
  <c r="I611"/>
  <c r="I1141"/>
  <c r="I81"/>
  <c r="V105" i="1"/>
  <c r="W105"/>
  <c r="X105"/>
  <c r="Y105"/>
  <c r="Z105"/>
  <c r="I1680" i="4"/>
  <c r="I1150"/>
  <c r="I2210"/>
  <c r="I620"/>
  <c r="I90"/>
  <c r="V50" i="1"/>
  <c r="W50"/>
  <c r="X50"/>
  <c r="Y50"/>
  <c r="Z50"/>
  <c r="I565" i="4"/>
  <c r="I2155"/>
  <c r="I1625"/>
  <c r="I35"/>
  <c r="I1095"/>
  <c r="V232" i="1"/>
  <c r="W232"/>
  <c r="X232"/>
  <c r="Y232"/>
  <c r="Z232"/>
  <c r="I217" i="4"/>
  <c r="I1807"/>
  <c r="I1277"/>
  <c r="I2337"/>
  <c r="I747"/>
  <c r="V161" i="1"/>
  <c r="W161"/>
  <c r="X161"/>
  <c r="Y161"/>
  <c r="Z161"/>
  <c r="I2266" i="4"/>
  <c r="I146"/>
  <c r="I676"/>
  <c r="I1736"/>
  <c r="I1206"/>
  <c r="V86" i="1"/>
  <c r="W86"/>
  <c r="X86"/>
  <c r="Y86"/>
  <c r="Z86"/>
  <c r="I601" i="4"/>
  <c r="I1661"/>
  <c r="I2191"/>
  <c r="I71"/>
  <c r="I1131"/>
  <c r="V197" i="1"/>
  <c r="W197"/>
  <c r="X197"/>
  <c r="Y197"/>
  <c r="Z197"/>
  <c r="I2302" i="4"/>
  <c r="I1772"/>
  <c r="I1242"/>
  <c r="I712"/>
  <c r="I182"/>
  <c r="V205" i="1"/>
  <c r="W205"/>
  <c r="X205"/>
  <c r="Y205"/>
  <c r="Z205"/>
  <c r="I190" i="4"/>
  <c r="I1780"/>
  <c r="I1250"/>
  <c r="I2310"/>
  <c r="I720"/>
  <c r="V419" i="1"/>
  <c r="W419"/>
  <c r="X419"/>
  <c r="Y419"/>
  <c r="Z419"/>
  <c r="I1464" i="4"/>
  <c r="I1994"/>
  <c r="I2524"/>
  <c r="I404"/>
  <c r="I934"/>
  <c r="V448" i="1"/>
  <c r="W448"/>
  <c r="X448"/>
  <c r="Y448"/>
  <c r="Z448"/>
  <c r="I2553" i="4"/>
  <c r="I963"/>
  <c r="I433"/>
  <c r="I2023"/>
  <c r="I1493"/>
  <c r="V512" i="1"/>
  <c r="W512"/>
  <c r="X512"/>
  <c r="Y512"/>
  <c r="Z512"/>
  <c r="I2087" i="4"/>
  <c r="I1557"/>
  <c r="I2617"/>
  <c r="I1027"/>
  <c r="I497"/>
  <c r="V515" i="1"/>
  <c r="W515"/>
  <c r="X515"/>
  <c r="Y515"/>
  <c r="Z515"/>
  <c r="I1560" i="4"/>
  <c r="I2090"/>
  <c r="I2620"/>
  <c r="I500"/>
  <c r="I1030"/>
  <c r="V25" i="1"/>
  <c r="W25"/>
  <c r="X25"/>
  <c r="Y25"/>
  <c r="Z25"/>
  <c r="I2130" i="4"/>
  <c r="I10"/>
  <c r="I1070"/>
  <c r="I540"/>
  <c r="I1600"/>
  <c r="V89" i="1"/>
  <c r="W89"/>
  <c r="X89"/>
  <c r="Y89"/>
  <c r="Z89"/>
  <c r="I1134" i="4"/>
  <c r="I1664"/>
  <c r="I74"/>
  <c r="I2194"/>
  <c r="I604"/>
  <c r="V156" i="1"/>
  <c r="W156"/>
  <c r="X156"/>
  <c r="Y156"/>
  <c r="Z156"/>
  <c r="I2261" i="4"/>
  <c r="I1201"/>
  <c r="I671"/>
  <c r="I141"/>
  <c r="I1731"/>
  <c r="V35" i="1"/>
  <c r="W35"/>
  <c r="X35"/>
  <c r="Y35"/>
  <c r="Z35"/>
  <c r="I2140" i="4"/>
  <c r="I20"/>
  <c r="I550"/>
  <c r="I1080"/>
  <c r="I1610"/>
  <c r="V114" i="1"/>
  <c r="W114"/>
  <c r="X114"/>
  <c r="Y114"/>
  <c r="Z114"/>
  <c r="I1689" i="4"/>
  <c r="I99"/>
  <c r="I629"/>
  <c r="I2219"/>
  <c r="I1159"/>
  <c r="V216" i="1"/>
  <c r="W216"/>
  <c r="X216"/>
  <c r="Y216"/>
  <c r="Z216"/>
  <c r="I2321" i="4"/>
  <c r="I731"/>
  <c r="I201"/>
  <c r="I1791"/>
  <c r="I1261"/>
  <c r="V27" i="1"/>
  <c r="W27"/>
  <c r="X27"/>
  <c r="Y27"/>
  <c r="Z27"/>
  <c r="I1072" i="4"/>
  <c r="I542"/>
  <c r="I1602"/>
  <c r="I2132"/>
  <c r="I12"/>
  <c r="V111" i="1"/>
  <c r="W111"/>
  <c r="X111"/>
  <c r="Y111"/>
  <c r="Z111"/>
  <c r="I1156" i="4"/>
  <c r="I1686"/>
  <c r="I2216"/>
  <c r="I96"/>
  <c r="I626"/>
  <c r="V257" i="1"/>
  <c r="W257"/>
  <c r="X257"/>
  <c r="Y257"/>
  <c r="Z257"/>
  <c r="I242" i="4"/>
  <c r="I1832"/>
  <c r="I1302"/>
  <c r="I2362"/>
  <c r="I772"/>
  <c r="V59" i="1"/>
  <c r="W59"/>
  <c r="X59"/>
  <c r="Y59"/>
  <c r="Z59"/>
  <c r="I2164" i="4"/>
  <c r="I574"/>
  <c r="I44"/>
  <c r="I1104"/>
  <c r="I1634"/>
  <c r="V146" i="1"/>
  <c r="W146"/>
  <c r="X146"/>
  <c r="Y146"/>
  <c r="Z146"/>
  <c r="I2251" i="4"/>
  <c r="I1191"/>
  <c r="I661"/>
  <c r="I1721"/>
  <c r="I131"/>
  <c r="V233" i="1"/>
  <c r="W233"/>
  <c r="X233"/>
  <c r="Y233"/>
  <c r="Z233"/>
  <c r="I218" i="4"/>
  <c r="I1808"/>
  <c r="I1278"/>
  <c r="I2338"/>
  <c r="I748"/>
  <c r="V46" i="1"/>
  <c r="W46"/>
  <c r="X46"/>
  <c r="Y46"/>
  <c r="Z46"/>
  <c r="I561" i="4"/>
  <c r="I1621"/>
  <c r="I2151"/>
  <c r="I31"/>
  <c r="I1091"/>
  <c r="V339" i="1"/>
  <c r="W339"/>
  <c r="X339"/>
  <c r="Y339"/>
  <c r="Z339"/>
  <c r="I854" i="4"/>
  <c r="I1384"/>
  <c r="I1914"/>
  <c r="I2444"/>
  <c r="I324"/>
  <c r="V403" i="1"/>
  <c r="W403"/>
  <c r="X403"/>
  <c r="Y403"/>
  <c r="Z403"/>
  <c r="I1978" i="4"/>
  <c r="I2508"/>
  <c r="I388"/>
  <c r="I918"/>
  <c r="I1448"/>
  <c r="V362" i="1"/>
  <c r="W362"/>
  <c r="X362"/>
  <c r="Y362"/>
  <c r="Z362"/>
  <c r="I2467" i="4"/>
  <c r="I877"/>
  <c r="I1407"/>
  <c r="I1937"/>
  <c r="I347"/>
  <c r="V432" i="1"/>
  <c r="W432"/>
  <c r="X432"/>
  <c r="Y432"/>
  <c r="Z432"/>
  <c r="I2537" i="4"/>
  <c r="I947"/>
  <c r="I417"/>
  <c r="I2007"/>
  <c r="I1477"/>
  <c r="V496" i="1"/>
  <c r="W496"/>
  <c r="X496"/>
  <c r="Y496"/>
  <c r="Z496"/>
  <c r="I2601" i="4"/>
  <c r="I1011"/>
  <c r="I481"/>
  <c r="I2071"/>
  <c r="I1541"/>
  <c r="V435" i="1"/>
  <c r="W435"/>
  <c r="X435"/>
  <c r="Y435"/>
  <c r="Z435"/>
  <c r="I2540" i="4"/>
  <c r="I420"/>
  <c r="I950"/>
  <c r="I1480"/>
  <c r="I2010"/>
  <c r="V499" i="1"/>
  <c r="W499"/>
  <c r="X499"/>
  <c r="Y499"/>
  <c r="Z499"/>
  <c r="I1544" i="4"/>
  <c r="I2074"/>
  <c r="I2604"/>
  <c r="I484"/>
  <c r="I1014"/>
  <c r="P490" i="1"/>
  <c r="V61"/>
  <c r="W61"/>
  <c r="X61"/>
  <c r="Y61"/>
  <c r="Z61"/>
  <c r="I1106" i="4"/>
  <c r="I2166"/>
  <c r="I576"/>
  <c r="I46"/>
  <c r="I1636"/>
  <c r="V125" i="1"/>
  <c r="W125"/>
  <c r="X125"/>
  <c r="Y125"/>
  <c r="Z125"/>
  <c r="I110" i="4"/>
  <c r="I1700"/>
  <c r="I1170"/>
  <c r="I2230"/>
  <c r="I640"/>
  <c r="V196" i="1"/>
  <c r="W196"/>
  <c r="X196"/>
  <c r="Y196"/>
  <c r="Z196"/>
  <c r="I181" i="4"/>
  <c r="I1771"/>
  <c r="I1241"/>
  <c r="I2301"/>
  <c r="I711"/>
  <c r="V83" i="1"/>
  <c r="W83"/>
  <c r="X83"/>
  <c r="Y83"/>
  <c r="Z83"/>
  <c r="I2188" i="4"/>
  <c r="I598"/>
  <c r="I68"/>
  <c r="I1128"/>
  <c r="I1658"/>
  <c r="V165" i="1"/>
  <c r="W165"/>
  <c r="X165"/>
  <c r="Y165"/>
  <c r="Z165"/>
  <c r="I150" i="4"/>
  <c r="I1740"/>
  <c r="I1210"/>
  <c r="I2270"/>
  <c r="I680"/>
  <c r="V252" i="1"/>
  <c r="W252"/>
  <c r="X252"/>
  <c r="Y252"/>
  <c r="Z252"/>
  <c r="I1297" i="4"/>
  <c r="I767"/>
  <c r="I237"/>
  <c r="I1827"/>
  <c r="I2357"/>
  <c r="V128" i="1"/>
  <c r="W128"/>
  <c r="X128"/>
  <c r="Y128"/>
  <c r="Z128"/>
  <c r="I2233" i="4"/>
  <c r="I643"/>
  <c r="I1173"/>
  <c r="I113"/>
  <c r="I1703"/>
  <c r="V226" i="1"/>
  <c r="W226"/>
  <c r="X226"/>
  <c r="Z226"/>
  <c r="Y226"/>
  <c r="I741" i="4"/>
  <c r="I1271"/>
  <c r="I2331"/>
  <c r="I1801"/>
  <c r="I211"/>
  <c r="V311" i="1"/>
  <c r="W311"/>
  <c r="X311"/>
  <c r="Y311"/>
  <c r="Z311"/>
  <c r="I1886" i="4"/>
  <c r="I2416"/>
  <c r="I296"/>
  <c r="I826"/>
  <c r="I1356"/>
  <c r="V163" i="1"/>
  <c r="W163"/>
  <c r="X163"/>
  <c r="Y163"/>
  <c r="Z163"/>
  <c r="I1738" i="4"/>
  <c r="I2268"/>
  <c r="I678"/>
  <c r="I148"/>
  <c r="I1208"/>
  <c r="V251" i="1"/>
  <c r="W251"/>
  <c r="Y251"/>
  <c r="X251"/>
  <c r="Z251"/>
  <c r="I1296" i="4"/>
  <c r="I1826"/>
  <c r="I2356"/>
  <c r="I236"/>
  <c r="I766"/>
  <c r="V177" i="1"/>
  <c r="W177"/>
  <c r="X177"/>
  <c r="Y177"/>
  <c r="Z177"/>
  <c r="I1752" i="4"/>
  <c r="I1222"/>
  <c r="I2282"/>
  <c r="I692"/>
  <c r="I162"/>
  <c r="V343" i="1"/>
  <c r="W343"/>
  <c r="X343"/>
  <c r="Y343"/>
  <c r="Z343"/>
  <c r="I1918" i="4"/>
  <c r="I2448"/>
  <c r="I328"/>
  <c r="I858"/>
  <c r="I1388"/>
  <c r="V407" i="1"/>
  <c r="W407"/>
  <c r="X407"/>
  <c r="Y407"/>
  <c r="Z407"/>
  <c r="I1982" i="4"/>
  <c r="I922"/>
  <c r="I392"/>
  <c r="I1452"/>
  <c r="I2512"/>
  <c r="V350" i="1"/>
  <c r="W350"/>
  <c r="X350"/>
  <c r="Y350"/>
  <c r="Z350"/>
  <c r="I865" i="4"/>
  <c r="I1395"/>
  <c r="I1925"/>
  <c r="I2455"/>
  <c r="I335"/>
  <c r="V408" i="1"/>
  <c r="W408"/>
  <c r="X408"/>
  <c r="Y408"/>
  <c r="Z408"/>
  <c r="I1983" i="4"/>
  <c r="I1453"/>
  <c r="I2513"/>
  <c r="I923"/>
  <c r="I393"/>
  <c r="V452" i="1"/>
  <c r="W452"/>
  <c r="X452"/>
  <c r="Y452"/>
  <c r="Z452"/>
  <c r="I1497" i="4"/>
  <c r="I2557"/>
  <c r="I967"/>
  <c r="I437"/>
  <c r="I2027"/>
  <c r="V516" i="1"/>
  <c r="W516"/>
  <c r="X516"/>
  <c r="Y516"/>
  <c r="Z516"/>
  <c r="I2091" i="4"/>
  <c r="I1561"/>
  <c r="I2621"/>
  <c r="I1031"/>
  <c r="I501"/>
  <c r="V455" i="1"/>
  <c r="W455"/>
  <c r="X455"/>
  <c r="Y455"/>
  <c r="Z455"/>
  <c r="I2030" i="4"/>
  <c r="I2560"/>
  <c r="I440"/>
  <c r="I970"/>
  <c r="I1500"/>
  <c r="V519" i="1"/>
  <c r="W519"/>
  <c r="X519"/>
  <c r="Y519"/>
  <c r="Z519"/>
  <c r="I2094" i="4"/>
  <c r="I2624"/>
  <c r="I504"/>
  <c r="I1034"/>
  <c r="I1564"/>
  <c r="V493" i="1"/>
  <c r="W493"/>
  <c r="X493"/>
  <c r="Y493"/>
  <c r="Z493"/>
  <c r="I2598" i="4"/>
  <c r="I1008"/>
  <c r="I478"/>
  <c r="I2068"/>
  <c r="I1538"/>
  <c r="V140" i="1"/>
  <c r="W140"/>
  <c r="X140"/>
  <c r="Y140"/>
  <c r="Z140"/>
  <c r="I1185" i="4"/>
  <c r="I125"/>
  <c r="I1715"/>
  <c r="I2245"/>
  <c r="I655"/>
  <c r="V65" i="1"/>
  <c r="W65"/>
  <c r="X65"/>
  <c r="Y65"/>
  <c r="Z65"/>
  <c r="I1640" i="4"/>
  <c r="I1110"/>
  <c r="I2170"/>
  <c r="I580"/>
  <c r="I50"/>
  <c r="V129" i="1"/>
  <c r="W129"/>
  <c r="X129"/>
  <c r="Y129"/>
  <c r="Z129"/>
  <c r="I2234" i="4"/>
  <c r="I644"/>
  <c r="I114"/>
  <c r="I1704"/>
  <c r="I1174"/>
  <c r="V200" i="1"/>
  <c r="W200"/>
  <c r="X200"/>
  <c r="Y200"/>
  <c r="Z200"/>
  <c r="I2305" i="4"/>
  <c r="I715"/>
  <c r="I185"/>
  <c r="I1775"/>
  <c r="I1245"/>
  <c r="V82" i="1"/>
  <c r="W82"/>
  <c r="X82"/>
  <c r="Y82"/>
  <c r="Z82"/>
  <c r="I2187" i="4"/>
  <c r="I1657"/>
  <c r="I67"/>
  <c r="I1127"/>
  <c r="I597"/>
  <c r="V183" i="1"/>
  <c r="W183"/>
  <c r="Q47" i="2" s="1"/>
  <c r="Y183" i="1"/>
  <c r="S47" i="2" s="1"/>
  <c r="X183" i="1"/>
  <c r="R47" i="2" s="1"/>
  <c r="Z183" i="1"/>
  <c r="T47" i="2" s="1"/>
  <c r="I1758" i="4"/>
  <c r="I2288"/>
  <c r="I168"/>
  <c r="I698"/>
  <c r="I1228"/>
  <c r="V256" i="1"/>
  <c r="W256"/>
  <c r="X256"/>
  <c r="Y256"/>
  <c r="Z256"/>
  <c r="I1831" i="4"/>
  <c r="I1301"/>
  <c r="I2361"/>
  <c r="I771"/>
  <c r="I241"/>
  <c r="V158" i="1"/>
  <c r="W158"/>
  <c r="X158"/>
  <c r="Y158"/>
  <c r="Z158"/>
  <c r="I2263" i="4"/>
  <c r="I143"/>
  <c r="I1203"/>
  <c r="I673"/>
  <c r="I1733"/>
  <c r="V225" i="1"/>
  <c r="W225"/>
  <c r="X225"/>
  <c r="Y225"/>
  <c r="Z225"/>
  <c r="I1800" i="4"/>
  <c r="I740"/>
  <c r="I1270"/>
  <c r="I2330"/>
  <c r="I210"/>
  <c r="V299" i="1"/>
  <c r="W299"/>
  <c r="X299"/>
  <c r="Y299"/>
  <c r="Z299"/>
  <c r="I2404" i="4"/>
  <c r="I284"/>
  <c r="I1344"/>
  <c r="I1874"/>
  <c r="I814"/>
  <c r="V194" i="1"/>
  <c r="W194"/>
  <c r="X194"/>
  <c r="Z194"/>
  <c r="Y194"/>
  <c r="I1239" i="4"/>
  <c r="I709"/>
  <c r="I2299"/>
  <c r="I1769"/>
  <c r="I179"/>
  <c r="V265" i="1"/>
  <c r="W265"/>
  <c r="X265"/>
  <c r="Y265"/>
  <c r="Z265"/>
  <c r="I2370" i="4"/>
  <c r="I780"/>
  <c r="I250"/>
  <c r="I1840"/>
  <c r="I1310"/>
  <c r="V276" i="1"/>
  <c r="W276"/>
  <c r="X276"/>
  <c r="Y276"/>
  <c r="Z276"/>
  <c r="I1321" i="4"/>
  <c r="I2381"/>
  <c r="I791"/>
  <c r="I261"/>
  <c r="I1851"/>
  <c r="V363" i="1"/>
  <c r="W363"/>
  <c r="X363"/>
  <c r="Y363"/>
  <c r="Z363"/>
  <c r="I1408" i="4"/>
  <c r="I1938"/>
  <c r="I2468"/>
  <c r="I878"/>
  <c r="I348"/>
  <c r="V322" i="1"/>
  <c r="W322"/>
  <c r="Q21" i="2" s="1"/>
  <c r="X322" i="1"/>
  <c r="R21" i="2" s="1"/>
  <c r="Y322" i="1"/>
  <c r="S21" i="2" s="1"/>
  <c r="Z322" i="1"/>
  <c r="T21" i="2" s="1"/>
  <c r="I1897" i="4"/>
  <c r="I307"/>
  <c r="I837"/>
  <c r="I1367"/>
  <c r="I2427"/>
  <c r="V386" i="1"/>
  <c r="W386"/>
  <c r="X386"/>
  <c r="Y386"/>
  <c r="Z386"/>
  <c r="I2491" i="4"/>
  <c r="I1961"/>
  <c r="I371"/>
  <c r="I901"/>
  <c r="I1431"/>
  <c r="V424" i="1"/>
  <c r="W424"/>
  <c r="X424"/>
  <c r="Y424"/>
  <c r="Z424"/>
  <c r="I1469" i="4"/>
  <c r="I2529"/>
  <c r="I939"/>
  <c r="I409"/>
  <c r="I1999"/>
  <c r="V488" i="1"/>
  <c r="W488"/>
  <c r="Q31" i="2" s="1"/>
  <c r="X488" i="1"/>
  <c r="R31" i="2" s="1"/>
  <c r="Y488" i="1"/>
  <c r="S31" i="2" s="1"/>
  <c r="Z488" i="1"/>
  <c r="T31" i="2" s="1"/>
  <c r="I2593" i="4"/>
  <c r="I2063"/>
  <c r="I1003"/>
  <c r="I1533"/>
  <c r="I473"/>
  <c r="V427" i="1"/>
  <c r="W427"/>
  <c r="X427"/>
  <c r="Y427"/>
  <c r="Z427"/>
  <c r="I2532" i="4"/>
  <c r="I2002"/>
  <c r="I1472"/>
  <c r="I942"/>
  <c r="I412"/>
  <c r="V491" i="1"/>
  <c r="W491"/>
  <c r="X491"/>
  <c r="Y491"/>
  <c r="Z491"/>
  <c r="I2596" i="4"/>
  <c r="I476"/>
  <c r="I1006"/>
  <c r="I1536"/>
  <c r="I2066"/>
  <c r="V21" i="1"/>
  <c r="W21"/>
  <c r="X21"/>
  <c r="Y21"/>
  <c r="Z21"/>
  <c r="I1596" i="4"/>
  <c r="I2126"/>
  <c r="I536"/>
  <c r="I6"/>
  <c r="I1066"/>
  <c r="V85" i="1"/>
  <c r="W85"/>
  <c r="X85"/>
  <c r="Y85"/>
  <c r="Z85"/>
  <c r="I1660" i="4"/>
  <c r="I1130"/>
  <c r="I2190"/>
  <c r="I600"/>
  <c r="I70"/>
  <c r="V152" i="1"/>
  <c r="W152"/>
  <c r="X152"/>
  <c r="Y152"/>
  <c r="Z152"/>
  <c r="I1197" i="4"/>
  <c r="I137"/>
  <c r="I1727"/>
  <c r="I2257"/>
  <c r="I667"/>
  <c r="V51" i="1"/>
  <c r="W51"/>
  <c r="X51"/>
  <c r="Y51"/>
  <c r="Z51"/>
  <c r="I566" i="4"/>
  <c r="I1096"/>
  <c r="I1626"/>
  <c r="I2156"/>
  <c r="I36"/>
  <c r="V130" i="1"/>
  <c r="W130"/>
  <c r="X130"/>
  <c r="Y130"/>
  <c r="Z130"/>
  <c r="I1175" i="4"/>
  <c r="I2235"/>
  <c r="I1705"/>
  <c r="I115"/>
  <c r="I645"/>
  <c r="V228" i="1"/>
  <c r="W228"/>
  <c r="X228"/>
  <c r="Y228"/>
  <c r="Z228"/>
  <c r="I1273" i="4"/>
  <c r="I213"/>
  <c r="I1803"/>
  <c r="I2333"/>
  <c r="I743"/>
  <c r="V47" i="1"/>
  <c r="W47"/>
  <c r="X47"/>
  <c r="Y47"/>
  <c r="Z47"/>
  <c r="I562" i="4"/>
  <c r="I1092"/>
  <c r="I1622"/>
  <c r="I2152"/>
  <c r="I32"/>
  <c r="V243" i="1"/>
  <c r="W243"/>
  <c r="X243"/>
  <c r="Y243"/>
  <c r="Z243"/>
  <c r="I2348" i="4"/>
  <c r="I228"/>
  <c r="I758"/>
  <c r="I1288"/>
  <c r="I1818"/>
  <c r="V303" i="1"/>
  <c r="W303"/>
  <c r="X303"/>
  <c r="Y303"/>
  <c r="Z303"/>
  <c r="I818" i="4"/>
  <c r="I1348"/>
  <c r="I1878"/>
  <c r="I2408"/>
  <c r="I288"/>
  <c r="V79" i="1"/>
  <c r="W79"/>
  <c r="X79"/>
  <c r="Y79"/>
  <c r="Z79"/>
  <c r="I1654" i="4"/>
  <c r="I2184"/>
  <c r="I64"/>
  <c r="I594"/>
  <c r="I1124"/>
  <c r="V249" i="1"/>
  <c r="W249"/>
  <c r="X249"/>
  <c r="Y249"/>
  <c r="Z249"/>
  <c r="I1824" i="4"/>
  <c r="I1294"/>
  <c r="I2354"/>
  <c r="I764"/>
  <c r="I234"/>
  <c r="V317" i="1"/>
  <c r="W317"/>
  <c r="X317"/>
  <c r="Y317"/>
  <c r="Z317"/>
  <c r="I2422" i="4"/>
  <c r="I832"/>
  <c r="I302"/>
  <c r="I1892"/>
  <c r="I1362"/>
  <c r="V335" i="1"/>
  <c r="W335"/>
  <c r="X335"/>
  <c r="Y335"/>
  <c r="Z335"/>
  <c r="I850" i="4"/>
  <c r="I1380"/>
  <c r="I1910"/>
  <c r="I2440"/>
  <c r="I320"/>
  <c r="V399" i="1"/>
  <c r="W399"/>
  <c r="X399"/>
  <c r="Y399"/>
  <c r="Z399"/>
  <c r="I1974" i="4"/>
  <c r="I384"/>
  <c r="I1444"/>
  <c r="I914"/>
  <c r="I2504"/>
  <c r="V358" i="1"/>
  <c r="W358"/>
  <c r="X358"/>
  <c r="Y358"/>
  <c r="Z358"/>
  <c r="I1403" i="4"/>
  <c r="I343"/>
  <c r="I873"/>
  <c r="I1933"/>
  <c r="I2463"/>
  <c r="V405" i="1"/>
  <c r="W405"/>
  <c r="X405"/>
  <c r="Y405"/>
  <c r="Z405"/>
  <c r="I1450" i="4"/>
  <c r="I1980"/>
  <c r="I390"/>
  <c r="I2510"/>
  <c r="I920"/>
  <c r="V476" i="1"/>
  <c r="W476"/>
  <c r="X476"/>
  <c r="Y476"/>
  <c r="Z476"/>
  <c r="I2051" i="4"/>
  <c r="I1521"/>
  <c r="I2581"/>
  <c r="I991"/>
  <c r="I461"/>
  <c r="V540" i="1"/>
  <c r="W540"/>
  <c r="X540"/>
  <c r="Y540"/>
  <c r="Z540"/>
  <c r="I2115" i="4"/>
  <c r="I1585"/>
  <c r="I2645"/>
  <c r="I1055"/>
  <c r="I525"/>
  <c r="V479" i="1"/>
  <c r="W479"/>
  <c r="X479"/>
  <c r="Y479"/>
  <c r="Z479"/>
  <c r="I1524" i="4"/>
  <c r="I2054"/>
  <c r="I2584"/>
  <c r="I464"/>
  <c r="I994"/>
  <c r="V543" i="1"/>
  <c r="W543"/>
  <c r="X543"/>
  <c r="Y543"/>
  <c r="Z543"/>
  <c r="I1588" i="4"/>
  <c r="I2118"/>
  <c r="I2648"/>
  <c r="I528"/>
  <c r="I1058"/>
  <c r="P191" i="1"/>
  <c r="P454"/>
  <c r="P39"/>
  <c r="P28"/>
  <c r="P145"/>
  <c r="P274"/>
  <c r="P315"/>
  <c r="P87"/>
  <c r="P255"/>
  <c r="P321"/>
  <c r="P353"/>
  <c r="P385"/>
  <c r="P55"/>
  <c r="P193"/>
  <c r="P229"/>
  <c r="P310"/>
  <c r="P340"/>
  <c r="P372"/>
  <c r="P426"/>
  <c r="P458"/>
  <c r="P522"/>
  <c r="P402"/>
  <c r="P441"/>
  <c r="P473"/>
  <c r="P505"/>
  <c r="P537"/>
  <c r="P154"/>
  <c r="P207"/>
  <c r="P186"/>
  <c r="P213"/>
  <c r="P298"/>
  <c r="P90"/>
  <c r="P124"/>
  <c r="P280"/>
  <c r="P333"/>
  <c r="P365"/>
  <c r="P58"/>
  <c r="P92"/>
  <c r="P231"/>
  <c r="P261"/>
  <c r="P302"/>
  <c r="P336"/>
  <c r="P368"/>
  <c r="P422"/>
  <c r="P486"/>
  <c r="P518"/>
  <c r="P394"/>
  <c r="P437"/>
  <c r="P469"/>
  <c r="P501"/>
  <c r="P533"/>
  <c r="V73"/>
  <c r="W73"/>
  <c r="X73"/>
  <c r="Y73"/>
  <c r="Z73"/>
  <c r="I588" i="4"/>
  <c r="I1648"/>
  <c r="I1118"/>
  <c r="I2178"/>
  <c r="I58"/>
  <c r="V137" i="1"/>
  <c r="W137"/>
  <c r="X137"/>
  <c r="Y137"/>
  <c r="Z137"/>
  <c r="I2242" i="4"/>
  <c r="I652"/>
  <c r="I122"/>
  <c r="I1712"/>
  <c r="I1182"/>
  <c r="V20" i="1"/>
  <c r="W20"/>
  <c r="X20"/>
  <c r="Y20"/>
  <c r="Z20"/>
  <c r="I1595" i="4"/>
  <c r="I2125"/>
  <c r="I535"/>
  <c r="I5"/>
  <c r="I1065"/>
  <c r="V99" i="1"/>
  <c r="W99"/>
  <c r="X99"/>
  <c r="Y99"/>
  <c r="Z99"/>
  <c r="I614" i="4"/>
  <c r="I1144"/>
  <c r="I1674"/>
  <c r="I2204"/>
  <c r="I84"/>
  <c r="V181" i="1"/>
  <c r="W181"/>
  <c r="X181"/>
  <c r="Y181"/>
  <c r="Z181"/>
  <c r="I1756" i="4"/>
  <c r="I1226"/>
  <c r="I2286"/>
  <c r="I696"/>
  <c r="I166"/>
  <c r="V264" i="1"/>
  <c r="W264"/>
  <c r="X264"/>
  <c r="Y264"/>
  <c r="Z264"/>
  <c r="I2369" i="4"/>
  <c r="I779"/>
  <c r="I249"/>
  <c r="I1839"/>
  <c r="I1309"/>
  <c r="V74" i="1"/>
  <c r="W74"/>
  <c r="X74"/>
  <c r="Y74"/>
  <c r="Z74"/>
  <c r="I1649" i="4"/>
  <c r="I59"/>
  <c r="I1119"/>
  <c r="I589"/>
  <c r="I2179"/>
  <c r="V242" i="1"/>
  <c r="W242"/>
  <c r="X242"/>
  <c r="Z242"/>
  <c r="Y242"/>
  <c r="I757" i="4"/>
  <c r="I1287"/>
  <c r="I2347"/>
  <c r="I1817"/>
  <c r="I227"/>
  <c r="V307" i="1"/>
  <c r="W307"/>
  <c r="X307"/>
  <c r="Y307"/>
  <c r="Z307"/>
  <c r="I1882" i="4"/>
  <c r="I2412"/>
  <c r="I292"/>
  <c r="I822"/>
  <c r="I1352"/>
  <c r="V106" i="1"/>
  <c r="W106"/>
  <c r="X106"/>
  <c r="Y106"/>
  <c r="Z106"/>
  <c r="I1151" i="4"/>
  <c r="I621"/>
  <c r="I2211"/>
  <c r="I1681"/>
  <c r="I91"/>
  <c r="V218" i="1"/>
  <c r="W218"/>
  <c r="X218"/>
  <c r="Z218"/>
  <c r="Y218"/>
  <c r="I733" i="4"/>
  <c r="I1263"/>
  <c r="I2323"/>
  <c r="I1793"/>
  <c r="I203"/>
  <c r="V305" i="1"/>
  <c r="W305"/>
  <c r="X305"/>
  <c r="Y305"/>
  <c r="Z305"/>
  <c r="I1880" i="4"/>
  <c r="I1350"/>
  <c r="I2410"/>
  <c r="I820"/>
  <c r="I290"/>
  <c r="V323" i="1"/>
  <c r="W323"/>
  <c r="X323"/>
  <c r="Y323"/>
  <c r="Z323"/>
  <c r="I838" i="4"/>
  <c r="I1368"/>
  <c r="I1898"/>
  <c r="I2428"/>
  <c r="I308"/>
  <c r="V387" i="1"/>
  <c r="W387"/>
  <c r="X387"/>
  <c r="Y387"/>
  <c r="Z387"/>
  <c r="I1962" i="4"/>
  <c r="I2492"/>
  <c r="I902"/>
  <c r="I372"/>
  <c r="I1432"/>
  <c r="V346" i="1"/>
  <c r="W346"/>
  <c r="X346"/>
  <c r="Y346"/>
  <c r="Z346"/>
  <c r="I331" i="4"/>
  <c r="I861"/>
  <c r="I2451"/>
  <c r="I1391"/>
  <c r="I1921"/>
  <c r="V413" i="1"/>
  <c r="W413"/>
  <c r="X413"/>
  <c r="Y413"/>
  <c r="Z413"/>
  <c r="I1458" i="4"/>
  <c r="I2518"/>
  <c r="I928"/>
  <c r="I398"/>
  <c r="I1988"/>
  <c r="V480" i="1"/>
  <c r="W480"/>
  <c r="X480"/>
  <c r="Y480"/>
  <c r="Z480"/>
  <c r="I2055" i="4"/>
  <c r="I1525"/>
  <c r="I2585"/>
  <c r="I995"/>
  <c r="I465"/>
  <c r="V544" i="1"/>
  <c r="W544"/>
  <c r="X544"/>
  <c r="Y544"/>
  <c r="Z544"/>
  <c r="I1589" i="4"/>
  <c r="I2119"/>
  <c r="I2649"/>
  <c r="I1059"/>
  <c r="I529"/>
  <c r="V483" i="1"/>
  <c r="W483"/>
  <c r="X483"/>
  <c r="Y483"/>
  <c r="Z483"/>
  <c r="I2058" i="4"/>
  <c r="I2588"/>
  <c r="I468"/>
  <c r="I998"/>
  <c r="I1528"/>
  <c r="V45" i="1"/>
  <c r="W45"/>
  <c r="X45"/>
  <c r="Y45"/>
  <c r="Z45"/>
  <c r="I1620" i="4"/>
  <c r="I1090"/>
  <c r="I2150"/>
  <c r="I560"/>
  <c r="I30"/>
  <c r="V109" i="1"/>
  <c r="W109"/>
  <c r="X109"/>
  <c r="Y109"/>
  <c r="Z109"/>
  <c r="I1684" i="4"/>
  <c r="I1154"/>
  <c r="I2214"/>
  <c r="I624"/>
  <c r="I94"/>
  <c r="V176" i="1"/>
  <c r="W176"/>
  <c r="X176"/>
  <c r="Y176"/>
  <c r="Z176"/>
  <c r="I1221" i="4"/>
  <c r="I1751"/>
  <c r="I2281"/>
  <c r="I691"/>
  <c r="I161"/>
  <c r="V68" i="1"/>
  <c r="W68"/>
  <c r="X68"/>
  <c r="Y68"/>
  <c r="Z68"/>
  <c r="I53" i="4"/>
  <c r="I1643"/>
  <c r="I2173"/>
  <c r="I583"/>
  <c r="I1113"/>
  <c r="V150" i="1"/>
  <c r="W150"/>
  <c r="X150"/>
  <c r="Y150"/>
  <c r="Z150"/>
  <c r="I1195" i="4"/>
  <c r="I665"/>
  <c r="I1725"/>
  <c r="I2255"/>
  <c r="I135"/>
  <c r="V236" i="1"/>
  <c r="W236"/>
  <c r="X236"/>
  <c r="Y236"/>
  <c r="Z236"/>
  <c r="I2341" i="4"/>
  <c r="I751"/>
  <c r="I1811"/>
  <c r="I1281"/>
  <c r="I221"/>
  <c r="V118" i="1"/>
  <c r="W118"/>
  <c r="X118"/>
  <c r="Y118"/>
  <c r="Z118"/>
  <c r="I633" i="4"/>
  <c r="I1693"/>
  <c r="I2223"/>
  <c r="I103"/>
  <c r="I1163"/>
  <c r="V211" i="1"/>
  <c r="W211"/>
  <c r="X211"/>
  <c r="Y211"/>
  <c r="Z211"/>
  <c r="I1786" i="4"/>
  <c r="I2316"/>
  <c r="I196"/>
  <c r="I726"/>
  <c r="I1256"/>
  <c r="V295" i="1"/>
  <c r="W295"/>
  <c r="X295"/>
  <c r="Y295"/>
  <c r="Z295"/>
  <c r="I1340" i="4"/>
  <c r="I810"/>
  <c r="I1870"/>
  <c r="I2400"/>
  <c r="I280"/>
  <c r="V153" i="1"/>
  <c r="W153"/>
  <c r="X153"/>
  <c r="Y153"/>
  <c r="Z153"/>
  <c r="I2258" i="4"/>
  <c r="I668"/>
  <c r="I138"/>
  <c r="I1728"/>
  <c r="I1198"/>
  <c r="V217" i="1"/>
  <c r="W217"/>
  <c r="X217"/>
  <c r="Y217"/>
  <c r="Z217"/>
  <c r="I1792" i="4"/>
  <c r="I732"/>
  <c r="I1262"/>
  <c r="I2322"/>
  <c r="I202"/>
  <c r="V309" i="1"/>
  <c r="W309"/>
  <c r="X309"/>
  <c r="Y309"/>
  <c r="Z309"/>
  <c r="I2414" i="4"/>
  <c r="I824"/>
  <c r="I294"/>
  <c r="I1884"/>
  <c r="I1354"/>
  <c r="V327" i="1"/>
  <c r="W327"/>
  <c r="X327"/>
  <c r="Y327"/>
  <c r="Z327"/>
  <c r="I2432" i="4"/>
  <c r="I312"/>
  <c r="I842"/>
  <c r="I1372"/>
  <c r="I1902"/>
  <c r="V391" i="1"/>
  <c r="W391"/>
  <c r="X391"/>
  <c r="Y391"/>
  <c r="Z391"/>
  <c r="I1436" i="4"/>
  <c r="I1966"/>
  <c r="I2496"/>
  <c r="I376"/>
  <c r="I906"/>
  <c r="V334" i="1"/>
  <c r="W334"/>
  <c r="X334"/>
  <c r="Y334"/>
  <c r="Z334"/>
  <c r="I1379" i="4"/>
  <c r="I1909"/>
  <c r="I2439"/>
  <c r="I319"/>
  <c r="I849"/>
  <c r="V392" i="1"/>
  <c r="W392"/>
  <c r="X392"/>
  <c r="Y392"/>
  <c r="Z392"/>
  <c r="I1437" i="4"/>
  <c r="I2497"/>
  <c r="I907"/>
  <c r="I377"/>
  <c r="I1967"/>
  <c r="V436" i="1"/>
  <c r="W436"/>
  <c r="X436"/>
  <c r="Y436"/>
  <c r="Z436"/>
  <c r="I2541" i="4"/>
  <c r="I951"/>
  <c r="I421"/>
  <c r="I2011"/>
  <c r="I1481"/>
  <c r="V500" i="1"/>
  <c r="W500"/>
  <c r="X500"/>
  <c r="Y500"/>
  <c r="Z500"/>
  <c r="I1545" i="4"/>
  <c r="I2605"/>
  <c r="I1015"/>
  <c r="I485"/>
  <c r="I2075"/>
  <c r="V439" i="1"/>
  <c r="W439"/>
  <c r="X439"/>
  <c r="Y439"/>
  <c r="Z439"/>
  <c r="I1484" i="4"/>
  <c r="I2014"/>
  <c r="I2544"/>
  <c r="I954"/>
  <c r="I424"/>
  <c r="V503" i="1"/>
  <c r="W503"/>
  <c r="X503"/>
  <c r="Y503"/>
  <c r="Z503"/>
  <c r="I2078" i="4"/>
  <c r="I2608"/>
  <c r="I488"/>
  <c r="I1018"/>
  <c r="I1548"/>
  <c r="V477" i="1"/>
  <c r="W477"/>
  <c r="X477"/>
  <c r="Y477"/>
  <c r="Z477"/>
  <c r="I1522" i="4"/>
  <c r="I2052"/>
  <c r="I2582"/>
  <c r="I992"/>
  <c r="I462"/>
  <c r="V541" i="1"/>
  <c r="W541"/>
  <c r="X541"/>
  <c r="Y541"/>
  <c r="Z541"/>
  <c r="I2646" i="4"/>
  <c r="I2116"/>
  <c r="I1056"/>
  <c r="I526"/>
  <c r="I1586"/>
  <c r="V49" i="1"/>
  <c r="W49"/>
  <c r="X49"/>
  <c r="Y49"/>
  <c r="Z49"/>
  <c r="I34" i="4"/>
  <c r="I1624"/>
  <c r="I1094"/>
  <c r="I2154"/>
  <c r="I564"/>
  <c r="V113" i="1"/>
  <c r="W113"/>
  <c r="X113"/>
  <c r="Y113"/>
  <c r="Z113"/>
  <c r="I98" i="4"/>
  <c r="I1688"/>
  <c r="I1158"/>
  <c r="I2218"/>
  <c r="I628"/>
  <c r="V180" i="1"/>
  <c r="W180"/>
  <c r="X180"/>
  <c r="Y180"/>
  <c r="Z180"/>
  <c r="I2285" i="4"/>
  <c r="I695"/>
  <c r="I165"/>
  <c r="I1755"/>
  <c r="I1225"/>
  <c r="V67" i="1"/>
  <c r="W67"/>
  <c r="X67"/>
  <c r="Y67"/>
  <c r="Z67"/>
  <c r="I2172" i="4"/>
  <c r="I52"/>
  <c r="I582"/>
  <c r="I1112"/>
  <c r="I1642"/>
  <c r="V149" i="1"/>
  <c r="W149"/>
  <c r="X149"/>
  <c r="Y149"/>
  <c r="Z149"/>
  <c r="I2254" i="4"/>
  <c r="I664"/>
  <c r="I134"/>
  <c r="I1724"/>
  <c r="I1194"/>
  <c r="V240" i="1"/>
  <c r="W240"/>
  <c r="X240"/>
  <c r="Y240"/>
  <c r="Z240"/>
  <c r="I1815" i="4"/>
  <c r="I1285"/>
  <c r="I2345"/>
  <c r="I755"/>
  <c r="I225"/>
  <c r="V108" i="1"/>
  <c r="W108"/>
  <c r="X108"/>
  <c r="Y108"/>
  <c r="Z108"/>
  <c r="I1153" i="4"/>
  <c r="I93"/>
  <c r="I1683"/>
  <c r="I2213"/>
  <c r="I623"/>
  <c r="V210" i="1"/>
  <c r="W210"/>
  <c r="X210"/>
  <c r="Z210"/>
  <c r="Y210"/>
  <c r="I2315" i="4"/>
  <c r="I1785"/>
  <c r="I195"/>
  <c r="I725"/>
  <c r="I1255"/>
  <c r="V283" i="1"/>
  <c r="W283"/>
  <c r="Y283"/>
  <c r="X283"/>
  <c r="Z283"/>
  <c r="I1328" i="4"/>
  <c r="I1858"/>
  <c r="I2388"/>
  <c r="I798"/>
  <c r="I268"/>
  <c r="V143" i="1"/>
  <c r="W143"/>
  <c r="X143"/>
  <c r="Y143"/>
  <c r="Z143"/>
  <c r="I2248" i="4"/>
  <c r="I128"/>
  <c r="I658"/>
  <c r="I1188"/>
  <c r="I1718"/>
  <c r="V250" i="1"/>
  <c r="W250"/>
  <c r="X250"/>
  <c r="Z250"/>
  <c r="Y250"/>
  <c r="I2355" i="4"/>
  <c r="I1825"/>
  <c r="I235"/>
  <c r="I765"/>
  <c r="I1295"/>
  <c r="V313" i="1"/>
  <c r="W313"/>
  <c r="X313"/>
  <c r="Y313"/>
  <c r="Z313"/>
  <c r="I2418" i="4"/>
  <c r="I298"/>
  <c r="I828"/>
  <c r="I1888"/>
  <c r="I1358"/>
  <c r="V347" i="1"/>
  <c r="W347"/>
  <c r="X347"/>
  <c r="Y347"/>
  <c r="Z347"/>
  <c r="I2452" i="4"/>
  <c r="I862"/>
  <c r="I1392"/>
  <c r="I1922"/>
  <c r="I332"/>
  <c r="V411" i="1"/>
  <c r="W411"/>
  <c r="X411"/>
  <c r="Y411"/>
  <c r="Z411"/>
  <c r="I926" i="4"/>
  <c r="I1456"/>
  <c r="I1986"/>
  <c r="I2516"/>
  <c r="I396"/>
  <c r="V370" i="1"/>
  <c r="W370"/>
  <c r="X370"/>
  <c r="Y370"/>
  <c r="Z370"/>
  <c r="I885" i="4"/>
  <c r="I1415"/>
  <c r="I2475"/>
  <c r="I1945"/>
  <c r="I355"/>
  <c r="V397" i="1"/>
  <c r="W397"/>
  <c r="X397"/>
  <c r="Y397"/>
  <c r="Z397"/>
  <c r="I1442" i="4"/>
  <c r="I912"/>
  <c r="I382"/>
  <c r="I1972"/>
  <c r="I2502"/>
  <c r="V472" i="1"/>
  <c r="W472"/>
  <c r="X472"/>
  <c r="Y472"/>
  <c r="Z472"/>
  <c r="I2577" i="4"/>
  <c r="I987"/>
  <c r="I457"/>
  <c r="I2047"/>
  <c r="I1517"/>
  <c r="V536" i="1"/>
  <c r="W536"/>
  <c r="X536"/>
  <c r="Y536"/>
  <c r="Z536"/>
  <c r="I2111" i="4"/>
  <c r="I2641"/>
  <c r="I1051"/>
  <c r="I521"/>
  <c r="I1581"/>
  <c r="V475" i="1"/>
  <c r="W475"/>
  <c r="X475"/>
  <c r="Y475"/>
  <c r="Z475"/>
  <c r="I460" i="4"/>
  <c r="I1520"/>
  <c r="I2050"/>
  <c r="I2580"/>
  <c r="I990"/>
  <c r="V539" i="1"/>
  <c r="W539"/>
  <c r="X539"/>
  <c r="Y539"/>
  <c r="Z539"/>
  <c r="I2114" i="4"/>
  <c r="I2644"/>
  <c r="I524"/>
  <c r="I1054"/>
  <c r="I1584"/>
  <c r="V69" i="1"/>
  <c r="W69"/>
  <c r="X69"/>
  <c r="Y69"/>
  <c r="Z69"/>
  <c r="I54" i="4"/>
  <c r="I1644"/>
  <c r="I1114"/>
  <c r="I2174"/>
  <c r="I584"/>
  <c r="V133" i="1"/>
  <c r="W133"/>
  <c r="X133"/>
  <c r="Y133"/>
  <c r="Z133"/>
  <c r="I1178" i="4"/>
  <c r="I2238"/>
  <c r="I648"/>
  <c r="I118"/>
  <c r="I1708"/>
  <c r="V36" i="1"/>
  <c r="W36"/>
  <c r="X36"/>
  <c r="Y36"/>
  <c r="Z36"/>
  <c r="I1081" i="4"/>
  <c r="I1611"/>
  <c r="I2141"/>
  <c r="I551"/>
  <c r="I21"/>
  <c r="V115" i="1"/>
  <c r="W115"/>
  <c r="X115"/>
  <c r="Y115"/>
  <c r="Z115"/>
  <c r="I1160" i="4"/>
  <c r="I1690"/>
  <c r="I2220"/>
  <c r="I630"/>
  <c r="I100"/>
  <c r="V212" i="1"/>
  <c r="W212"/>
  <c r="X212"/>
  <c r="Y212"/>
  <c r="Z212"/>
  <c r="I1787" i="4"/>
  <c r="I1257"/>
  <c r="I2317"/>
  <c r="I727"/>
  <c r="I197"/>
  <c r="X139" i="1"/>
  <c r="V139"/>
  <c r="W139"/>
  <c r="Y139"/>
  <c r="Z139"/>
  <c r="I1714" i="4"/>
  <c r="I654"/>
  <c r="I1184"/>
  <c r="I2244"/>
  <c r="I124"/>
  <c r="V209" i="1"/>
  <c r="W209"/>
  <c r="X209"/>
  <c r="Y209"/>
  <c r="Z209"/>
  <c r="I1254" i="4"/>
  <c r="I194"/>
  <c r="I1784"/>
  <c r="I2314"/>
  <c r="I724"/>
  <c r="V287" i="1"/>
  <c r="W287"/>
  <c r="X287"/>
  <c r="Y287"/>
  <c r="Z287"/>
  <c r="I1332" i="4"/>
  <c r="I1862"/>
  <c r="I2392"/>
  <c r="I272"/>
  <c r="I802"/>
  <c r="V42" i="1"/>
  <c r="W42"/>
  <c r="X42"/>
  <c r="Y42"/>
  <c r="Z42"/>
  <c r="I557" i="4"/>
  <c r="I2147"/>
  <c r="I1617"/>
  <c r="I27"/>
  <c r="I1087"/>
  <c r="V234" i="1"/>
  <c r="W234"/>
  <c r="X234"/>
  <c r="Z234"/>
  <c r="Y234"/>
  <c r="I749" i="4"/>
  <c r="I1279"/>
  <c r="I2339"/>
  <c r="I1809"/>
  <c r="I219"/>
  <c r="V301" i="1"/>
  <c r="W301"/>
  <c r="X301"/>
  <c r="Y301"/>
  <c r="Z301"/>
  <c r="I1876" i="4"/>
  <c r="I286"/>
  <c r="I1346"/>
  <c r="I2406"/>
  <c r="I816"/>
  <c r="V319" i="1"/>
  <c r="W319"/>
  <c r="Q22" i="2" s="1"/>
  <c r="X319" i="1"/>
  <c r="R22" i="2" s="1"/>
  <c r="Y319" i="1"/>
  <c r="S22" i="2" s="1"/>
  <c r="Z319" i="1"/>
  <c r="T22" i="2" s="1"/>
  <c r="I1894" i="4"/>
  <c r="I2424"/>
  <c r="I834"/>
  <c r="I304"/>
  <c r="I1364"/>
  <c r="V383" i="1"/>
  <c r="W383"/>
  <c r="X383"/>
  <c r="Y383"/>
  <c r="Z383"/>
  <c r="I368" i="4"/>
  <c r="I2488"/>
  <c r="I1428"/>
  <c r="I1958"/>
  <c r="I898"/>
  <c r="V342" i="1"/>
  <c r="W342"/>
  <c r="X342"/>
  <c r="Y342"/>
  <c r="Z342"/>
  <c r="I2447" i="4"/>
  <c r="I327"/>
  <c r="I857"/>
  <c r="I1387"/>
  <c r="I1917"/>
  <c r="V416" i="1"/>
  <c r="W416"/>
  <c r="X416"/>
  <c r="Y416"/>
  <c r="Z416"/>
  <c r="I2521" i="4"/>
  <c r="I931"/>
  <c r="I401"/>
  <c r="I1991"/>
  <c r="I1461"/>
  <c r="V460" i="1"/>
  <c r="W460"/>
  <c r="X460"/>
  <c r="Y460"/>
  <c r="Z460"/>
  <c r="I2565" i="4"/>
  <c r="I975"/>
  <c r="I445"/>
  <c r="I2035"/>
  <c r="I1505"/>
  <c r="V524" i="1"/>
  <c r="W524"/>
  <c r="X524"/>
  <c r="Y524"/>
  <c r="Z524"/>
  <c r="I2629" i="4"/>
  <c r="I1039"/>
  <c r="I509"/>
  <c r="I2099"/>
  <c r="I1569"/>
  <c r="V463" i="1"/>
  <c r="W463"/>
  <c r="X463"/>
  <c r="Y463"/>
  <c r="Z463"/>
  <c r="I2038" i="4"/>
  <c r="I2568"/>
  <c r="I448"/>
  <c r="I978"/>
  <c r="I1508"/>
  <c r="V527" i="1"/>
  <c r="W527"/>
  <c r="X527"/>
  <c r="Y527"/>
  <c r="Z527"/>
  <c r="I2632" i="4"/>
  <c r="I512"/>
  <c r="I1042"/>
  <c r="I1572"/>
  <c r="I2102"/>
  <c r="P71" i="1"/>
  <c r="P103"/>
  <c r="P43"/>
  <c r="P80"/>
  <c r="P122"/>
  <c r="P159"/>
  <c r="P247"/>
  <c r="P282"/>
  <c r="P238"/>
  <c r="P296"/>
  <c r="P341"/>
  <c r="P373"/>
  <c r="P190"/>
  <c r="P328"/>
  <c r="P360"/>
  <c r="P430"/>
  <c r="P462"/>
  <c r="P494"/>
  <c r="P526"/>
  <c r="P410"/>
  <c r="P445"/>
  <c r="P135"/>
  <c r="P170"/>
  <c r="P40"/>
  <c r="P174"/>
  <c r="P239"/>
  <c r="P102"/>
  <c r="P136"/>
  <c r="P230"/>
  <c r="P290"/>
  <c r="P110"/>
  <c r="P206"/>
  <c r="P272"/>
  <c r="P329"/>
  <c r="P361"/>
  <c r="P78"/>
  <c r="P263"/>
  <c r="P332"/>
  <c r="P364"/>
  <c r="P434"/>
  <c r="P466"/>
  <c r="P498"/>
  <c r="P530"/>
  <c r="P418"/>
  <c r="P449"/>
  <c r="P481"/>
  <c r="P513"/>
  <c r="P545"/>
  <c r="V57"/>
  <c r="W57"/>
  <c r="X57"/>
  <c r="Y57"/>
  <c r="Z57"/>
  <c r="I1632" i="4"/>
  <c r="I1102"/>
  <c r="I2162"/>
  <c r="I572"/>
  <c r="I42"/>
  <c r="V84" i="1"/>
  <c r="W84"/>
  <c r="X84"/>
  <c r="Y84"/>
  <c r="Z84"/>
  <c r="I1129" i="4"/>
  <c r="I69"/>
  <c r="I1659"/>
  <c r="I2189"/>
  <c r="I599"/>
  <c r="V64" i="1"/>
  <c r="W64"/>
  <c r="X64"/>
  <c r="Y64"/>
  <c r="Z64"/>
  <c r="I2169" i="4"/>
  <c r="I579"/>
  <c r="I1109"/>
  <c r="I49"/>
  <c r="I1639"/>
  <c r="V227" i="1"/>
  <c r="W227"/>
  <c r="X227"/>
  <c r="Y227"/>
  <c r="Z227"/>
  <c r="I1802" i="4"/>
  <c r="I2332"/>
  <c r="I212"/>
  <c r="I742"/>
  <c r="I1272"/>
  <c r="V203" i="1"/>
  <c r="W203"/>
  <c r="Y203"/>
  <c r="X203"/>
  <c r="Z203"/>
  <c r="I2308" i="4"/>
  <c r="I188"/>
  <c r="I718"/>
  <c r="I1248"/>
  <c r="I1778"/>
  <c r="V289" i="1"/>
  <c r="W289"/>
  <c r="X289"/>
  <c r="Y289"/>
  <c r="Z289"/>
  <c r="I1334" i="4"/>
  <c r="I274"/>
  <c r="I1864"/>
  <c r="I2394"/>
  <c r="I804"/>
  <c r="V292" i="1"/>
  <c r="W292"/>
  <c r="X292"/>
  <c r="Y292"/>
  <c r="Z292"/>
  <c r="I1867" i="4"/>
  <c r="I1337"/>
  <c r="I2397"/>
  <c r="I807"/>
  <c r="I277"/>
  <c r="V371" i="1"/>
  <c r="W371"/>
  <c r="X371"/>
  <c r="Y371"/>
  <c r="Z371"/>
  <c r="I1416" i="4"/>
  <c r="I1946"/>
  <c r="I2476"/>
  <c r="I356"/>
  <c r="I886"/>
  <c r="V330" i="1"/>
  <c r="W330"/>
  <c r="X330"/>
  <c r="Y330"/>
  <c r="Z330"/>
  <c r="I1905" i="4"/>
  <c r="I315"/>
  <c r="I2435"/>
  <c r="I845"/>
  <c r="I1375"/>
  <c r="V404" i="1"/>
  <c r="W404"/>
  <c r="X404"/>
  <c r="Y404"/>
  <c r="Z404"/>
  <c r="I1979" i="4"/>
  <c r="I389"/>
  <c r="I1449"/>
  <c r="I2509"/>
  <c r="I919"/>
  <c r="V464" i="1"/>
  <c r="W464"/>
  <c r="X464"/>
  <c r="Y464"/>
  <c r="Z464"/>
  <c r="I1509" i="4"/>
  <c r="I979"/>
  <c r="I2039"/>
  <c r="I449"/>
  <c r="I2569"/>
  <c r="V528" i="1"/>
  <c r="W528"/>
  <c r="X528"/>
  <c r="Y528"/>
  <c r="Z528"/>
  <c r="I2633" i="4"/>
  <c r="I1043"/>
  <c r="I513"/>
  <c r="I2103"/>
  <c r="I1573"/>
  <c r="V467" i="1"/>
  <c r="W467"/>
  <c r="Q29" i="2" s="1"/>
  <c r="X467" i="1"/>
  <c r="R29" i="2" s="1"/>
  <c r="Y467" i="1"/>
  <c r="Z467"/>
  <c r="I2042" i="4"/>
  <c r="I2572"/>
  <c r="I452"/>
  <c r="I982"/>
  <c r="I1512"/>
  <c r="V531" i="1"/>
  <c r="W531"/>
  <c r="X531"/>
  <c r="Y531"/>
  <c r="Z531"/>
  <c r="I2636" i="4"/>
  <c r="I516"/>
  <c r="I1046"/>
  <c r="I1576"/>
  <c r="I2106"/>
  <c r="P63" i="1"/>
  <c r="P38"/>
  <c r="P506"/>
  <c r="V29"/>
  <c r="W29"/>
  <c r="Q50" i="2" s="1"/>
  <c r="X29" i="1"/>
  <c r="R50" i="2" s="1"/>
  <c r="Y29" i="1"/>
  <c r="Z29"/>
  <c r="I1604" i="4"/>
  <c r="I2134"/>
  <c r="I544"/>
  <c r="I14"/>
  <c r="I1074"/>
  <c r="V93" i="1"/>
  <c r="W93"/>
  <c r="X93"/>
  <c r="Y93"/>
  <c r="Z93"/>
  <c r="I2198" i="4"/>
  <c r="I608"/>
  <c r="I78"/>
  <c r="I1668"/>
  <c r="I1138"/>
  <c r="V160" i="1"/>
  <c r="W160"/>
  <c r="X160"/>
  <c r="Y160"/>
  <c r="Z160"/>
  <c r="I1735" i="4"/>
  <c r="I1205"/>
  <c r="I2265"/>
  <c r="I675"/>
  <c r="I145"/>
  <c r="V34" i="1"/>
  <c r="W34"/>
  <c r="X34"/>
  <c r="Y34"/>
  <c r="Z34"/>
  <c r="I2139" i="4"/>
  <c r="I549"/>
  <c r="I1609"/>
  <c r="I19"/>
  <c r="I1079"/>
  <c r="V132" i="1"/>
  <c r="W132"/>
  <c r="X132"/>
  <c r="Y132"/>
  <c r="Z132"/>
  <c r="I1707" i="4"/>
  <c r="I2237"/>
  <c r="I647"/>
  <c r="I1177"/>
  <c r="I117"/>
  <c r="V220" i="1"/>
  <c r="W220"/>
  <c r="X220"/>
  <c r="Y220"/>
  <c r="Z220"/>
  <c r="I1265" i="4"/>
  <c r="I2325"/>
  <c r="I735"/>
  <c r="I205"/>
  <c r="I1795"/>
  <c r="V91" i="1"/>
  <c r="W91"/>
  <c r="X91"/>
  <c r="Y91"/>
  <c r="Z91"/>
  <c r="I76" i="4"/>
  <c r="I1136"/>
  <c r="I1666"/>
  <c r="I2196"/>
  <c r="I606"/>
  <c r="V178" i="1"/>
  <c r="W178"/>
  <c r="X178"/>
  <c r="Y178"/>
  <c r="Z178"/>
  <c r="I693" i="4"/>
  <c r="I2283"/>
  <c r="I1753"/>
  <c r="I163"/>
  <c r="I1223"/>
  <c r="V279" i="1"/>
  <c r="W279"/>
  <c r="X279"/>
  <c r="Y279"/>
  <c r="Z279"/>
  <c r="I2384" i="4"/>
  <c r="I794"/>
  <c r="I264"/>
  <c r="I1324"/>
  <c r="I1854"/>
  <c r="V123" i="1"/>
  <c r="W123"/>
  <c r="X123"/>
  <c r="Y123"/>
  <c r="Z123"/>
  <c r="I638" i="4"/>
  <c r="I1168"/>
  <c r="I1698"/>
  <c r="I2228"/>
  <c r="I108"/>
  <c r="V202" i="1"/>
  <c r="W202"/>
  <c r="X202"/>
  <c r="Z202"/>
  <c r="Y202"/>
  <c r="I2307" i="4"/>
  <c r="I1247"/>
  <c r="I1777"/>
  <c r="I187"/>
  <c r="I717"/>
  <c r="V293" i="1"/>
  <c r="W293"/>
  <c r="X293"/>
  <c r="Y293"/>
  <c r="Z293"/>
  <c r="I1868" i="4"/>
  <c r="I1338"/>
  <c r="I2398"/>
  <c r="I808"/>
  <c r="I278"/>
  <c r="V300" i="1"/>
  <c r="W300"/>
  <c r="X300"/>
  <c r="Y300"/>
  <c r="Z300"/>
  <c r="I285" i="4"/>
  <c r="I1875"/>
  <c r="I1345"/>
  <c r="I2405"/>
  <c r="I815"/>
  <c r="V375" i="1"/>
  <c r="W375"/>
  <c r="X375"/>
  <c r="Y375"/>
  <c r="Z375"/>
  <c r="I1950" i="4"/>
  <c r="I2480"/>
  <c r="I360"/>
  <c r="I1420"/>
  <c r="I890"/>
  <c r="V318" i="1"/>
  <c r="W318"/>
  <c r="X318"/>
  <c r="Y318"/>
  <c r="Z318"/>
  <c r="I1893" i="4"/>
  <c r="I2423"/>
  <c r="I303"/>
  <c r="I833"/>
  <c r="I1363"/>
  <c r="V382" i="1"/>
  <c r="W382"/>
  <c r="X382"/>
  <c r="Y382"/>
  <c r="Z382"/>
  <c r="I1957" i="4"/>
  <c r="I2487"/>
  <c r="I367"/>
  <c r="I897"/>
  <c r="I1427"/>
  <c r="V420" i="1"/>
  <c r="W420"/>
  <c r="X420"/>
  <c r="Y420"/>
  <c r="Z420"/>
  <c r="I1465" i="4"/>
  <c r="I935"/>
  <c r="I2525"/>
  <c r="I1995"/>
  <c r="I405"/>
  <c r="V484" i="1"/>
  <c r="W484"/>
  <c r="X484"/>
  <c r="Y484"/>
  <c r="Z484"/>
  <c r="I2059" i="4"/>
  <c r="I1529"/>
  <c r="I2589"/>
  <c r="I999"/>
  <c r="I469"/>
  <c r="V423" i="1"/>
  <c r="W423"/>
  <c r="X423"/>
  <c r="Y423"/>
  <c r="Z423"/>
  <c r="I408" i="4"/>
  <c r="I1998"/>
  <c r="I2528"/>
  <c r="I938"/>
  <c r="I1468"/>
  <c r="V487" i="1"/>
  <c r="W487"/>
  <c r="X487"/>
  <c r="Y487"/>
  <c r="Z487"/>
  <c r="I1002" i="4"/>
  <c r="I1532"/>
  <c r="I2062"/>
  <c r="I2592"/>
  <c r="I472"/>
  <c r="V461" i="1"/>
  <c r="W461"/>
  <c r="X461"/>
  <c r="Y461"/>
  <c r="Z461"/>
  <c r="I2036" i="4"/>
  <c r="I1506"/>
  <c r="I2566"/>
  <c r="I976"/>
  <c r="I446"/>
  <c r="V525" i="1"/>
  <c r="W525"/>
  <c r="X525"/>
  <c r="Y525"/>
  <c r="Z525"/>
  <c r="I510" i="4"/>
  <c r="I2100"/>
  <c r="I1570"/>
  <c r="I2630"/>
  <c r="I1040"/>
  <c r="V33" i="1"/>
  <c r="W33"/>
  <c r="X33"/>
  <c r="Y33"/>
  <c r="Z33"/>
  <c r="I1078" i="4"/>
  <c r="I18"/>
  <c r="I1608"/>
  <c r="I2138"/>
  <c r="I548"/>
  <c r="V97" i="1"/>
  <c r="W97"/>
  <c r="X97"/>
  <c r="Y97"/>
  <c r="Z97"/>
  <c r="I1142" i="4"/>
  <c r="I2202"/>
  <c r="I612"/>
  <c r="I82"/>
  <c r="I1672"/>
  <c r="V164" i="1"/>
  <c r="W164"/>
  <c r="X164"/>
  <c r="Y164"/>
  <c r="Z164"/>
  <c r="I1209" i="4"/>
  <c r="I2269"/>
  <c r="I679"/>
  <c r="I149"/>
  <c r="I1739"/>
  <c r="V52" i="1"/>
  <c r="W52"/>
  <c r="X52"/>
  <c r="Y52"/>
  <c r="Z52"/>
  <c r="I1097" i="4"/>
  <c r="I37"/>
  <c r="I1627"/>
  <c r="I2157"/>
  <c r="I567"/>
  <c r="V131" i="1"/>
  <c r="W131"/>
  <c r="X131"/>
  <c r="Y131"/>
  <c r="Z131"/>
  <c r="I1706" i="4"/>
  <c r="I2236"/>
  <c r="I116"/>
  <c r="I646"/>
  <c r="I1176"/>
  <c r="V224" i="1"/>
  <c r="W224"/>
  <c r="X224"/>
  <c r="Y224"/>
  <c r="Z224"/>
  <c r="I209" i="4"/>
  <c r="I1799"/>
  <c r="I1269"/>
  <c r="I2329"/>
  <c r="I739"/>
  <c r="V30" i="1"/>
  <c r="W30"/>
  <c r="Q51" i="2" s="1"/>
  <c r="X30" i="1"/>
  <c r="R51" i="2" s="1"/>
  <c r="Y30" i="1"/>
  <c r="S51" i="2" s="1"/>
  <c r="Z30" i="1"/>
  <c r="T51" i="2" s="1"/>
  <c r="I1605" i="4"/>
  <c r="I2135"/>
  <c r="I15"/>
  <c r="I1075"/>
  <c r="I545"/>
  <c r="V199" i="1"/>
  <c r="W199"/>
  <c r="X199"/>
  <c r="Y199"/>
  <c r="Z199"/>
  <c r="I2304" i="4"/>
  <c r="I714"/>
  <c r="I184"/>
  <c r="I1244"/>
  <c r="I1774"/>
  <c r="V267" i="1"/>
  <c r="W267"/>
  <c r="Y267"/>
  <c r="X267"/>
  <c r="Z267"/>
  <c r="I2372" i="4"/>
  <c r="I782"/>
  <c r="I252"/>
  <c r="I1312"/>
  <c r="I1842"/>
  <c r="V62" i="1"/>
  <c r="W62"/>
  <c r="X62"/>
  <c r="Y62"/>
  <c r="Z62"/>
  <c r="I1637" i="4"/>
  <c r="I2167"/>
  <c r="I47"/>
  <c r="I1107"/>
  <c r="I577"/>
  <c r="V235" i="1"/>
  <c r="W235"/>
  <c r="Y235"/>
  <c r="X235"/>
  <c r="Z235"/>
  <c r="I1280" i="4"/>
  <c r="I1810"/>
  <c r="I2340"/>
  <c r="I220"/>
  <c r="I750"/>
  <c r="V297" i="1"/>
  <c r="W297"/>
  <c r="X297"/>
  <c r="Y297"/>
  <c r="Z297"/>
  <c r="I1342" i="4"/>
  <c r="I2402"/>
  <c r="I812"/>
  <c r="I282"/>
  <c r="I1872"/>
  <c r="V331" i="1"/>
  <c r="W331"/>
  <c r="X331"/>
  <c r="Y331"/>
  <c r="Z331"/>
  <c r="I846" i="4"/>
  <c r="I1376"/>
  <c r="I1906"/>
  <c r="I2436"/>
  <c r="I316"/>
  <c r="V395" i="1"/>
  <c r="W395"/>
  <c r="X395"/>
  <c r="Y395"/>
  <c r="Z395"/>
  <c r="I1440" i="4"/>
  <c r="I1970"/>
  <c r="I2500"/>
  <c r="I910"/>
  <c r="I380"/>
  <c r="V354" i="1"/>
  <c r="W354"/>
  <c r="X354"/>
  <c r="Y354"/>
  <c r="Z354"/>
  <c r="I1929" i="4"/>
  <c r="I339"/>
  <c r="I869"/>
  <c r="I1399"/>
  <c r="I2459"/>
  <c r="V412" i="1"/>
  <c r="W412"/>
  <c r="X412"/>
  <c r="Y412"/>
  <c r="Z412"/>
  <c r="I397" i="4"/>
  <c r="I1987"/>
  <c r="I1457"/>
  <c r="I2517"/>
  <c r="I927"/>
  <c r="V456" i="1"/>
  <c r="W456"/>
  <c r="Q15" i="2" s="1"/>
  <c r="X456" i="1"/>
  <c r="Y456"/>
  <c r="Z456"/>
  <c r="T15" i="2" s="1"/>
  <c r="I2561" i="4"/>
  <c r="I971"/>
  <c r="I441"/>
  <c r="I2031"/>
  <c r="I1501"/>
  <c r="V520" i="1"/>
  <c r="W520"/>
  <c r="X520"/>
  <c r="Y520"/>
  <c r="Z520"/>
  <c r="I1565" i="4"/>
  <c r="I2625"/>
  <c r="I1035"/>
  <c r="I505"/>
  <c r="I2095"/>
  <c r="V459" i="1"/>
  <c r="W459"/>
  <c r="Q25" i="2" s="1"/>
  <c r="X459" i="1"/>
  <c r="R25" i="2" s="1"/>
  <c r="Y459" i="1"/>
  <c r="S25" i="2" s="1"/>
  <c r="Z459" i="1"/>
  <c r="T25" i="2" s="1"/>
  <c r="I974" i="4"/>
  <c r="I2564"/>
  <c r="I444"/>
  <c r="I1504"/>
  <c r="I2034"/>
  <c r="V523" i="1"/>
  <c r="W523"/>
  <c r="X523"/>
  <c r="Y523"/>
  <c r="Z523"/>
  <c r="I1038" i="4"/>
  <c r="I508"/>
  <c r="I1568"/>
  <c r="I2098"/>
  <c r="I2628"/>
  <c r="V53" i="1"/>
  <c r="W53"/>
  <c r="X53"/>
  <c r="Y53"/>
  <c r="Z53"/>
  <c r="I1628" i="4"/>
  <c r="I1098"/>
  <c r="I2158"/>
  <c r="I568"/>
  <c r="I38"/>
  <c r="V117" i="1"/>
  <c r="W117"/>
  <c r="X117"/>
  <c r="Y117"/>
  <c r="Z117"/>
  <c r="I102" i="4"/>
  <c r="I1692"/>
  <c r="I1162"/>
  <c r="I2222"/>
  <c r="I632"/>
  <c r="V184" i="1"/>
  <c r="W184"/>
  <c r="Q46" i="2" s="1"/>
  <c r="X184" i="1"/>
  <c r="R46" i="2" s="1"/>
  <c r="Y184" i="1"/>
  <c r="S46" i="2" s="1"/>
  <c r="Z184" i="1"/>
  <c r="T46" i="2" s="1"/>
  <c r="I2289" i="4"/>
  <c r="I699"/>
  <c r="I169"/>
  <c r="I1759"/>
  <c r="I1229"/>
  <c r="V100" i="1"/>
  <c r="W100"/>
  <c r="X100"/>
  <c r="Y100"/>
  <c r="Z100"/>
  <c r="I1675" i="4"/>
  <c r="I85"/>
  <c r="I2205"/>
  <c r="I615"/>
  <c r="I1145"/>
  <c r="V182" i="1"/>
  <c r="W182"/>
  <c r="X182"/>
  <c r="Z182"/>
  <c r="Y182"/>
  <c r="I2287" i="4"/>
  <c r="I167"/>
  <c r="I697"/>
  <c r="I1227"/>
  <c r="I1757"/>
  <c r="V260" i="1"/>
  <c r="W260"/>
  <c r="X260"/>
  <c r="Y260"/>
  <c r="Z260"/>
  <c r="I1835" i="4"/>
  <c r="I1305"/>
  <c r="I2365"/>
  <c r="I775"/>
  <c r="I245"/>
  <c r="V175" i="1"/>
  <c r="W175"/>
  <c r="X175"/>
  <c r="Y175"/>
  <c r="Z175"/>
  <c r="I2280" i="4"/>
  <c r="I690"/>
  <c r="I160"/>
  <c r="I1220"/>
  <c r="I1750"/>
  <c r="V271" i="1"/>
  <c r="W271"/>
  <c r="X271"/>
  <c r="Y271"/>
  <c r="Z271"/>
  <c r="I786" i="4"/>
  <c r="I1316"/>
  <c r="I1846"/>
  <c r="I2376"/>
  <c r="I256"/>
  <c r="V32" i="1"/>
  <c r="W32"/>
  <c r="X32"/>
  <c r="Y32"/>
  <c r="Z32"/>
  <c r="I17" i="4"/>
  <c r="I1077"/>
  <c r="I1607"/>
  <c r="I2137"/>
  <c r="I547"/>
  <c r="V219" i="1"/>
  <c r="W219"/>
  <c r="Y219"/>
  <c r="X219"/>
  <c r="Z219"/>
  <c r="I204" i="4"/>
  <c r="I1264"/>
  <c r="I1794"/>
  <c r="I2324"/>
  <c r="I734"/>
  <c r="V285" i="1"/>
  <c r="W285"/>
  <c r="X285"/>
  <c r="Y285"/>
  <c r="Z285"/>
  <c r="I1860" i="4"/>
  <c r="I1330"/>
  <c r="I2390"/>
  <c r="I800"/>
  <c r="I270"/>
  <c r="V284" i="1"/>
  <c r="W284"/>
  <c r="X284"/>
  <c r="Z284"/>
  <c r="Y284"/>
  <c r="I269" i="4"/>
  <c r="I1859"/>
  <c r="I1329"/>
  <c r="I2389"/>
  <c r="I799"/>
  <c r="V367" i="1"/>
  <c r="W367"/>
  <c r="X367"/>
  <c r="Y367"/>
  <c r="Z367"/>
  <c r="I2472" i="4"/>
  <c r="I882"/>
  <c r="I352"/>
  <c r="I1412"/>
  <c r="I1942"/>
  <c r="V326" i="1"/>
  <c r="W326"/>
  <c r="X326"/>
  <c r="Y326"/>
  <c r="Z326"/>
  <c r="I2431" i="4"/>
  <c r="I311"/>
  <c r="I841"/>
  <c r="I1371"/>
  <c r="I1901"/>
  <c r="V400" i="1"/>
  <c r="W400"/>
  <c r="X400"/>
  <c r="Y400"/>
  <c r="Z400"/>
  <c r="I385" i="4"/>
  <c r="I1975"/>
  <c r="I1445"/>
  <c r="I2505"/>
  <c r="I915"/>
  <c r="V444" i="1"/>
  <c r="W444"/>
  <c r="X444"/>
  <c r="Y444"/>
  <c r="Z444"/>
  <c r="I2549" i="4"/>
  <c r="I959"/>
  <c r="I429"/>
  <c r="I2019"/>
  <c r="I1489"/>
  <c r="V508" i="1"/>
  <c r="W508"/>
  <c r="X508"/>
  <c r="Y508"/>
  <c r="Z508"/>
  <c r="I1553" i="4"/>
  <c r="I2613"/>
  <c r="I1023"/>
  <c r="I493"/>
  <c r="I2083"/>
  <c r="V447" i="1"/>
  <c r="W447"/>
  <c r="Q58" i="2" s="1"/>
  <c r="X447" i="1"/>
  <c r="R58" i="2" s="1"/>
  <c r="Y447" i="1"/>
  <c r="Z447"/>
  <c r="I1492" i="4"/>
  <c r="I962"/>
  <c r="I2022"/>
  <c r="I432"/>
  <c r="I2552"/>
  <c r="V511" i="1"/>
  <c r="W511"/>
  <c r="X511"/>
  <c r="Y511"/>
  <c r="Z511"/>
  <c r="I1556" i="4"/>
  <c r="I2086"/>
  <c r="I2616"/>
  <c r="I496"/>
  <c r="I1026"/>
  <c r="P31" i="1"/>
  <c r="P147"/>
  <c r="P438"/>
  <c r="P48"/>
  <c r="P162"/>
  <c r="P306"/>
  <c r="P70"/>
  <c r="P104"/>
  <c r="P288"/>
  <c r="P337"/>
  <c r="P369"/>
  <c r="P72"/>
  <c r="P214"/>
  <c r="P278"/>
  <c r="P324"/>
  <c r="P356"/>
  <c r="P388"/>
  <c r="P406"/>
  <c r="P401"/>
  <c r="P442"/>
  <c r="P474"/>
  <c r="P538"/>
  <c r="P425"/>
  <c r="P457"/>
  <c r="P489"/>
  <c r="P521"/>
  <c r="S50" i="2"/>
  <c r="S58"/>
  <c r="S24"/>
  <c r="S29"/>
  <c r="P155" i="1"/>
  <c r="P134"/>
  <c r="P171"/>
  <c r="P222"/>
  <c r="P266"/>
  <c r="P316"/>
  <c r="P107"/>
  <c r="P312"/>
  <c r="P349"/>
  <c r="P381"/>
  <c r="P75"/>
  <c r="P112"/>
  <c r="P246"/>
  <c r="P270"/>
  <c r="P320"/>
  <c r="P352"/>
  <c r="P384"/>
  <c r="P393"/>
  <c r="R15" i="2"/>
  <c r="P470" i="1"/>
  <c r="P502"/>
  <c r="P534"/>
  <c r="P421"/>
  <c r="P453"/>
  <c r="P485"/>
  <c r="P517"/>
  <c r="V121"/>
  <c r="W121"/>
  <c r="X121"/>
  <c r="Y121"/>
  <c r="Z121"/>
  <c r="I106" i="4"/>
  <c r="I1696"/>
  <c r="I1166"/>
  <c r="I2226"/>
  <c r="I636"/>
  <c r="V166" i="1"/>
  <c r="W166"/>
  <c r="X166"/>
  <c r="Y166"/>
  <c r="Z166"/>
  <c r="I2271" i="4"/>
  <c r="I151"/>
  <c r="I681"/>
  <c r="I1211"/>
  <c r="I1741"/>
  <c r="V291" i="1"/>
  <c r="W291"/>
  <c r="X291"/>
  <c r="Y291"/>
  <c r="Z291"/>
  <c r="I1866" i="4"/>
  <c r="I2396"/>
  <c r="I276"/>
  <c r="I806"/>
  <c r="I1336"/>
  <c r="V41" i="1"/>
  <c r="W41"/>
  <c r="X41"/>
  <c r="Y41"/>
  <c r="Z41"/>
  <c r="I1086" i="4"/>
  <c r="I2146"/>
  <c r="I556"/>
  <c r="I26"/>
  <c r="I1616"/>
  <c r="V172" i="1"/>
  <c r="W172"/>
  <c r="X172"/>
  <c r="Y172"/>
  <c r="Z172"/>
  <c r="I157" i="4"/>
  <c r="I2277"/>
  <c r="I687"/>
  <c r="I1747"/>
  <c r="I1217"/>
  <c r="V151" i="1"/>
  <c r="W151"/>
  <c r="X151"/>
  <c r="Y151"/>
  <c r="Z151"/>
  <c r="I1196" i="4"/>
  <c r="I1726"/>
  <c r="I2256"/>
  <c r="I136"/>
  <c r="I666"/>
  <c r="V54" i="1"/>
  <c r="W54"/>
  <c r="X54"/>
  <c r="Y54"/>
  <c r="Z54"/>
  <c r="I1629" i="4"/>
  <c r="I2159"/>
  <c r="I39"/>
  <c r="I1099"/>
  <c r="I569"/>
  <c r="V275" i="1"/>
  <c r="W275"/>
  <c r="X275"/>
  <c r="Y275"/>
  <c r="Z275"/>
  <c r="I790" i="4"/>
  <c r="I1320"/>
  <c r="I1850"/>
  <c r="I2380"/>
  <c r="I260"/>
  <c r="V273" i="1"/>
  <c r="W273"/>
  <c r="X273"/>
  <c r="Y273"/>
  <c r="Z273"/>
  <c r="I2378" i="4"/>
  <c r="I788"/>
  <c r="I258"/>
  <c r="I1848"/>
  <c r="I1318"/>
  <c r="V355" i="1"/>
  <c r="W355"/>
  <c r="X355"/>
  <c r="Y355"/>
  <c r="Z355"/>
  <c r="I870" i="4"/>
  <c r="I1400"/>
  <c r="I1930"/>
  <c r="I2460"/>
  <c r="I340"/>
  <c r="V378" i="1"/>
  <c r="W378"/>
  <c r="X378"/>
  <c r="Y378"/>
  <c r="Z378"/>
  <c r="I1953" i="4"/>
  <c r="I363"/>
  <c r="I893"/>
  <c r="I1423"/>
  <c r="I2483"/>
  <c r="V451" i="1"/>
  <c r="W451"/>
  <c r="Q56" i="2" s="1"/>
  <c r="X451" i="1"/>
  <c r="R56" i="2" s="1"/>
  <c r="Y451" i="1"/>
  <c r="S56" i="2" s="1"/>
  <c r="Z451" i="1"/>
  <c r="I2026" i="4"/>
  <c r="I2556"/>
  <c r="I436"/>
  <c r="I966"/>
  <c r="I1496"/>
  <c r="V185" i="1"/>
  <c r="W185"/>
  <c r="X185"/>
  <c r="Y185"/>
  <c r="Z185"/>
  <c r="I1230" i="4"/>
  <c r="I2290"/>
  <c r="I700"/>
  <c r="I170"/>
  <c r="I1760"/>
  <c r="V77" i="1"/>
  <c r="W77"/>
  <c r="X77"/>
  <c r="Y77"/>
  <c r="Z77"/>
  <c r="I1122" i="4"/>
  <c r="I2182"/>
  <c r="I62"/>
  <c r="I592"/>
  <c r="I1652"/>
  <c r="V144" i="1"/>
  <c r="W144"/>
  <c r="X144"/>
  <c r="Y144"/>
  <c r="Z144"/>
  <c r="I129" i="4"/>
  <c r="I1719"/>
  <c r="I2249"/>
  <c r="I659"/>
  <c r="I1189"/>
  <c r="V19" i="1"/>
  <c r="W19"/>
  <c r="Q54" i="2" s="1"/>
  <c r="X19" i="1"/>
  <c r="R54" i="2" s="1"/>
  <c r="Y19" i="1"/>
  <c r="S54" i="2" s="1"/>
  <c r="Z19" i="1"/>
  <c r="T54" i="2" s="1"/>
  <c r="I2124" i="4"/>
  <c r="I4"/>
  <c r="I1064"/>
  <c r="I534"/>
  <c r="I1594"/>
  <c r="V98" i="1"/>
  <c r="W98"/>
  <c r="X98"/>
  <c r="Y98"/>
  <c r="Z98"/>
  <c r="I613" i="4"/>
  <c r="I2203"/>
  <c r="I1673"/>
  <c r="I83"/>
  <c r="I1143"/>
  <c r="V204" i="1"/>
  <c r="W204"/>
  <c r="X204"/>
  <c r="Y204"/>
  <c r="Z204"/>
  <c r="I1779" i="4"/>
  <c r="I1249"/>
  <c r="I2309"/>
  <c r="I719"/>
  <c r="I189"/>
  <c r="V44" i="1"/>
  <c r="W44"/>
  <c r="X44"/>
  <c r="Y44"/>
  <c r="Z44"/>
  <c r="I1619" i="4"/>
  <c r="I29"/>
  <c r="I2149"/>
  <c r="I1089"/>
  <c r="I559"/>
  <c r="V138" i="1"/>
  <c r="W138"/>
  <c r="X138"/>
  <c r="Y138"/>
  <c r="Z138"/>
  <c r="I653" i="4"/>
  <c r="I2243"/>
  <c r="I1713"/>
  <c r="I123"/>
  <c r="I1183"/>
  <c r="V241" i="1"/>
  <c r="W241"/>
  <c r="X241"/>
  <c r="Y241"/>
  <c r="Z241"/>
  <c r="I756" i="4"/>
  <c r="I1816"/>
  <c r="I1286"/>
  <c r="I2346"/>
  <c r="I226"/>
  <c r="V76" i="1"/>
  <c r="W76"/>
  <c r="X76"/>
  <c r="Y76"/>
  <c r="Z76"/>
  <c r="I61" i="4"/>
  <c r="I1651"/>
  <c r="I2181"/>
  <c r="I591"/>
  <c r="I1121"/>
  <c r="V173" i="1"/>
  <c r="W173"/>
  <c r="X173"/>
  <c r="Y173"/>
  <c r="Z173"/>
  <c r="I1218" i="4"/>
  <c r="I2278"/>
  <c r="I158"/>
  <c r="I688"/>
  <c r="I1748"/>
  <c r="V277" i="1"/>
  <c r="W277"/>
  <c r="X277"/>
  <c r="Y277"/>
  <c r="Z277"/>
  <c r="I1322" i="4"/>
  <c r="I2382"/>
  <c r="I792"/>
  <c r="I262"/>
  <c r="I1852"/>
  <c r="V268" i="1"/>
  <c r="W268"/>
  <c r="X268"/>
  <c r="Y268"/>
  <c r="Z268"/>
  <c r="I1843" i="4"/>
  <c r="I253"/>
  <c r="I1313"/>
  <c r="I2373"/>
  <c r="I783"/>
  <c r="V359" i="1"/>
  <c r="W359"/>
  <c r="X359"/>
  <c r="Y359"/>
  <c r="Z359"/>
  <c r="I2464" i="4"/>
  <c r="I874"/>
  <c r="I344"/>
  <c r="I1404"/>
  <c r="I1934"/>
  <c r="V314" i="1"/>
  <c r="W314"/>
  <c r="Q19" i="2" s="1"/>
  <c r="X314" i="1"/>
  <c r="R19" i="2" s="1"/>
  <c r="Y314" i="1"/>
  <c r="S19" i="2" s="1"/>
  <c r="Z314" i="1"/>
  <c r="T19" i="2" s="1"/>
  <c r="I2419" i="4"/>
  <c r="I1889"/>
  <c r="I299"/>
  <c r="I829"/>
  <c r="I1359"/>
  <c r="V366" i="1"/>
  <c r="W366"/>
  <c r="X366"/>
  <c r="Y366"/>
  <c r="Z366"/>
  <c r="I2471" i="4"/>
  <c r="I351"/>
  <c r="I881"/>
  <c r="I1411"/>
  <c r="I1941"/>
  <c r="V389" i="1"/>
  <c r="W389"/>
  <c r="X389"/>
  <c r="Y389"/>
  <c r="Z389"/>
  <c r="I1964" i="4"/>
  <c r="I374"/>
  <c r="I1434"/>
  <c r="I2494"/>
  <c r="I904"/>
  <c r="V468" i="1"/>
  <c r="W468"/>
  <c r="X468"/>
  <c r="Y468"/>
  <c r="Z468"/>
  <c r="I2573" i="4"/>
  <c r="I983"/>
  <c r="I453"/>
  <c r="I2043"/>
  <c r="I1513"/>
  <c r="V532" i="1"/>
  <c r="W532"/>
  <c r="X532"/>
  <c r="Y532"/>
  <c r="Z532"/>
  <c r="I2107" i="4"/>
  <c r="I1047"/>
  <c r="I517"/>
  <c r="I1577"/>
  <c r="I2637"/>
  <c r="V471" i="1"/>
  <c r="W471"/>
  <c r="X471"/>
  <c r="Y471"/>
  <c r="Z471"/>
  <c r="I986" i="4"/>
  <c r="I1516"/>
  <c r="I2046"/>
  <c r="I2576"/>
  <c r="I456"/>
  <c r="V535" i="1"/>
  <c r="W535"/>
  <c r="X535"/>
  <c r="Y535"/>
  <c r="Z535"/>
  <c r="I1580" i="4"/>
  <c r="I2110"/>
  <c r="I2640"/>
  <c r="I520"/>
  <c r="I1050"/>
  <c r="V509" i="1"/>
  <c r="W509"/>
  <c r="X509"/>
  <c r="Y509"/>
  <c r="Z509"/>
  <c r="I2084" i="4"/>
  <c r="I1554"/>
  <c r="I2614"/>
  <c r="I1024"/>
  <c r="I494"/>
  <c r="P50" i="2"/>
  <c r="P24" i="1"/>
  <c r="P253"/>
  <c r="P58" i="2"/>
  <c r="P446" i="1"/>
  <c r="V17"/>
  <c r="W17"/>
  <c r="X17"/>
  <c r="Y17"/>
  <c r="Z17"/>
  <c r="I532" i="4"/>
  <c r="I1592"/>
  <c r="I2122"/>
  <c r="I1062"/>
  <c r="I2"/>
  <c r="V81" i="1"/>
  <c r="W81"/>
  <c r="X81"/>
  <c r="Y81"/>
  <c r="Z81"/>
  <c r="I1656" i="4"/>
  <c r="I1126"/>
  <c r="I2186"/>
  <c r="I596"/>
  <c r="I66"/>
  <c r="V148" i="1"/>
  <c r="W148"/>
  <c r="X148"/>
  <c r="R48" i="2" s="1"/>
  <c r="Y148" i="1"/>
  <c r="S48" i="2" s="1"/>
  <c r="Z148" i="1"/>
  <c r="T48" i="2" s="1"/>
  <c r="I1723" i="4"/>
  <c r="I2253"/>
  <c r="I663"/>
  <c r="I1193"/>
  <c r="I133"/>
  <c r="V18" i="1"/>
  <c r="W18"/>
  <c r="X18"/>
  <c r="Y18"/>
  <c r="Z18"/>
  <c r="I1593" i="4"/>
  <c r="I2123"/>
  <c r="I3"/>
  <c r="I1063"/>
  <c r="I533"/>
  <c r="V116" i="1"/>
  <c r="W116"/>
  <c r="X116"/>
  <c r="Y116"/>
  <c r="Z116"/>
  <c r="I2221" i="4"/>
  <c r="I631"/>
  <c r="I1691"/>
  <c r="I1161"/>
  <c r="I101"/>
  <c r="V208" i="1"/>
  <c r="W208"/>
  <c r="X208"/>
  <c r="Y208"/>
  <c r="Z208"/>
  <c r="I193" i="4"/>
  <c r="I1783"/>
  <c r="I1253"/>
  <c r="I2313"/>
  <c r="I723"/>
  <c r="V141" i="1"/>
  <c r="X141"/>
  <c r="Z141"/>
  <c r="Y141"/>
  <c r="W141"/>
  <c r="I656" i="4"/>
  <c r="I1716"/>
  <c r="I1186"/>
  <c r="I2246"/>
  <c r="I126"/>
  <c r="V187" i="1"/>
  <c r="W187"/>
  <c r="Q44" i="2" s="1"/>
  <c r="X187" i="1"/>
  <c r="R44" i="2" s="1"/>
  <c r="Y187" i="1"/>
  <c r="S44" i="2" s="1"/>
  <c r="Z187" i="1"/>
  <c r="T44" i="2" s="1"/>
  <c r="I1232" i="4"/>
  <c r="I1762"/>
  <c r="I2292"/>
  <c r="I172"/>
  <c r="I702"/>
  <c r="V259" i="1"/>
  <c r="W259"/>
  <c r="X259"/>
  <c r="Y259"/>
  <c r="Z259"/>
  <c r="I1304" i="4"/>
  <c r="I244"/>
  <c r="I774"/>
  <c r="I1834"/>
  <c r="I2364"/>
  <c r="V188" i="1"/>
  <c r="W188"/>
  <c r="X188"/>
  <c r="Y188"/>
  <c r="Z188"/>
  <c r="I1763" i="4"/>
  <c r="I1233"/>
  <c r="I2293"/>
  <c r="I703"/>
  <c r="I173"/>
  <c r="V201" i="1"/>
  <c r="W201"/>
  <c r="X201"/>
  <c r="Y201"/>
  <c r="S42" i="2" s="1"/>
  <c r="Z201" i="1"/>
  <c r="I1246" i="4"/>
  <c r="I186"/>
  <c r="I1776"/>
  <c r="I2306"/>
  <c r="I716"/>
  <c r="V281" i="1"/>
  <c r="W281"/>
  <c r="X281"/>
  <c r="Y281"/>
  <c r="Z281"/>
  <c r="I266" i="4"/>
  <c r="I1856"/>
  <c r="I1326"/>
  <c r="I2386"/>
  <c r="I796"/>
  <c r="V308" i="1"/>
  <c r="W308"/>
  <c r="X308"/>
  <c r="Y308"/>
  <c r="Z308"/>
  <c r="I2413" i="4"/>
  <c r="I823"/>
  <c r="I293"/>
  <c r="I1883"/>
  <c r="I1353"/>
  <c r="V379" i="1"/>
  <c r="W379"/>
  <c r="X379"/>
  <c r="Y379"/>
  <c r="Z379"/>
  <c r="I1954" i="4"/>
  <c r="I364"/>
  <c r="I1424"/>
  <c r="I2484"/>
  <c r="I894"/>
  <c r="V338" i="1"/>
  <c r="W338"/>
  <c r="X338"/>
  <c r="Y338"/>
  <c r="Z338"/>
  <c r="I1913" i="4"/>
  <c r="I323"/>
  <c r="I853"/>
  <c r="I1383"/>
  <c r="I2443"/>
  <c r="V396" i="1"/>
  <c r="W396"/>
  <c r="X396"/>
  <c r="Y396"/>
  <c r="Z396"/>
  <c r="I1441" i="4"/>
  <c r="I2501"/>
  <c r="I911"/>
  <c r="I381"/>
  <c r="I1971"/>
  <c r="V440" i="1"/>
  <c r="W440"/>
  <c r="X440"/>
  <c r="Y440"/>
  <c r="Z440"/>
  <c r="I2015" i="4"/>
  <c r="I955"/>
  <c r="I2545"/>
  <c r="I425"/>
  <c r="I1485"/>
  <c r="V504" i="1"/>
  <c r="W504"/>
  <c r="X504"/>
  <c r="Y504"/>
  <c r="Z504"/>
  <c r="I1549" i="4"/>
  <c r="I2609"/>
  <c r="I1019"/>
  <c r="I489"/>
  <c r="I2079"/>
  <c r="V443" i="1"/>
  <c r="W443"/>
  <c r="X443"/>
  <c r="Y443"/>
  <c r="Z443"/>
  <c r="I958" i="4"/>
  <c r="I1488"/>
  <c r="I2018"/>
  <c r="I2548"/>
  <c r="I428"/>
  <c r="V507" i="1"/>
  <c r="W507"/>
  <c r="X507"/>
  <c r="R17" i="2" s="1"/>
  <c r="Y507" i="1"/>
  <c r="Z507"/>
  <c r="T17" i="2" s="1"/>
  <c r="I1552" i="4"/>
  <c r="I2082"/>
  <c r="I2612"/>
  <c r="I492"/>
  <c r="I1022"/>
  <c r="P27" i="2"/>
  <c r="P417" i="1"/>
  <c r="P56" i="2"/>
  <c r="P450" i="1"/>
  <c r="P24" i="2"/>
  <c r="P514" i="1"/>
  <c r="P29" i="2"/>
  <c r="P465" i="1"/>
  <c r="P18" i="2"/>
  <c r="P529" i="1"/>
  <c r="V37"/>
  <c r="W37"/>
  <c r="Q41" i="2" s="1"/>
  <c r="X37" i="1"/>
  <c r="Y37"/>
  <c r="Z37"/>
  <c r="T41" i="2" s="1"/>
  <c r="I1612" i="4"/>
  <c r="I1082"/>
  <c r="I2142"/>
  <c r="I552"/>
  <c r="I22"/>
  <c r="V101" i="1"/>
  <c r="W101"/>
  <c r="X101"/>
  <c r="Y101"/>
  <c r="Z101"/>
  <c r="I1146" i="4"/>
  <c r="I2206"/>
  <c r="I616"/>
  <c r="I86"/>
  <c r="I1676"/>
  <c r="V168" i="1"/>
  <c r="W168"/>
  <c r="X168"/>
  <c r="Y168"/>
  <c r="Z168"/>
  <c r="I2273" i="4"/>
  <c r="I683"/>
  <c r="I153"/>
  <c r="I1743"/>
  <c r="I1213"/>
  <c r="V66" i="1"/>
  <c r="W66"/>
  <c r="X66"/>
  <c r="Y66"/>
  <c r="Z66"/>
  <c r="I2171" i="4"/>
  <c r="I1111"/>
  <c r="I581"/>
  <c r="I1641"/>
  <c r="I51"/>
  <c r="V167" i="1"/>
  <c r="W167"/>
  <c r="X167"/>
  <c r="Y167"/>
  <c r="Z167"/>
  <c r="I682" i="4"/>
  <c r="I1212"/>
  <c r="I1742"/>
  <c r="I2272"/>
  <c r="I152"/>
  <c r="V244" i="1"/>
  <c r="W244"/>
  <c r="X244"/>
  <c r="Y244"/>
  <c r="Z244"/>
  <c r="I2349" i="4"/>
  <c r="I759"/>
  <c r="I1819"/>
  <c r="I1289"/>
  <c r="I229"/>
  <c r="V94" i="1"/>
  <c r="W94"/>
  <c r="Q38" i="2" s="1"/>
  <c r="X94" i="1"/>
  <c r="Y94"/>
  <c r="Z94"/>
  <c r="I1669" i="4"/>
  <c r="I2199"/>
  <c r="I79"/>
  <c r="I1139"/>
  <c r="I609"/>
  <c r="V258" i="1"/>
  <c r="W258"/>
  <c r="X258"/>
  <c r="Z258"/>
  <c r="Y258"/>
  <c r="S36" i="2" s="1"/>
  <c r="I1833" i="4"/>
  <c r="I243"/>
  <c r="I773"/>
  <c r="I1303"/>
  <c r="I2363"/>
  <c r="V22" i="1"/>
  <c r="W22"/>
  <c r="X22"/>
  <c r="Y22"/>
  <c r="Z22"/>
  <c r="I537" i="4"/>
  <c r="I7"/>
  <c r="I1067"/>
  <c r="I2127"/>
  <c r="I1597"/>
  <c r="V126" i="1"/>
  <c r="W126"/>
  <c r="X126"/>
  <c r="Y126"/>
  <c r="Z126"/>
  <c r="I1701" i="4"/>
  <c r="I2231"/>
  <c r="I111"/>
  <c r="I1171"/>
  <c r="I641"/>
  <c r="V269" i="1"/>
  <c r="W269"/>
  <c r="X269"/>
  <c r="Y269"/>
  <c r="Z269"/>
  <c r="T36" i="2" s="1"/>
  <c r="I254" i="4"/>
  <c r="I1844"/>
  <c r="I1314"/>
  <c r="I2374"/>
  <c r="I784"/>
  <c r="V237" i="1"/>
  <c r="W237"/>
  <c r="X237"/>
  <c r="Y237"/>
  <c r="Z237"/>
  <c r="I2342" i="4"/>
  <c r="I752"/>
  <c r="I222"/>
  <c r="I1812"/>
  <c r="I1282"/>
  <c r="V351" i="1"/>
  <c r="W351"/>
  <c r="X351"/>
  <c r="Y351"/>
  <c r="Z351"/>
  <c r="I866" i="4"/>
  <c r="I1396"/>
  <c r="I1926"/>
  <c r="I2456"/>
  <c r="I336"/>
  <c r="V415" i="1"/>
  <c r="W415"/>
  <c r="X415"/>
  <c r="Y415"/>
  <c r="Z415"/>
  <c r="I1990" i="4"/>
  <c r="I2520"/>
  <c r="I400"/>
  <c r="I930"/>
  <c r="I1460"/>
  <c r="V374" i="1"/>
  <c r="W374"/>
  <c r="X374"/>
  <c r="Y374"/>
  <c r="Z374"/>
  <c r="I889" i="4"/>
  <c r="I1419"/>
  <c r="I1949"/>
  <c r="I2479"/>
  <c r="I359"/>
  <c r="V428" i="1"/>
  <c r="W428"/>
  <c r="X428"/>
  <c r="Y428"/>
  <c r="Z428"/>
  <c r="I1473" i="4"/>
  <c r="I2533"/>
  <c r="I943"/>
  <c r="I413"/>
  <c r="I2003"/>
  <c r="V492" i="1"/>
  <c r="W492"/>
  <c r="X492"/>
  <c r="Y492"/>
  <c r="Z492"/>
  <c r="I477" i="4"/>
  <c r="I2067"/>
  <c r="I1537"/>
  <c r="I2597"/>
  <c r="I1007"/>
  <c r="V431" i="1"/>
  <c r="W431"/>
  <c r="X431"/>
  <c r="Y431"/>
  <c r="Z431"/>
  <c r="I2006" i="4"/>
  <c r="I2536"/>
  <c r="I416"/>
  <c r="I946"/>
  <c r="I1476"/>
  <c r="V495" i="1"/>
  <c r="W495"/>
  <c r="X495"/>
  <c r="Y495"/>
  <c r="Z495"/>
  <c r="I2600" i="4"/>
  <c r="I480"/>
  <c r="I1010"/>
  <c r="I1540"/>
  <c r="I2070"/>
  <c r="Q39" i="2"/>
  <c r="S30"/>
  <c r="T50"/>
  <c r="P56" i="1"/>
  <c r="P26"/>
  <c r="P60"/>
  <c r="P198"/>
  <c r="P142"/>
  <c r="P179"/>
  <c r="P262"/>
  <c r="P223"/>
  <c r="P325"/>
  <c r="P357"/>
  <c r="P169"/>
  <c r="P286"/>
  <c r="P344"/>
  <c r="P376"/>
  <c r="P414"/>
  <c r="P409"/>
  <c r="T58" i="2"/>
  <c r="P478" i="1"/>
  <c r="P510"/>
  <c r="P542"/>
  <c r="P429"/>
  <c r="P88"/>
  <c r="P120"/>
  <c r="P23"/>
  <c r="P157"/>
  <c r="P195"/>
  <c r="P254"/>
  <c r="P119"/>
  <c r="P215"/>
  <c r="P245"/>
  <c r="P189"/>
  <c r="P127"/>
  <c r="P221"/>
  <c r="P304"/>
  <c r="P345"/>
  <c r="P377"/>
  <c r="P95"/>
  <c r="P294"/>
  <c r="P348"/>
  <c r="P380"/>
  <c r="P390"/>
  <c r="T27" i="2"/>
  <c r="T56"/>
  <c r="P482" i="1"/>
  <c r="T24" i="2"/>
  <c r="P546" i="1"/>
  <c r="P433"/>
  <c r="T29" i="2"/>
  <c r="P497" i="1"/>
  <c r="Q48" i="2"/>
  <c r="S15"/>
  <c r="S39" l="1"/>
  <c r="T16"/>
  <c r="R39"/>
  <c r="R27"/>
  <c r="R30"/>
  <c r="T38"/>
  <c r="Q36"/>
  <c r="S17"/>
  <c r="Q57"/>
  <c r="R18"/>
  <c r="T39"/>
  <c r="Q27"/>
  <c r="T30"/>
  <c r="R36"/>
  <c r="R42"/>
  <c r="Q17"/>
  <c r="S18"/>
  <c r="Q35"/>
  <c r="R41"/>
  <c r="T42"/>
  <c r="P42"/>
  <c r="P30"/>
  <c r="Q30"/>
  <c r="S57"/>
  <c r="T18"/>
  <c r="R28"/>
  <c r="S41"/>
  <c r="Q24"/>
  <c r="Q42"/>
  <c r="S27"/>
  <c r="R38"/>
  <c r="R57"/>
  <c r="T57"/>
  <c r="R24"/>
  <c r="Q18"/>
  <c r="S38"/>
  <c r="O42"/>
  <c r="O30"/>
  <c r="T52"/>
  <c r="O15" i="1"/>
  <c r="M10" i="2" s="1"/>
  <c r="P52"/>
  <c r="P17" i="1"/>
  <c r="K15"/>
  <c r="P28" i="2"/>
  <c r="P468" i="1"/>
  <c r="P35" i="2"/>
  <c r="P277" i="1"/>
  <c r="P54" i="2"/>
  <c r="O54" s="1"/>
  <c r="P19" i="1"/>
  <c r="P26" i="2"/>
  <c r="P327" i="1"/>
  <c r="P33" i="2"/>
  <c r="P305" i="1"/>
  <c r="P55" i="2"/>
  <c r="P424" i="1"/>
  <c r="P21" i="2"/>
  <c r="O21" s="1"/>
  <c r="P322" i="1"/>
  <c r="P34" i="2"/>
  <c r="P432" i="1"/>
  <c r="P431"/>
  <c r="P428"/>
  <c r="P415"/>
  <c r="P237"/>
  <c r="P126"/>
  <c r="P258"/>
  <c r="P244"/>
  <c r="P66"/>
  <c r="P101"/>
  <c r="O18" i="2"/>
  <c r="O24"/>
  <c r="O27"/>
  <c r="P443" i="1"/>
  <c r="P440"/>
  <c r="P338"/>
  <c r="P308"/>
  <c r="P201"/>
  <c r="P259"/>
  <c r="P141"/>
  <c r="P116"/>
  <c r="P148"/>
  <c r="P36" i="2"/>
  <c r="O36" s="1"/>
  <c r="P509" i="1"/>
  <c r="P471"/>
  <c r="T28" i="2"/>
  <c r="P366" i="1"/>
  <c r="P359"/>
  <c r="T35" i="2"/>
  <c r="P76" i="1"/>
  <c r="P138"/>
  <c r="P204"/>
  <c r="P77"/>
  <c r="R45" i="2"/>
  <c r="P451" i="1"/>
  <c r="P355"/>
  <c r="P275"/>
  <c r="P151"/>
  <c r="P41"/>
  <c r="P166"/>
  <c r="Q32" i="2"/>
  <c r="S43"/>
  <c r="Q37"/>
  <c r="P527" i="1"/>
  <c r="R16" i="2"/>
  <c r="P524" i="1"/>
  <c r="P416"/>
  <c r="P383"/>
  <c r="P301"/>
  <c r="P42"/>
  <c r="P209"/>
  <c r="Q49" i="2"/>
  <c r="P212" i="1"/>
  <c r="P36"/>
  <c r="P69"/>
  <c r="P475"/>
  <c r="P472"/>
  <c r="P370"/>
  <c r="P347"/>
  <c r="P250"/>
  <c r="P283"/>
  <c r="P108"/>
  <c r="P149"/>
  <c r="P180"/>
  <c r="P49"/>
  <c r="P477"/>
  <c r="P439"/>
  <c r="P436"/>
  <c r="P334"/>
  <c r="T26" i="2"/>
  <c r="P217" i="1"/>
  <c r="P295"/>
  <c r="P118"/>
  <c r="P150"/>
  <c r="P176"/>
  <c r="P45"/>
  <c r="P544"/>
  <c r="P413"/>
  <c r="P387"/>
  <c r="R23" i="2"/>
  <c r="T33"/>
  <c r="P106" i="1"/>
  <c r="P242"/>
  <c r="P264"/>
  <c r="P99"/>
  <c r="R53" i="2"/>
  <c r="P137" i="1"/>
  <c r="P479"/>
  <c r="P476"/>
  <c r="P358"/>
  <c r="P335"/>
  <c r="R20" i="2"/>
  <c r="P249" i="1"/>
  <c r="P303"/>
  <c r="P47"/>
  <c r="P130"/>
  <c r="P152"/>
  <c r="P21"/>
  <c r="P427"/>
  <c r="T55" i="2"/>
  <c r="P276" i="1"/>
  <c r="P194"/>
  <c r="P225"/>
  <c r="P256"/>
  <c r="P82"/>
  <c r="P129"/>
  <c r="P140"/>
  <c r="P519"/>
  <c r="P516"/>
  <c r="P408"/>
  <c r="P407"/>
  <c r="P177"/>
  <c r="P163"/>
  <c r="P226"/>
  <c r="P252"/>
  <c r="P83"/>
  <c r="P125"/>
  <c r="P435"/>
  <c r="T34" i="2"/>
  <c r="P403" i="1"/>
  <c r="P46"/>
  <c r="P146"/>
  <c r="P257"/>
  <c r="P27"/>
  <c r="P114"/>
  <c r="P156"/>
  <c r="R40" i="2"/>
  <c r="P25" i="1"/>
  <c r="P512"/>
  <c r="P419"/>
  <c r="P197"/>
  <c r="P161"/>
  <c r="P50"/>
  <c r="P96"/>
  <c r="P192"/>
  <c r="Q52" i="2"/>
  <c r="L15" i="1"/>
  <c r="J10" i="2" s="1"/>
  <c r="P46"/>
  <c r="O46" s="1"/>
  <c r="P184" i="1"/>
  <c r="P25" i="2"/>
  <c r="O25" s="1"/>
  <c r="P459" i="1"/>
  <c r="P51" i="2"/>
  <c r="O51" s="1"/>
  <c r="P30" i="1"/>
  <c r="P43" i="2"/>
  <c r="P227" i="1"/>
  <c r="Q28" i="2"/>
  <c r="S45"/>
  <c r="P48"/>
  <c r="O48" s="1"/>
  <c r="P511" i="1"/>
  <c r="P508"/>
  <c r="P400"/>
  <c r="P367"/>
  <c r="P285"/>
  <c r="P32"/>
  <c r="P175"/>
  <c r="P182"/>
  <c r="P53"/>
  <c r="P456"/>
  <c r="P354"/>
  <c r="P331"/>
  <c r="P235"/>
  <c r="P267"/>
  <c r="P131"/>
  <c r="P164"/>
  <c r="P33"/>
  <c r="P461"/>
  <c r="P423"/>
  <c r="P420"/>
  <c r="P318"/>
  <c r="P300"/>
  <c r="R32" i="2"/>
  <c r="P202" i="1"/>
  <c r="P279"/>
  <c r="P91"/>
  <c r="P132"/>
  <c r="P160"/>
  <c r="P29"/>
  <c r="P39" i="2"/>
  <c r="O39" s="1"/>
  <c r="P531" i="1"/>
  <c r="P528"/>
  <c r="P404"/>
  <c r="P371"/>
  <c r="P289"/>
  <c r="T43" i="2"/>
  <c r="P84" i="1"/>
  <c r="R37" i="2"/>
  <c r="S16"/>
  <c r="S49"/>
  <c r="Q26"/>
  <c r="S23"/>
  <c r="Q33"/>
  <c r="S53"/>
  <c r="S20"/>
  <c r="Q55"/>
  <c r="Q34"/>
  <c r="S40"/>
  <c r="P19"/>
  <c r="O19" s="1"/>
  <c r="P314" i="1"/>
  <c r="P45" i="2"/>
  <c r="P185" i="1"/>
  <c r="P16" i="2"/>
  <c r="P463" i="1"/>
  <c r="P22" i="2"/>
  <c r="O22" s="1"/>
  <c r="P319" i="1"/>
  <c r="P23" i="2"/>
  <c r="P323" i="1"/>
  <c r="P53" i="2"/>
  <c r="P20" i="1"/>
  <c r="P20" i="2"/>
  <c r="P317" i="1"/>
  <c r="P31" i="2"/>
  <c r="O31" s="1"/>
  <c r="P488" i="1"/>
  <c r="P47" i="2"/>
  <c r="O47" s="1"/>
  <c r="P183" i="1"/>
  <c r="P40" i="2"/>
  <c r="P89" i="1"/>
  <c r="P495"/>
  <c r="P492"/>
  <c r="P374"/>
  <c r="P351"/>
  <c r="P269"/>
  <c r="P22"/>
  <c r="P94"/>
  <c r="P167"/>
  <c r="P168"/>
  <c r="P37"/>
  <c r="O56" i="2"/>
  <c r="P507" i="1"/>
  <c r="P504"/>
  <c r="P396"/>
  <c r="P379"/>
  <c r="P281"/>
  <c r="P188"/>
  <c r="O58" i="2"/>
  <c r="P389" i="1"/>
  <c r="P268"/>
  <c r="R35" i="2"/>
  <c r="P173" i="1"/>
  <c r="P241"/>
  <c r="P44"/>
  <c r="P98"/>
  <c r="P144"/>
  <c r="T45" i="2"/>
  <c r="P378" i="1"/>
  <c r="P273"/>
  <c r="P54"/>
  <c r="P172"/>
  <c r="P291"/>
  <c r="P121"/>
  <c r="S32" i="2"/>
  <c r="Q43"/>
  <c r="S37"/>
  <c r="P460" i="1"/>
  <c r="P342"/>
  <c r="P234"/>
  <c r="P287"/>
  <c r="T49" i="2"/>
  <c r="R49"/>
  <c r="P115" i="1"/>
  <c r="P133"/>
  <c r="P539"/>
  <c r="P536"/>
  <c r="P397"/>
  <c r="P411"/>
  <c r="P313"/>
  <c r="P143"/>
  <c r="P210"/>
  <c r="P240"/>
  <c r="P67"/>
  <c r="P113"/>
  <c r="P541"/>
  <c r="P503"/>
  <c r="P500"/>
  <c r="P392"/>
  <c r="P391"/>
  <c r="R26" i="2"/>
  <c r="P309" i="1"/>
  <c r="P153"/>
  <c r="P211"/>
  <c r="P236"/>
  <c r="P68"/>
  <c r="P109"/>
  <c r="P483"/>
  <c r="P480"/>
  <c r="P346"/>
  <c r="T23" i="2"/>
  <c r="R33"/>
  <c r="P218" i="1"/>
  <c r="P307"/>
  <c r="P74"/>
  <c r="P181"/>
  <c r="T53" i="2"/>
  <c r="P73" i="1"/>
  <c r="P15" i="2"/>
  <c r="O15" s="1"/>
  <c r="P543" i="1"/>
  <c r="P540"/>
  <c r="P405"/>
  <c r="P399"/>
  <c r="T20" i="2"/>
  <c r="P79" i="1"/>
  <c r="P243"/>
  <c r="P228"/>
  <c r="P51"/>
  <c r="P85"/>
  <c r="P491"/>
  <c r="R55" i="2"/>
  <c r="P386" i="1"/>
  <c r="P363"/>
  <c r="P265"/>
  <c r="P299"/>
  <c r="P158"/>
  <c r="P200"/>
  <c r="P65"/>
  <c r="P493"/>
  <c r="P455"/>
  <c r="P452"/>
  <c r="P350"/>
  <c r="P343"/>
  <c r="P251"/>
  <c r="P311"/>
  <c r="P128"/>
  <c r="P165"/>
  <c r="P196"/>
  <c r="P61"/>
  <c r="P499"/>
  <c r="P496"/>
  <c r="R34" i="2"/>
  <c r="P362" i="1"/>
  <c r="P339"/>
  <c r="P233"/>
  <c r="P59"/>
  <c r="P111"/>
  <c r="P216"/>
  <c r="P35"/>
  <c r="T40" i="2"/>
  <c r="P515" i="1"/>
  <c r="P448"/>
  <c r="P205"/>
  <c r="P86"/>
  <c r="P232"/>
  <c r="P105"/>
  <c r="P248"/>
  <c r="P44" i="2"/>
  <c r="O44" s="1"/>
  <c r="P187" i="1"/>
  <c r="R52" i="2"/>
  <c r="M15" i="1"/>
  <c r="K10" i="2" s="1"/>
  <c r="S52"/>
  <c r="N15" i="1"/>
  <c r="L10" i="2" s="1"/>
  <c r="P32"/>
  <c r="P293" i="1"/>
  <c r="P37" i="2"/>
  <c r="P57" i="1"/>
  <c r="P49" i="2"/>
  <c r="P139" i="1"/>
  <c r="O29" i="2"/>
  <c r="P208" i="1"/>
  <c r="P18"/>
  <c r="P81"/>
  <c r="O50" i="2"/>
  <c r="P535" i="1"/>
  <c r="P532"/>
  <c r="S28" i="2"/>
  <c r="S35"/>
  <c r="Q45"/>
  <c r="P57"/>
  <c r="O57" s="1"/>
  <c r="P41"/>
  <c r="O41" s="1"/>
  <c r="P447" i="1"/>
  <c r="P444"/>
  <c r="P326"/>
  <c r="P284"/>
  <c r="P219"/>
  <c r="P271"/>
  <c r="P260"/>
  <c r="P100"/>
  <c r="P117"/>
  <c r="P523"/>
  <c r="P520"/>
  <c r="P412"/>
  <c r="P395"/>
  <c r="P297"/>
  <c r="P62"/>
  <c r="P199"/>
  <c r="P224"/>
  <c r="P52"/>
  <c r="P97"/>
  <c r="P525"/>
  <c r="P487"/>
  <c r="P484"/>
  <c r="P382"/>
  <c r="P375"/>
  <c r="T32" i="2"/>
  <c r="P123" i="1"/>
  <c r="P178"/>
  <c r="P220"/>
  <c r="P34"/>
  <c r="P93"/>
  <c r="P17" i="2"/>
  <c r="O17" s="1"/>
  <c r="P38"/>
  <c r="O38" s="1"/>
  <c r="P467" i="1"/>
  <c r="P464"/>
  <c r="P330"/>
  <c r="P292"/>
  <c r="P203"/>
  <c r="R43" i="2"/>
  <c r="P64" i="1"/>
  <c r="T37" i="2"/>
  <c r="Q16"/>
  <c r="S26"/>
  <c r="Q23"/>
  <c r="S33"/>
  <c r="Q53"/>
  <c r="Q20"/>
  <c r="S55"/>
  <c r="S34"/>
  <c r="Q40"/>
  <c r="O37" l="1"/>
  <c r="O40"/>
  <c r="O53"/>
  <c r="O45"/>
  <c r="O52"/>
  <c r="O43"/>
  <c r="O34"/>
  <c r="O55"/>
  <c r="O26"/>
  <c r="O35"/>
  <c r="I10"/>
  <c r="P15" i="1"/>
  <c r="O49" i="2"/>
  <c r="O32"/>
  <c r="O20"/>
  <c r="O23"/>
  <c r="O16"/>
  <c r="O33"/>
  <c r="O28"/>
  <c r="O13" l="1"/>
  <c r="L579" i="4" s="1"/>
  <c r="L807"/>
  <c r="L753"/>
  <c r="L49"/>
  <c r="L324"/>
  <c r="L68"/>
  <c r="L1833"/>
  <c r="L806"/>
  <c r="L811"/>
  <c r="L555"/>
  <c r="L757"/>
  <c r="L61"/>
  <c r="L328"/>
  <c r="L72"/>
  <c r="L1849"/>
  <c r="L189"/>
  <c r="L224"/>
  <c r="L493"/>
  <c r="L915"/>
  <c r="L161"/>
  <c r="L563"/>
  <c r="L838"/>
  <c r="L561"/>
  <c r="L739"/>
  <c r="L1812"/>
  <c r="L1689"/>
  <c r="L1031"/>
  <c r="L775"/>
  <c r="L11"/>
  <c r="L661"/>
  <c r="L552"/>
  <c r="L292"/>
  <c r="L1828"/>
  <c r="L1705"/>
  <c r="L1035"/>
  <c r="L779"/>
  <c r="L15"/>
  <c r="L669"/>
  <c r="L556"/>
  <c r="L296"/>
  <c r="L1844"/>
  <c r="L1076"/>
  <c r="L253"/>
  <c r="L416"/>
  <c r="L681"/>
  <c r="L81"/>
  <c r="L589"/>
  <c r="L755"/>
  <c r="L448"/>
  <c r="L1065"/>
  <c r="L2480"/>
  <c r="L1620"/>
  <c r="L343"/>
  <c r="L119"/>
  <c r="L214"/>
  <c r="L919"/>
  <c r="L952"/>
  <c r="L436"/>
  <c r="L230"/>
  <c r="L923"/>
  <c r="L956"/>
  <c r="L440"/>
  <c r="L1014"/>
  <c r="L1178"/>
  <c r="L607"/>
  <c r="L355"/>
  <c r="L289"/>
  <c r="L896"/>
  <c r="L124"/>
  <c r="L989"/>
  <c r="L2247"/>
  <c r="L2426"/>
  <c r="L1151"/>
  <c r="L1944"/>
  <c r="L2077"/>
  <c r="L1821"/>
  <c r="L1050"/>
  <c r="L794"/>
  <c r="L26"/>
  <c r="L2442"/>
  <c r="L1167"/>
  <c r="L1948"/>
  <c r="L2081"/>
  <c r="L1825"/>
  <c r="L1054"/>
  <c r="L798"/>
  <c r="L30"/>
  <c r="L2458"/>
  <c r="L1183"/>
  <c r="L1952"/>
  <c r="L1436"/>
  <c r="L2085"/>
  <c r="L1829"/>
  <c r="L1321"/>
  <c r="L1058"/>
  <c r="L802"/>
  <c r="L290"/>
  <c r="L34"/>
  <c r="L2440"/>
  <c r="L1563"/>
  <c r="L1819"/>
  <c r="L2075"/>
  <c r="L1642"/>
  <c r="L1898"/>
  <c r="L2220"/>
  <c r="L2355"/>
  <c r="L2611"/>
  <c r="L2326"/>
  <c r="L2293"/>
  <c r="L2549"/>
  <c r="L1095"/>
  <c r="L1607"/>
  <c r="L1863"/>
  <c r="L2112"/>
  <c r="L1686"/>
  <c r="L1942"/>
  <c r="L2308"/>
  <c r="L2399"/>
  <c r="L2110"/>
  <c r="L2370"/>
  <c r="L2337"/>
  <c r="L2593"/>
  <c r="L1155"/>
  <c r="L1667"/>
  <c r="L1923"/>
  <c r="L1234"/>
  <c r="L1746"/>
  <c r="L2002"/>
  <c r="L2428"/>
  <c r="L2459"/>
  <c r="L2174"/>
  <c r="L2238"/>
  <c r="L2366"/>
  <c r="L2430"/>
  <c r="L2494"/>
  <c r="L2622"/>
  <c r="L2141"/>
  <c r="L2205"/>
  <c r="L2333"/>
  <c r="L2397"/>
  <c r="L2461"/>
  <c r="L2589"/>
  <c r="L2649"/>
  <c r="L225"/>
  <c r="L304"/>
  <c r="L361"/>
  <c r="L548"/>
  <c r="L1027"/>
  <c r="L1154"/>
  <c r="L649"/>
  <c r="L400"/>
  <c r="L957"/>
  <c r="L883"/>
  <c r="L373"/>
  <c r="L580"/>
  <c r="L39"/>
  <c r="L1408"/>
  <c r="L2144"/>
  <c r="L1488"/>
  <c r="L854"/>
  <c r="L342"/>
  <c r="L1025"/>
  <c r="L1075"/>
  <c r="L951"/>
  <c r="L823"/>
  <c r="L567"/>
  <c r="L443"/>
  <c r="L315"/>
  <c r="L59"/>
  <c r="L1106"/>
  <c r="L781"/>
  <c r="L469"/>
  <c r="L201"/>
  <c r="L984"/>
  <c r="L856"/>
  <c r="L728"/>
  <c r="L600"/>
  <c r="L468"/>
  <c r="L340"/>
  <c r="L212"/>
  <c r="L84"/>
  <c r="L1144"/>
  <c r="L861"/>
  <c r="L513"/>
  <c r="L2020"/>
  <c r="L1504"/>
  <c r="L1897"/>
  <c r="L1389"/>
  <c r="L870"/>
  <c r="L358"/>
  <c r="L1069"/>
  <c r="L569"/>
  <c r="L1079"/>
  <c r="L955"/>
  <c r="L827"/>
  <c r="L699"/>
  <c r="L571"/>
  <c r="L447"/>
  <c r="L319"/>
  <c r="L191"/>
  <c r="L63"/>
  <c r="L1112"/>
  <c r="L789"/>
  <c r="L473"/>
  <c r="L205"/>
  <c r="L988"/>
  <c r="L860"/>
  <c r="L732"/>
  <c r="L604"/>
  <c r="L472"/>
  <c r="L344"/>
  <c r="L216"/>
  <c r="L88"/>
  <c r="L1152"/>
  <c r="L885"/>
  <c r="L517"/>
  <c r="L2036"/>
  <c r="L1520"/>
  <c r="L1913"/>
  <c r="L1593"/>
  <c r="L1341"/>
  <c r="L1082"/>
  <c r="L822"/>
  <c r="L566"/>
  <c r="L310"/>
  <c r="L54"/>
  <c r="L953"/>
  <c r="L777"/>
  <c r="L501"/>
  <c r="L165"/>
  <c r="L1067"/>
  <c r="L1007"/>
  <c r="L943"/>
  <c r="L879"/>
  <c r="L815"/>
  <c r="L751"/>
  <c r="L687"/>
  <c r="L623"/>
  <c r="L559"/>
  <c r="L499"/>
  <c r="L435"/>
  <c r="L371"/>
  <c r="L307"/>
  <c r="L243"/>
  <c r="L179"/>
  <c r="L115"/>
  <c r="L51"/>
  <c r="L1186"/>
  <c r="L1102"/>
  <c r="L945"/>
  <c r="L765"/>
  <c r="L585"/>
  <c r="L449"/>
  <c r="L309"/>
  <c r="L145"/>
  <c r="L1040"/>
  <c r="L976"/>
  <c r="L912"/>
  <c r="L848"/>
  <c r="L784"/>
  <c r="L720"/>
  <c r="L656"/>
  <c r="L592"/>
  <c r="L524"/>
  <c r="L460"/>
  <c r="L396"/>
  <c r="L332"/>
  <c r="L268"/>
  <c r="L204"/>
  <c r="L140"/>
  <c r="L76"/>
  <c r="L12"/>
  <c r="L1128"/>
  <c r="L1013"/>
  <c r="L841"/>
  <c r="L673"/>
  <c r="L489"/>
  <c r="L1278"/>
  <c r="L1726"/>
  <c r="L2095"/>
  <c r="L2260"/>
  <c r="L1854"/>
  <c r="L2631"/>
  <c r="L2567"/>
  <c r="L2154"/>
  <c r="L2512"/>
  <c r="L2538"/>
  <c r="L2457"/>
  <c r="L2201"/>
  <c r="L2490"/>
  <c r="L2234"/>
  <c r="L2519"/>
  <c r="L2263"/>
  <c r="L2528"/>
  <c r="L2062"/>
  <c r="L1806"/>
  <c r="L1550"/>
  <c r="L1294"/>
  <c r="L1983"/>
  <c r="L1727"/>
  <c r="L1471"/>
  <c r="L1215"/>
  <c r="L2256"/>
  <c r="L2088"/>
  <c r="L2024"/>
  <c r="L1960"/>
  <c r="L1896"/>
  <c r="L1832"/>
  <c r="L1768"/>
  <c r="L1704"/>
  <c r="L1640"/>
  <c r="L1572"/>
  <c r="L1508"/>
  <c r="L1444"/>
  <c r="L1380"/>
  <c r="L1316"/>
  <c r="L1252"/>
  <c r="L2093"/>
  <c r="L2029"/>
  <c r="L1965"/>
  <c r="L1901"/>
  <c r="L1837"/>
  <c r="L1773"/>
  <c r="L1709"/>
  <c r="L1645"/>
  <c r="L1585"/>
  <c r="L1521"/>
  <c r="L1457"/>
  <c r="L1393"/>
  <c r="L1329"/>
  <c r="L1265"/>
  <c r="L1201"/>
  <c r="L1137"/>
  <c r="L1070"/>
  <c r="L1002"/>
  <c r="L938"/>
  <c r="L874"/>
  <c r="L810"/>
  <c r="L746"/>
  <c r="L682"/>
  <c r="L618"/>
  <c r="L554"/>
  <c r="L490"/>
  <c r="L426"/>
  <c r="L362"/>
  <c r="L298"/>
  <c r="L234"/>
  <c r="L170"/>
  <c r="L106"/>
  <c r="L42"/>
  <c r="L1148"/>
  <c r="L2473"/>
  <c r="L2217"/>
  <c r="L2506"/>
  <c r="L2250"/>
  <c r="L2535"/>
  <c r="L2279"/>
  <c r="L2544"/>
  <c r="L2078"/>
  <c r="L1822"/>
  <c r="L1566"/>
  <c r="L1310"/>
  <c r="L1999"/>
  <c r="L1743"/>
  <c r="L1487"/>
  <c r="L1231"/>
  <c r="L2288"/>
  <c r="L2092"/>
  <c r="L2028"/>
  <c r="L1964"/>
  <c r="L1900"/>
  <c r="L1836"/>
  <c r="L1772"/>
  <c r="L1708"/>
  <c r="L1644"/>
  <c r="L1576"/>
  <c r="L1512"/>
  <c r="L1448"/>
  <c r="L1384"/>
  <c r="L1320"/>
  <c r="L1256"/>
  <c r="L2097"/>
  <c r="L2033"/>
  <c r="L1969"/>
  <c r="L1905"/>
  <c r="L1841"/>
  <c r="L1777"/>
  <c r="L1713"/>
  <c r="L1649"/>
  <c r="L1589"/>
  <c r="L1525"/>
  <c r="L1461"/>
  <c r="L1397"/>
  <c r="L1333"/>
  <c r="L1269"/>
  <c r="L1205"/>
  <c r="L1141"/>
  <c r="L1074"/>
  <c r="L1006"/>
  <c r="L942"/>
  <c r="L878"/>
  <c r="L814"/>
  <c r="L750"/>
  <c r="L686"/>
  <c r="L622"/>
  <c r="L558"/>
  <c r="L494"/>
  <c r="L430"/>
  <c r="L366"/>
  <c r="L302"/>
  <c r="L238"/>
  <c r="L174"/>
  <c r="L110"/>
  <c r="L46"/>
  <c r="L1170"/>
  <c r="L2489"/>
  <c r="L2233"/>
  <c r="L2522"/>
  <c r="L2266"/>
  <c r="L2551"/>
  <c r="L2295"/>
  <c r="L2560"/>
  <c r="L2094"/>
  <c r="L1838"/>
  <c r="L1582"/>
  <c r="L1326"/>
  <c r="L2015"/>
  <c r="L1759"/>
  <c r="L1503"/>
  <c r="L1247"/>
  <c r="L2320"/>
  <c r="L2096"/>
  <c r="L2032"/>
  <c r="L1968"/>
  <c r="L1904"/>
  <c r="L1840"/>
  <c r="L1776"/>
  <c r="L1712"/>
  <c r="L1648"/>
  <c r="L1580"/>
  <c r="L1516"/>
  <c r="L1452"/>
  <c r="L1388"/>
  <c r="L1324"/>
  <c r="L1260"/>
  <c r="L2101"/>
  <c r="L2037"/>
  <c r="L1973"/>
  <c r="L1909"/>
  <c r="L1845"/>
  <c r="L1781"/>
  <c r="L1717"/>
  <c r="L1653"/>
  <c r="L1592"/>
  <c r="L1529"/>
  <c r="L1465"/>
  <c r="L1401"/>
  <c r="L1337"/>
  <c r="L1273"/>
  <c r="L1209"/>
  <c r="L1145"/>
  <c r="L1078"/>
  <c r="L1010"/>
  <c r="L946"/>
  <c r="L882"/>
  <c r="L818"/>
  <c r="L754"/>
  <c r="L690"/>
  <c r="L626"/>
  <c r="L562"/>
  <c r="L498"/>
  <c r="L434"/>
  <c r="L370"/>
  <c r="L306"/>
  <c r="L242"/>
  <c r="L178"/>
  <c r="L114"/>
  <c r="L50"/>
  <c r="L1172"/>
  <c r="L2185"/>
  <c r="L2280"/>
  <c r="L2408"/>
  <c r="L1099"/>
  <c r="L1163"/>
  <c r="L1227"/>
  <c r="L1291"/>
  <c r="L1355"/>
  <c r="L1419"/>
  <c r="L1483"/>
  <c r="L1547"/>
  <c r="L1611"/>
  <c r="L1675"/>
  <c r="L1739"/>
  <c r="L1803"/>
  <c r="L1867"/>
  <c r="L1931"/>
  <c r="L1995"/>
  <c r="L2059"/>
  <c r="L2115"/>
  <c r="L1242"/>
  <c r="L1306"/>
  <c r="L1370"/>
  <c r="L1434"/>
  <c r="L1498"/>
  <c r="L1562"/>
  <c r="L1626"/>
  <c r="L1690"/>
  <c r="L1754"/>
  <c r="L1818"/>
  <c r="L1882"/>
  <c r="L1946"/>
  <c r="L2010"/>
  <c r="L2074"/>
  <c r="L2188"/>
  <c r="L2316"/>
  <c r="L2444"/>
  <c r="L2540"/>
  <c r="L2604"/>
  <c r="L2147"/>
  <c r="L2211"/>
  <c r="L2275"/>
  <c r="L2339"/>
  <c r="L2403"/>
  <c r="L2467"/>
  <c r="L2531"/>
  <c r="L2595"/>
  <c r="L2114"/>
  <c r="L2182"/>
  <c r="L2246"/>
  <c r="L2310"/>
  <c r="L2374"/>
  <c r="L2438"/>
  <c r="L2502"/>
  <c r="L2566"/>
  <c r="L2630"/>
  <c r="L2149"/>
  <c r="L2213"/>
  <c r="L2277"/>
  <c r="L2341"/>
  <c r="L2405"/>
  <c r="L2469"/>
  <c r="L2533"/>
  <c r="L2597"/>
  <c r="L2240"/>
  <c r="L2368"/>
  <c r="L2496"/>
  <c r="L1143"/>
  <c r="L1207"/>
  <c r="L1271"/>
  <c r="L1335"/>
  <c r="L1399"/>
  <c r="L1463"/>
  <c r="L1527"/>
  <c r="L1591"/>
  <c r="L1655"/>
  <c r="L1719"/>
  <c r="L1783"/>
  <c r="L1847"/>
  <c r="L1911"/>
  <c r="L1975"/>
  <c r="L2039"/>
  <c r="L2103"/>
  <c r="L1222"/>
  <c r="L1286"/>
  <c r="L1350"/>
  <c r="L1414"/>
  <c r="L1478"/>
  <c r="L1542"/>
  <c r="L1606"/>
  <c r="L1670"/>
  <c r="L1734"/>
  <c r="L1798"/>
  <c r="L1862"/>
  <c r="L1926"/>
  <c r="L1990"/>
  <c r="L2054"/>
  <c r="L2148"/>
  <c r="L2276"/>
  <c r="L2404"/>
  <c r="L2520"/>
  <c r="L2584"/>
  <c r="L2648"/>
  <c r="L2191"/>
  <c r="L2255"/>
  <c r="L2319"/>
  <c r="L2383"/>
  <c r="L2447"/>
  <c r="L2511"/>
  <c r="L2575"/>
  <c r="L2639"/>
  <c r="L2162"/>
  <c r="L2226"/>
  <c r="L2290"/>
  <c r="L2354"/>
  <c r="L2418"/>
  <c r="L2482"/>
  <c r="L2546"/>
  <c r="L2610"/>
  <c r="L2129"/>
  <c r="L2193"/>
  <c r="L2257"/>
  <c r="L2321"/>
  <c r="L2385"/>
  <c r="L2449"/>
  <c r="L2513"/>
  <c r="L2577"/>
  <c r="L2232"/>
  <c r="L2360"/>
  <c r="L2488"/>
  <c r="L1139"/>
  <c r="L1203"/>
  <c r="L1267"/>
  <c r="L1331"/>
  <c r="L1395"/>
  <c r="L1459"/>
  <c r="L1523"/>
  <c r="L1587"/>
  <c r="L1651"/>
  <c r="L1715"/>
  <c r="L1779"/>
  <c r="L1843"/>
  <c r="L1907"/>
  <c r="L1971"/>
  <c r="L2035"/>
  <c r="L2099"/>
  <c r="L1218"/>
  <c r="L1282"/>
  <c r="L1346"/>
  <c r="L1410"/>
  <c r="L1474"/>
  <c r="L1538"/>
  <c r="L1602"/>
  <c r="L1666"/>
  <c r="L1730"/>
  <c r="L1794"/>
  <c r="L1858"/>
  <c r="L1922"/>
  <c r="L1986"/>
  <c r="L2050"/>
  <c r="L2140"/>
  <c r="L2268"/>
  <c r="L2396"/>
  <c r="L2516"/>
  <c r="L2580"/>
  <c r="L2644"/>
  <c r="L2187"/>
  <c r="L2251"/>
  <c r="L2315"/>
  <c r="L2379"/>
  <c r="L2443"/>
  <c r="L2507"/>
  <c r="L2571"/>
  <c r="L2635"/>
  <c r="L2158"/>
  <c r="L2222"/>
  <c r="L2286"/>
  <c r="L2350"/>
  <c r="L2414"/>
  <c r="L2478"/>
  <c r="L2542"/>
  <c r="L2606"/>
  <c r="L2125"/>
  <c r="L2189"/>
  <c r="L2253"/>
  <c r="L2317"/>
  <c r="L2381"/>
  <c r="L2445"/>
  <c r="L2509"/>
  <c r="L2573"/>
  <c r="L2633"/>
  <c r="L441"/>
  <c r="L368"/>
  <c r="L157"/>
  <c r="L288"/>
  <c r="L653"/>
  <c r="L771"/>
  <c r="L1865"/>
  <c r="L979"/>
  <c r="L45"/>
  <c r="L144"/>
  <c r="L317"/>
  <c r="L627"/>
  <c r="L1101"/>
  <c r="L193"/>
  <c r="L320"/>
  <c r="L745"/>
  <c r="L803"/>
  <c r="L1967"/>
  <c r="L1536"/>
  <c r="L1748"/>
  <c r="L1625"/>
  <c r="L982"/>
  <c r="L470"/>
  <c r="L1120"/>
  <c r="L665"/>
  <c r="L85"/>
  <c r="L983"/>
  <c r="L855"/>
  <c r="L727"/>
  <c r="L599"/>
  <c r="L475"/>
  <c r="L347"/>
  <c r="L219"/>
  <c r="L91"/>
  <c r="L1156"/>
  <c r="L881"/>
  <c r="L537"/>
  <c r="L269"/>
  <c r="L1016"/>
  <c r="L888"/>
  <c r="L760"/>
  <c r="L632"/>
  <c r="L500"/>
  <c r="L372"/>
  <c r="L244"/>
  <c r="L116"/>
  <c r="L1188"/>
  <c r="L973"/>
  <c r="L609"/>
  <c r="L2224"/>
  <c r="L1636"/>
  <c r="L2025"/>
  <c r="L1517"/>
  <c r="L998"/>
  <c r="L486"/>
  <c r="L1140"/>
  <c r="L693"/>
  <c r="L105"/>
  <c r="L987"/>
  <c r="L859"/>
  <c r="L731"/>
  <c r="L603"/>
  <c r="L479"/>
  <c r="L351"/>
  <c r="L223"/>
  <c r="L95"/>
  <c r="L1160"/>
  <c r="L901"/>
  <c r="L541"/>
  <c r="L277"/>
  <c r="L1020"/>
  <c r="L892"/>
  <c r="L764"/>
  <c r="L636"/>
  <c r="L504"/>
  <c r="L376"/>
  <c r="L248"/>
  <c r="L120"/>
  <c r="L1202"/>
  <c r="L985"/>
  <c r="L613"/>
  <c r="L2352"/>
  <c r="L1652"/>
  <c r="L2041"/>
  <c r="L1657"/>
  <c r="L1405"/>
  <c r="L1149"/>
  <c r="L886"/>
  <c r="L630"/>
  <c r="L374"/>
  <c r="L118"/>
  <c r="L1073"/>
  <c r="L821"/>
  <c r="L573"/>
  <c r="L181"/>
  <c r="L1083"/>
  <c r="L1023"/>
  <c r="L959"/>
  <c r="L895"/>
  <c r="L831"/>
  <c r="L767"/>
  <c r="L703"/>
  <c r="L639"/>
  <c r="L575"/>
  <c r="L515"/>
  <c r="L451"/>
  <c r="L387"/>
  <c r="L323"/>
  <c r="L259"/>
  <c r="L195"/>
  <c r="L131"/>
  <c r="L67"/>
  <c r="L3"/>
  <c r="L1124"/>
  <c r="L1005"/>
  <c r="L793"/>
  <c r="L633"/>
  <c r="L481"/>
  <c r="L341"/>
  <c r="L217"/>
  <c r="L1056"/>
  <c r="L992"/>
  <c r="L928"/>
  <c r="L864"/>
  <c r="L800"/>
  <c r="L736"/>
  <c r="L672"/>
  <c r="L608"/>
  <c r="L544"/>
  <c r="L476"/>
  <c r="L412"/>
  <c r="L348"/>
  <c r="L284"/>
  <c r="L220"/>
  <c r="L156"/>
  <c r="L92"/>
  <c r="L28"/>
  <c r="L1158"/>
  <c r="L1049"/>
  <c r="L917"/>
  <c r="L713"/>
  <c r="L529"/>
  <c r="L1790"/>
  <c r="L1470"/>
  <c r="L2121"/>
  <c r="L1918"/>
  <c r="L1598"/>
  <c r="L2183"/>
  <c r="L2282"/>
  <c r="L2375"/>
  <c r="L2249"/>
  <c r="L2218"/>
  <c r="L2521"/>
  <c r="L2265"/>
  <c r="L2554"/>
  <c r="L2298"/>
  <c r="L2583"/>
  <c r="L2327"/>
  <c r="L2592"/>
  <c r="L2164"/>
  <c r="L1870"/>
  <c r="L1614"/>
  <c r="L1358"/>
  <c r="L2047"/>
  <c r="L1791"/>
  <c r="L1535"/>
  <c r="L1279"/>
  <c r="L2384"/>
  <c r="L2104"/>
  <c r="L2040"/>
  <c r="L1976"/>
  <c r="L1912"/>
  <c r="L1848"/>
  <c r="L1784"/>
  <c r="L1720"/>
  <c r="L1656"/>
  <c r="L1588"/>
  <c r="L1524"/>
  <c r="L1460"/>
  <c r="L1396"/>
  <c r="L1332"/>
  <c r="L1268"/>
  <c r="L2124"/>
  <c r="L2045"/>
  <c r="L1981"/>
  <c r="L1917"/>
  <c r="L1853"/>
  <c r="L1789"/>
  <c r="L1725"/>
  <c r="L1661"/>
  <c r="L1597"/>
  <c r="L1537"/>
  <c r="L1473"/>
  <c r="L1409"/>
  <c r="L1345"/>
  <c r="L1281"/>
  <c r="L1217"/>
  <c r="L1153"/>
  <c r="L1089"/>
  <c r="L1018"/>
  <c r="L954"/>
  <c r="L890"/>
  <c r="L826"/>
  <c r="L762"/>
  <c r="L698"/>
  <c r="L634"/>
  <c r="L570"/>
  <c r="L506"/>
  <c r="L442"/>
  <c r="L378"/>
  <c r="L314"/>
  <c r="L250"/>
  <c r="L186"/>
  <c r="L122"/>
  <c r="L58"/>
  <c r="L1196"/>
  <c r="L2537"/>
  <c r="L2281"/>
  <c r="L2570"/>
  <c r="L2314"/>
  <c r="L2599"/>
  <c r="L2343"/>
  <c r="L2608"/>
  <c r="L2196"/>
  <c r="L1886"/>
  <c r="L1630"/>
  <c r="L1374"/>
  <c r="L2063"/>
  <c r="L1807"/>
  <c r="L1551"/>
  <c r="L1295"/>
  <c r="L2416"/>
  <c r="L2122"/>
  <c r="L2044"/>
  <c r="L1980"/>
  <c r="L1916"/>
  <c r="L1852"/>
  <c r="L1788"/>
  <c r="L1724"/>
  <c r="L1660"/>
  <c r="L1596"/>
  <c r="L1528"/>
  <c r="L1464"/>
  <c r="L1400"/>
  <c r="L1336"/>
  <c r="L1272"/>
  <c r="L1208"/>
  <c r="L2049"/>
  <c r="L1985"/>
  <c r="L1921"/>
  <c r="L1857"/>
  <c r="L1793"/>
  <c r="L1729"/>
  <c r="L1665"/>
  <c r="L1601"/>
  <c r="L1541"/>
  <c r="L1477"/>
  <c r="L1413"/>
  <c r="L1349"/>
  <c r="L1285"/>
  <c r="L1221"/>
  <c r="L1157"/>
  <c r="L1093"/>
  <c r="L1022"/>
  <c r="L958"/>
  <c r="L894"/>
  <c r="L830"/>
  <c r="L766"/>
  <c r="L702"/>
  <c r="L638"/>
  <c r="L574"/>
  <c r="L510"/>
  <c r="L446"/>
  <c r="L382"/>
  <c r="L318"/>
  <c r="L254"/>
  <c r="L190"/>
  <c r="L126"/>
  <c r="L62"/>
  <c r="L1198"/>
  <c r="L2553"/>
  <c r="L2297"/>
  <c r="L2586"/>
  <c r="L2330"/>
  <c r="L2615"/>
  <c r="L2359"/>
  <c r="L2624"/>
  <c r="L2228"/>
  <c r="L1902"/>
  <c r="L1646"/>
  <c r="L1390"/>
  <c r="L2079"/>
  <c r="L1823"/>
  <c r="L1567"/>
  <c r="L1311"/>
  <c r="L2448"/>
  <c r="L2136"/>
  <c r="L2048"/>
  <c r="L1984"/>
  <c r="L1920"/>
  <c r="L1856"/>
  <c r="L1792"/>
  <c r="L1728"/>
  <c r="L1664"/>
  <c r="L1600"/>
  <c r="L1532"/>
  <c r="L1468"/>
  <c r="L1404"/>
  <c r="L1340"/>
  <c r="L1276"/>
  <c r="L1212"/>
  <c r="L2053"/>
  <c r="L1989"/>
  <c r="L1925"/>
  <c r="L1861"/>
  <c r="L1797"/>
  <c r="L1733"/>
  <c r="L1669"/>
  <c r="L1605"/>
  <c r="L1545"/>
  <c r="L1481"/>
  <c r="L1417"/>
  <c r="L1353"/>
  <c r="L1289"/>
  <c r="L1225"/>
  <c r="L1161"/>
  <c r="L1097"/>
  <c r="L1026"/>
  <c r="L962"/>
  <c r="L898"/>
  <c r="L834"/>
  <c r="L770"/>
  <c r="L706"/>
  <c r="L642"/>
  <c r="L578"/>
  <c r="L514"/>
  <c r="L450"/>
  <c r="L386"/>
  <c r="L322"/>
  <c r="L258"/>
  <c r="L194"/>
  <c r="L130"/>
  <c r="L66"/>
  <c r="L1200"/>
  <c r="L2474"/>
  <c r="L2248"/>
  <c r="L2376"/>
  <c r="L2504"/>
  <c r="L1147"/>
  <c r="L1211"/>
  <c r="L1275"/>
  <c r="L1339"/>
  <c r="L1403"/>
  <c r="L1467"/>
  <c r="L1531"/>
  <c r="L1595"/>
  <c r="L1659"/>
  <c r="L1723"/>
  <c r="L1787"/>
  <c r="L1851"/>
  <c r="L1915"/>
  <c r="L1979"/>
  <c r="L2043"/>
  <c r="L2107"/>
  <c r="L1226"/>
  <c r="L1290"/>
  <c r="L1354"/>
  <c r="L1418"/>
  <c r="L1482"/>
  <c r="L1546"/>
  <c r="L1610"/>
  <c r="L1674"/>
  <c r="L1738"/>
  <c r="L1802"/>
  <c r="L1866"/>
  <c r="L1930"/>
  <c r="L1994"/>
  <c r="L2058"/>
  <c r="L2156"/>
  <c r="L2284"/>
  <c r="L2412"/>
  <c r="L2524"/>
  <c r="L2588"/>
  <c r="L2131"/>
  <c r="L2195"/>
  <c r="L2259"/>
  <c r="L2323"/>
  <c r="L2387"/>
  <c r="L2451"/>
  <c r="L2515"/>
  <c r="L2579"/>
  <c r="L2643"/>
  <c r="L2166"/>
  <c r="L2230"/>
  <c r="L2294"/>
  <c r="L2358"/>
  <c r="L2422"/>
  <c r="L2486"/>
  <c r="L2550"/>
  <c r="L2614"/>
  <c r="L2133"/>
  <c r="L2197"/>
  <c r="L2261"/>
  <c r="L2325"/>
  <c r="L2389"/>
  <c r="L2453"/>
  <c r="L2517"/>
  <c r="L2581"/>
  <c r="L2208"/>
  <c r="L2336"/>
  <c r="L2464"/>
  <c r="L1127"/>
  <c r="L1191"/>
  <c r="L1255"/>
  <c r="L1319"/>
  <c r="L1383"/>
  <c r="L1447"/>
  <c r="L1511"/>
  <c r="L1575"/>
  <c r="L1639"/>
  <c r="L1703"/>
  <c r="L1767"/>
  <c r="L1831"/>
  <c r="L1895"/>
  <c r="L1959"/>
  <c r="L2023"/>
  <c r="L2087"/>
  <c r="L1206"/>
  <c r="L1270"/>
  <c r="L1334"/>
  <c r="L1398"/>
  <c r="L1462"/>
  <c r="L1526"/>
  <c r="L1590"/>
  <c r="L1654"/>
  <c r="L1718"/>
  <c r="L1782"/>
  <c r="L1846"/>
  <c r="L1910"/>
  <c r="L1974"/>
  <c r="L2038"/>
  <c r="L2102"/>
  <c r="L2244"/>
  <c r="L2372"/>
  <c r="L2500"/>
  <c r="L2568"/>
  <c r="L2632"/>
  <c r="L2175"/>
  <c r="L2239"/>
  <c r="L2303"/>
  <c r="L2367"/>
  <c r="L2431"/>
  <c r="L2495"/>
  <c r="L2559"/>
  <c r="L2623"/>
  <c r="L2146"/>
  <c r="L2210"/>
  <c r="L2274"/>
  <c r="L2338"/>
  <c r="L2402"/>
  <c r="L2466"/>
  <c r="L2530"/>
  <c r="L2594"/>
  <c r="L2113"/>
  <c r="L2177"/>
  <c r="L2241"/>
  <c r="L2305"/>
  <c r="L2369"/>
  <c r="L2433"/>
  <c r="L2497"/>
  <c r="L2561"/>
  <c r="L2629"/>
  <c r="L2328"/>
  <c r="L2456"/>
  <c r="L1123"/>
  <c r="L1187"/>
  <c r="L1251"/>
  <c r="L1315"/>
  <c r="L1379"/>
  <c r="L1443"/>
  <c r="L1507"/>
  <c r="L1571"/>
  <c r="L1635"/>
  <c r="L1699"/>
  <c r="L1763"/>
  <c r="L1827"/>
  <c r="L1891"/>
  <c r="L1955"/>
  <c r="L2019"/>
  <c r="L2083"/>
  <c r="L2128"/>
  <c r="L1266"/>
  <c r="L1330"/>
  <c r="L1394"/>
  <c r="L1458"/>
  <c r="L1522"/>
  <c r="L1586"/>
  <c r="L1650"/>
  <c r="L1714"/>
  <c r="L1778"/>
  <c r="L1842"/>
  <c r="L1906"/>
  <c r="L1970"/>
  <c r="L2034"/>
  <c r="L2098"/>
  <c r="L2236"/>
  <c r="L2364"/>
  <c r="L2492"/>
  <c r="L2564"/>
  <c r="L2628"/>
  <c r="L2171"/>
  <c r="L2235"/>
  <c r="L2299"/>
  <c r="L2363"/>
  <c r="L2427"/>
  <c r="L2491"/>
  <c r="L2555"/>
  <c r="L2619"/>
  <c r="L2142"/>
  <c r="L2206"/>
  <c r="L2270"/>
  <c r="L2334"/>
  <c r="L2398"/>
  <c r="L2462"/>
  <c r="L2526"/>
  <c r="L2590"/>
  <c r="L2109"/>
  <c r="L2173"/>
  <c r="L2237"/>
  <c r="L2301"/>
  <c r="L2365"/>
  <c r="L2429"/>
  <c r="L2493"/>
  <c r="L2557"/>
  <c r="L2621"/>
  <c r="L2625"/>
  <c r="L1100"/>
  <c r="L533"/>
  <c r="L109"/>
  <c r="L32"/>
  <c r="L1060"/>
  <c r="L519"/>
  <c r="L646"/>
  <c r="L723"/>
  <c r="L1485"/>
  <c r="L1017"/>
  <c r="L916"/>
  <c r="L375"/>
  <c r="L70"/>
  <c r="L137"/>
  <c r="L64"/>
  <c r="L37"/>
  <c r="L547"/>
  <c r="L774"/>
  <c r="L2052"/>
  <c r="L2004"/>
  <c r="L1881"/>
  <c r="L1117"/>
  <c r="L598"/>
  <c r="L86"/>
  <c r="L805"/>
  <c r="L173"/>
  <c r="L1015"/>
  <c r="L887"/>
  <c r="L759"/>
  <c r="L631"/>
  <c r="L507"/>
  <c r="L379"/>
  <c r="L251"/>
  <c r="L123"/>
  <c r="L1192"/>
  <c r="L977"/>
  <c r="L605"/>
  <c r="L325"/>
  <c r="L1048"/>
  <c r="L920"/>
  <c r="L792"/>
  <c r="L664"/>
  <c r="L536"/>
  <c r="L404"/>
  <c r="L276"/>
  <c r="L148"/>
  <c r="L20"/>
  <c r="L1021"/>
  <c r="L701"/>
  <c r="L1455"/>
  <c r="L1764"/>
  <c r="L1248"/>
  <c r="L1641"/>
  <c r="L1133"/>
  <c r="L614"/>
  <c r="L102"/>
  <c r="L813"/>
  <c r="L177"/>
  <c r="L1019"/>
  <c r="L891"/>
  <c r="L763"/>
  <c r="L635"/>
  <c r="L511"/>
  <c r="L383"/>
  <c r="L255"/>
  <c r="L127"/>
  <c r="L1194"/>
  <c r="L981"/>
  <c r="L625"/>
  <c r="L333"/>
  <c r="L1052"/>
  <c r="L924"/>
  <c r="L796"/>
  <c r="L668"/>
  <c r="L540"/>
  <c r="L408"/>
  <c r="L280"/>
  <c r="L152"/>
  <c r="L24"/>
  <c r="L1033"/>
  <c r="L709"/>
  <c r="L1519"/>
  <c r="L1780"/>
  <c r="L1264"/>
  <c r="L1721"/>
  <c r="L1469"/>
  <c r="L1213"/>
  <c r="L950"/>
  <c r="L694"/>
  <c r="L438"/>
  <c r="L182"/>
  <c r="L1090"/>
  <c r="L865"/>
  <c r="L645"/>
  <c r="L321"/>
  <c r="L57"/>
  <c r="L1039"/>
  <c r="L975"/>
  <c r="L911"/>
  <c r="L847"/>
  <c r="L783"/>
  <c r="L719"/>
  <c r="L655"/>
  <c r="L591"/>
  <c r="L531"/>
  <c r="L467"/>
  <c r="L403"/>
  <c r="L339"/>
  <c r="L275"/>
  <c r="L211"/>
  <c r="L147"/>
  <c r="L83"/>
  <c r="L19"/>
  <c r="L1150"/>
  <c r="L1041"/>
  <c r="L869"/>
  <c r="L677"/>
  <c r="L525"/>
  <c r="L365"/>
  <c r="L257"/>
  <c r="L1072"/>
  <c r="L1008"/>
  <c r="L944"/>
  <c r="L880"/>
  <c r="L816"/>
  <c r="L752"/>
  <c r="L688"/>
  <c r="L624"/>
  <c r="L560"/>
  <c r="L492"/>
  <c r="L428"/>
  <c r="L364"/>
  <c r="L300"/>
  <c r="L236"/>
  <c r="L172"/>
  <c r="L108"/>
  <c r="L44"/>
  <c r="L1182"/>
  <c r="L1098"/>
  <c r="L965"/>
  <c r="L733"/>
  <c r="L597"/>
  <c r="L1903"/>
  <c r="L1214"/>
  <c r="L2388"/>
  <c r="L1662"/>
  <c r="L1342"/>
  <c r="L2640"/>
  <c r="L2410"/>
  <c r="L2377"/>
  <c r="L2569"/>
  <c r="L2503"/>
  <c r="L2585"/>
  <c r="L2329"/>
  <c r="L2618"/>
  <c r="L2362"/>
  <c r="L2647"/>
  <c r="L2391"/>
  <c r="L2135"/>
  <c r="L2292"/>
  <c r="L1934"/>
  <c r="L1678"/>
  <c r="L1422"/>
  <c r="L2108"/>
  <c r="L1855"/>
  <c r="L1599"/>
  <c r="L1343"/>
  <c r="L1087"/>
  <c r="L2152"/>
  <c r="L2056"/>
  <c r="L1992"/>
  <c r="L1928"/>
  <c r="L1864"/>
  <c r="L1800"/>
  <c r="L1736"/>
  <c r="L1672"/>
  <c r="L1608"/>
  <c r="L1540"/>
  <c r="L1476"/>
  <c r="L1412"/>
  <c r="L1348"/>
  <c r="L1284"/>
  <c r="L1220"/>
  <c r="L2061"/>
  <c r="L1997"/>
  <c r="L1933"/>
  <c r="L1869"/>
  <c r="L1805"/>
  <c r="L1741"/>
  <c r="L1677"/>
  <c r="L1613"/>
  <c r="L1553"/>
  <c r="L1489"/>
  <c r="L1425"/>
  <c r="L1361"/>
  <c r="L1297"/>
  <c r="L1233"/>
  <c r="L1169"/>
  <c r="L1105"/>
  <c r="L1034"/>
  <c r="L970"/>
  <c r="L906"/>
  <c r="L842"/>
  <c r="L778"/>
  <c r="L714"/>
  <c r="L650"/>
  <c r="L586"/>
  <c r="L522"/>
  <c r="L458"/>
  <c r="L394"/>
  <c r="L330"/>
  <c r="L266"/>
  <c r="L202"/>
  <c r="L138"/>
  <c r="L74"/>
  <c r="L10"/>
  <c r="L2601"/>
  <c r="L2345"/>
  <c r="L2634"/>
  <c r="L2378"/>
  <c r="L2118"/>
  <c r="L2407"/>
  <c r="L2151"/>
  <c r="L2324"/>
  <c r="L1950"/>
  <c r="L1694"/>
  <c r="L1438"/>
  <c r="L2116"/>
  <c r="L1871"/>
  <c r="L1615"/>
  <c r="L1359"/>
  <c r="L1103"/>
  <c r="L2160"/>
  <c r="L2060"/>
  <c r="L1996"/>
  <c r="L1932"/>
  <c r="L1868"/>
  <c r="L1804"/>
  <c r="L1740"/>
  <c r="L1676"/>
  <c r="L1612"/>
  <c r="L1544"/>
  <c r="L1480"/>
  <c r="L1416"/>
  <c r="L1352"/>
  <c r="L1288"/>
  <c r="L1224"/>
  <c r="L2065"/>
  <c r="L2001"/>
  <c r="L1937"/>
  <c r="L1873"/>
  <c r="L1809"/>
  <c r="L1745"/>
  <c r="L1681"/>
  <c r="L1617"/>
  <c r="L1557"/>
  <c r="L1493"/>
  <c r="L1429"/>
  <c r="L1365"/>
  <c r="L1301"/>
  <c r="L1237"/>
  <c r="L1173"/>
  <c r="L1109"/>
  <c r="L1038"/>
  <c r="L974"/>
  <c r="L910"/>
  <c r="L846"/>
  <c r="L782"/>
  <c r="L718"/>
  <c r="L654"/>
  <c r="L590"/>
  <c r="L526"/>
  <c r="L462"/>
  <c r="L398"/>
  <c r="L334"/>
  <c r="L270"/>
  <c r="L206"/>
  <c r="L142"/>
  <c r="L78"/>
  <c r="L14"/>
  <c r="L2617"/>
  <c r="L2361"/>
  <c r="L2650"/>
  <c r="L2394"/>
  <c r="L2138"/>
  <c r="L2423"/>
  <c r="L2167"/>
  <c r="L2356"/>
  <c r="L1966"/>
  <c r="L1710"/>
  <c r="L1454"/>
  <c r="L2127"/>
  <c r="L1887"/>
  <c r="L1631"/>
  <c r="L1375"/>
  <c r="L1119"/>
  <c r="L2168"/>
  <c r="L2064"/>
  <c r="L2000"/>
  <c r="L1936"/>
  <c r="L1872"/>
  <c r="L1808"/>
  <c r="L1744"/>
  <c r="L1680"/>
  <c r="L1616"/>
  <c r="L1548"/>
  <c r="L1484"/>
  <c r="L1420"/>
  <c r="L1356"/>
  <c r="L1292"/>
  <c r="L1228"/>
  <c r="L2069"/>
  <c r="L2005"/>
  <c r="L1941"/>
  <c r="L1877"/>
  <c r="L1813"/>
  <c r="L1749"/>
  <c r="L1685"/>
  <c r="L1621"/>
  <c r="L1561"/>
  <c r="L1497"/>
  <c r="L1433"/>
  <c r="L1369"/>
  <c r="L1305"/>
  <c r="L1241"/>
  <c r="L1177"/>
  <c r="L1113"/>
  <c r="L1042"/>
  <c r="L978"/>
  <c r="L914"/>
  <c r="L850"/>
  <c r="L786"/>
  <c r="L722"/>
  <c r="L658"/>
  <c r="L594"/>
  <c r="L530"/>
  <c r="L466"/>
  <c r="L402"/>
  <c r="L338"/>
  <c r="L274"/>
  <c r="L210"/>
  <c r="L146"/>
  <c r="L82"/>
  <c r="L18"/>
  <c r="L2505"/>
  <c r="L2216"/>
  <c r="L2344"/>
  <c r="L2472"/>
  <c r="L1131"/>
  <c r="L1195"/>
  <c r="L1259"/>
  <c r="L1323"/>
  <c r="L1387"/>
  <c r="L1451"/>
  <c r="L1515"/>
  <c r="L1579"/>
  <c r="L1643"/>
  <c r="L1707"/>
  <c r="L1771"/>
  <c r="L1835"/>
  <c r="L1899"/>
  <c r="L1963"/>
  <c r="L2027"/>
  <c r="L2091"/>
  <c r="L1210"/>
  <c r="L1274"/>
  <c r="L1338"/>
  <c r="L1402"/>
  <c r="L1466"/>
  <c r="L1530"/>
  <c r="L1594"/>
  <c r="L1658"/>
  <c r="L1722"/>
  <c r="L1786"/>
  <c r="L1850"/>
  <c r="L1914"/>
  <c r="L1978"/>
  <c r="L2042"/>
  <c r="L2106"/>
  <c r="L2252"/>
  <c r="L2380"/>
  <c r="L2508"/>
  <c r="L2572"/>
  <c r="L2636"/>
  <c r="L2179"/>
  <c r="L2243"/>
  <c r="L2307"/>
  <c r="L2371"/>
  <c r="L2435"/>
  <c r="L2499"/>
  <c r="L2563"/>
  <c r="L2627"/>
  <c r="L2150"/>
  <c r="L2214"/>
  <c r="L2278"/>
  <c r="L2342"/>
  <c r="L2406"/>
  <c r="L2470"/>
  <c r="L2534"/>
  <c r="L2598"/>
  <c r="L2117"/>
  <c r="L2181"/>
  <c r="L2245"/>
  <c r="L2309"/>
  <c r="L2373"/>
  <c r="L2437"/>
  <c r="L2501"/>
  <c r="L2565"/>
  <c r="L2637"/>
  <c r="L2304"/>
  <c r="L2432"/>
  <c r="L1111"/>
  <c r="L1175"/>
  <c r="L1239"/>
  <c r="L1303"/>
  <c r="L1367"/>
  <c r="L1431"/>
  <c r="L1495"/>
  <c r="L1559"/>
  <c r="L1623"/>
  <c r="L1687"/>
  <c r="L1751"/>
  <c r="L1815"/>
  <c r="L1879"/>
  <c r="L1943"/>
  <c r="L2007"/>
  <c r="L2071"/>
  <c r="L2120"/>
  <c r="L1254"/>
  <c r="L1318"/>
  <c r="L1382"/>
  <c r="L1446"/>
  <c r="L1510"/>
  <c r="L1574"/>
  <c r="L1638"/>
  <c r="L1702"/>
  <c r="L1766"/>
  <c r="L1830"/>
  <c r="L1894"/>
  <c r="L1958"/>
  <c r="L2022"/>
  <c r="L2086"/>
  <c r="L2212"/>
  <c r="L2340"/>
  <c r="L2468"/>
  <c r="L2552"/>
  <c r="L2616"/>
  <c r="L2159"/>
  <c r="L2223"/>
  <c r="L2287"/>
  <c r="L2351"/>
  <c r="L2415"/>
  <c r="L2479"/>
  <c r="L2543"/>
  <c r="L2607"/>
  <c r="L2130"/>
  <c r="L2194"/>
  <c r="L2258"/>
  <c r="L2322"/>
  <c r="L2386"/>
  <c r="L2450"/>
  <c r="L2514"/>
  <c r="L2578"/>
  <c r="L2642"/>
  <c r="L2161"/>
  <c r="L2225"/>
  <c r="L2289"/>
  <c r="L2353"/>
  <c r="L2417"/>
  <c r="L2481"/>
  <c r="L2545"/>
  <c r="L2609"/>
  <c r="L2296"/>
  <c r="L2424"/>
  <c r="L1107"/>
  <c r="L1171"/>
  <c r="L1235"/>
  <c r="L1299"/>
  <c r="L1363"/>
  <c r="L1427"/>
  <c r="L1491"/>
  <c r="L1555"/>
  <c r="L1619"/>
  <c r="L1683"/>
  <c r="L1747"/>
  <c r="L1811"/>
  <c r="L1875"/>
  <c r="L1939"/>
  <c r="L2003"/>
  <c r="L2067"/>
  <c r="L2119"/>
  <c r="L1250"/>
  <c r="L1314"/>
  <c r="L1378"/>
  <c r="L1442"/>
  <c r="L1506"/>
  <c r="L1570"/>
  <c r="L1634"/>
  <c r="L1698"/>
  <c r="L1762"/>
  <c r="L1826"/>
  <c r="L1890"/>
  <c r="L1954"/>
  <c r="L2018"/>
  <c r="L2082"/>
  <c r="L2204"/>
  <c r="L2332"/>
  <c r="L2460"/>
  <c r="L2548"/>
  <c r="L2612"/>
  <c r="L2155"/>
  <c r="L2219"/>
  <c r="L2283"/>
  <c r="L2347"/>
  <c r="L2411"/>
  <c r="L2475"/>
  <c r="L2539"/>
  <c r="L2603"/>
  <c r="L2126"/>
  <c r="L2190"/>
  <c r="L2254"/>
  <c r="L2318"/>
  <c r="L2382"/>
  <c r="L2446"/>
  <c r="L2510"/>
  <c r="L2574"/>
  <c r="L2638"/>
  <c r="L2157"/>
  <c r="L2221"/>
  <c r="L2285"/>
  <c r="L2349"/>
  <c r="L2413"/>
  <c r="L2477"/>
  <c r="L2541"/>
  <c r="L2605"/>
  <c r="L2645"/>
  <c r="L551" l="1"/>
  <c r="L53"/>
  <c r="L611"/>
  <c r="L790"/>
  <c r="L1030"/>
  <c r="L1130"/>
  <c r="L369"/>
  <c r="L1817"/>
  <c r="L326"/>
  <c r="L229"/>
  <c r="L29"/>
  <c r="L9"/>
  <c r="L112"/>
  <c r="L393"/>
  <c r="L925"/>
  <c r="L868"/>
  <c r="L327"/>
  <c r="L1085"/>
  <c r="L471"/>
  <c r="L710"/>
  <c r="L497"/>
  <c r="L724"/>
  <c r="L183"/>
  <c r="L521"/>
  <c r="L1929"/>
  <c r="L993"/>
  <c r="L900"/>
  <c r="L359"/>
  <c r="L6"/>
  <c r="L1924"/>
  <c r="L1135"/>
  <c r="L2073"/>
  <c r="L1046"/>
  <c r="L22"/>
  <c r="L149"/>
  <c r="L871"/>
  <c r="L615"/>
  <c r="L363"/>
  <c r="L107"/>
  <c r="L929"/>
  <c r="L297"/>
  <c r="L904"/>
  <c r="L648"/>
  <c r="L388"/>
  <c r="L132"/>
  <c r="L997"/>
  <c r="L1199"/>
  <c r="L2089"/>
  <c r="L1066"/>
  <c r="L38"/>
  <c r="L153"/>
  <c r="L875"/>
  <c r="L619"/>
  <c r="L367"/>
  <c r="L111"/>
  <c r="L941"/>
  <c r="L305"/>
  <c r="L908"/>
  <c r="L652"/>
  <c r="L392"/>
  <c r="L136"/>
  <c r="L1001"/>
  <c r="L1263"/>
  <c r="L2105"/>
  <c r="L261"/>
  <c r="L756"/>
  <c r="L65"/>
  <c r="L1162"/>
  <c r="L996"/>
  <c r="L455"/>
  <c r="L390"/>
  <c r="L595"/>
  <c r="L1229"/>
  <c r="L857"/>
  <c r="L852"/>
  <c r="L311"/>
  <c r="L961"/>
  <c r="L97"/>
  <c r="L2"/>
  <c r="L1028"/>
  <c r="L487"/>
  <c r="L518"/>
  <c r="L1472"/>
  <c r="L2068"/>
  <c r="L1945"/>
  <c r="L918"/>
  <c r="L1086"/>
  <c r="L17"/>
  <c r="L839"/>
  <c r="L583"/>
  <c r="L331"/>
  <c r="L75"/>
  <c r="L837"/>
  <c r="L241"/>
  <c r="L872"/>
  <c r="L616"/>
  <c r="L356"/>
  <c r="L100"/>
  <c r="L937"/>
  <c r="L2084"/>
  <c r="L1961"/>
  <c r="L934"/>
  <c r="L1088"/>
  <c r="L33"/>
  <c r="L843"/>
  <c r="L587"/>
  <c r="L335"/>
  <c r="L79"/>
  <c r="L853"/>
  <c r="L249"/>
  <c r="L876"/>
  <c r="L620"/>
  <c r="L360"/>
  <c r="L104"/>
  <c r="L949"/>
  <c r="L2100"/>
  <c r="L1977"/>
  <c r="L133"/>
  <c r="L749"/>
  <c r="L69"/>
  <c r="L160"/>
  <c r="L349"/>
  <c r="L643"/>
  <c r="L1165"/>
  <c r="L851"/>
  <c r="L101"/>
  <c r="L16"/>
  <c r="L1044"/>
  <c r="L503"/>
  <c r="L582"/>
  <c r="L77"/>
  <c r="L192"/>
  <c r="L421"/>
  <c r="L675"/>
  <c r="L1293"/>
  <c r="L1988"/>
  <c r="L1876"/>
  <c r="L1753"/>
  <c r="B6" i="1"/>
  <c r="L833" i="4"/>
  <c r="L660"/>
  <c r="L809"/>
  <c r="L1344"/>
  <c r="L726"/>
  <c r="L1047"/>
  <c r="L535"/>
  <c r="L27"/>
  <c r="L1080"/>
  <c r="L568"/>
  <c r="L52"/>
  <c r="L1892"/>
  <c r="L742"/>
  <c r="L1051"/>
  <c r="L539"/>
  <c r="L31"/>
  <c r="L1084"/>
  <c r="L572"/>
  <c r="L56"/>
  <c r="L1908"/>
  <c r="L1277"/>
  <c r="L246"/>
  <c r="L397"/>
  <c r="L927"/>
  <c r="L671"/>
  <c r="L419"/>
  <c r="L163"/>
  <c r="L1061"/>
  <c r="L417"/>
  <c r="L960"/>
  <c r="L704"/>
  <c r="L444"/>
  <c r="L188"/>
  <c r="L1116"/>
  <c r="L1647"/>
  <c r="L2311"/>
  <c r="L2602"/>
  <c r="L2137"/>
  <c r="L2199"/>
  <c r="L1486"/>
  <c r="L1407"/>
  <c r="L2008"/>
  <c r="L1752"/>
  <c r="L1492"/>
  <c r="L1236"/>
  <c r="L1885"/>
  <c r="L1629"/>
  <c r="L1377"/>
  <c r="L1121"/>
  <c r="L858"/>
  <c r="L602"/>
  <c r="L346"/>
  <c r="L90"/>
  <c r="L2153"/>
  <c r="L2215"/>
  <c r="L1502"/>
  <c r="L1423"/>
  <c r="L2012"/>
  <c r="L1756"/>
  <c r="L1496"/>
  <c r="L1240"/>
  <c r="L1889"/>
  <c r="L1633"/>
  <c r="L1381"/>
  <c r="L1125"/>
  <c r="L862"/>
  <c r="L606"/>
  <c r="L350"/>
  <c r="L94"/>
  <c r="L2169"/>
  <c r="L2231"/>
  <c r="L1518"/>
  <c r="L1439"/>
  <c r="L2016"/>
  <c r="L1760"/>
  <c r="L1500"/>
  <c r="L1244"/>
  <c r="L1893"/>
  <c r="L1637"/>
  <c r="L1385"/>
  <c r="L1129"/>
  <c r="L866"/>
  <c r="L610"/>
  <c r="L354"/>
  <c r="L98"/>
  <c r="L2312"/>
  <c r="L1243"/>
  <c r="L1499"/>
  <c r="L1755"/>
  <c r="L2011"/>
  <c r="L1322"/>
  <c r="L1578"/>
  <c r="L1834"/>
  <c r="L2090"/>
  <c r="L2556"/>
  <c r="L2291"/>
  <c r="L2547"/>
  <c r="L2262"/>
  <c r="L2518"/>
  <c r="L2229"/>
  <c r="L2485"/>
  <c r="L2400"/>
  <c r="L1287"/>
  <c r="L1543"/>
  <c r="L1799"/>
  <c r="L2055"/>
  <c r="L1366"/>
  <c r="L1622"/>
  <c r="L1878"/>
  <c r="L2180"/>
  <c r="L2600"/>
  <c r="L2335"/>
  <c r="L2591"/>
  <c r="L2306"/>
  <c r="L2562"/>
  <c r="L2273"/>
  <c r="L2529"/>
  <c r="L1091"/>
  <c r="L1347"/>
  <c r="L1603"/>
  <c r="L1859"/>
  <c r="L2111"/>
  <c r="L1426"/>
  <c r="L1682"/>
  <c r="L1938"/>
  <c r="L2300"/>
  <c r="L2139"/>
  <c r="L2395"/>
  <c r="L2651"/>
  <c r="L1184"/>
  <c r="L564"/>
  <c r="L389"/>
  <c r="L612"/>
  <c r="L71"/>
  <c r="L13"/>
  <c r="L23"/>
  <c r="L873"/>
  <c r="L281"/>
  <c r="L464"/>
  <c r="L1104"/>
  <c r="L947"/>
  <c r="L87"/>
  <c r="L413"/>
  <c r="L644"/>
  <c r="L103"/>
  <c r="L141"/>
  <c r="L1327"/>
  <c r="L2313"/>
  <c r="L1424"/>
  <c r="L1309"/>
  <c r="L278"/>
  <c r="L457"/>
  <c r="L935"/>
  <c r="L679"/>
  <c r="L427"/>
  <c r="L171"/>
  <c r="L1077"/>
  <c r="L429"/>
  <c r="L968"/>
  <c r="L712"/>
  <c r="L452"/>
  <c r="L196"/>
  <c r="L1122"/>
  <c r="L465"/>
  <c r="L1440"/>
  <c r="L1325"/>
  <c r="L294"/>
  <c r="L485"/>
  <c r="L939"/>
  <c r="L683"/>
  <c r="L431"/>
  <c r="L175"/>
  <c r="L1081"/>
  <c r="L445"/>
  <c r="L972"/>
  <c r="L716"/>
  <c r="L456"/>
  <c r="L200"/>
  <c r="L1126"/>
  <c r="L477"/>
  <c r="L1456"/>
  <c r="L948"/>
  <c r="L409"/>
  <c r="L1216"/>
  <c r="L545"/>
  <c r="L740"/>
  <c r="L199"/>
  <c r="L577"/>
  <c r="L279"/>
  <c r="L198"/>
  <c r="L381"/>
  <c r="L596"/>
  <c r="L55"/>
  <c r="L1071"/>
  <c r="L407"/>
  <c r="L637"/>
  <c r="L772"/>
  <c r="L231"/>
  <c r="L721"/>
  <c r="L1993"/>
  <c r="L1711"/>
  <c r="L1296"/>
  <c r="L1181"/>
  <c r="L150"/>
  <c r="L233"/>
  <c r="L903"/>
  <c r="L647"/>
  <c r="L395"/>
  <c r="L139"/>
  <c r="L1029"/>
  <c r="L353"/>
  <c r="L936"/>
  <c r="L680"/>
  <c r="L420"/>
  <c r="L164"/>
  <c r="L1094"/>
  <c r="L1775"/>
  <c r="L1312"/>
  <c r="L1197"/>
  <c r="L166"/>
  <c r="L285"/>
  <c r="L907"/>
  <c r="L651"/>
  <c r="L399"/>
  <c r="L143"/>
  <c r="L1037"/>
  <c r="L357"/>
  <c r="L940"/>
  <c r="L684"/>
  <c r="L424"/>
  <c r="L168"/>
  <c r="L1096"/>
  <c r="L1839"/>
  <c r="L1328"/>
  <c r="L73"/>
  <c r="L432"/>
  <c r="L5"/>
  <c r="L1092"/>
  <c r="L932"/>
  <c r="L391"/>
  <c r="L134"/>
  <c r="L532"/>
  <c r="L966"/>
  <c r="L689"/>
  <c r="L788"/>
  <c r="L247"/>
  <c r="L801"/>
  <c r="L41"/>
  <c r="L1118"/>
  <c r="L964"/>
  <c r="L423"/>
  <c r="L262"/>
  <c r="L1732"/>
  <c r="L2176"/>
  <c r="L2009"/>
  <c r="L969"/>
  <c r="L263"/>
  <c r="L425"/>
  <c r="L659"/>
  <c r="L909"/>
  <c r="L1245"/>
  <c r="L377"/>
  <c r="L663"/>
  <c r="L155"/>
  <c r="L401"/>
  <c r="L696"/>
  <c r="L180"/>
  <c r="L1534"/>
  <c r="L1261"/>
  <c r="L385"/>
  <c r="L667"/>
  <c r="L159"/>
  <c r="L405"/>
  <c r="L700"/>
  <c r="L184"/>
  <c r="L2046"/>
  <c r="L1533"/>
  <c r="L502"/>
  <c r="L697"/>
  <c r="L991"/>
  <c r="L735"/>
  <c r="L483"/>
  <c r="L227"/>
  <c r="L1164"/>
  <c r="L557"/>
  <c r="L1024"/>
  <c r="L768"/>
  <c r="L508"/>
  <c r="L252"/>
  <c r="L1204"/>
  <c r="L617"/>
  <c r="L1406"/>
  <c r="L2346"/>
  <c r="L2393"/>
  <c r="L2455"/>
  <c r="L1742"/>
  <c r="L1663"/>
  <c r="L2072"/>
  <c r="L1816"/>
  <c r="L1556"/>
  <c r="L1300"/>
  <c r="L1949"/>
  <c r="L1693"/>
  <c r="L1441"/>
  <c r="L1185"/>
  <c r="L922"/>
  <c r="L666"/>
  <c r="L410"/>
  <c r="L154"/>
  <c r="L2409"/>
  <c r="L2471"/>
  <c r="L1758"/>
  <c r="L1679"/>
  <c r="L2076"/>
  <c r="L1820"/>
  <c r="L1560"/>
  <c r="L1304"/>
  <c r="L1953"/>
  <c r="L1697"/>
  <c r="L1445"/>
  <c r="L1189"/>
  <c r="L926"/>
  <c r="L670"/>
  <c r="L414"/>
  <c r="L158"/>
  <c r="L2425"/>
  <c r="L2487"/>
  <c r="L1774"/>
  <c r="L1695"/>
  <c r="L2080"/>
  <c r="L1824"/>
  <c r="L1564"/>
  <c r="L1308"/>
  <c r="L1957"/>
  <c r="L1701"/>
  <c r="L1449"/>
  <c r="L1193"/>
  <c r="L930"/>
  <c r="L674"/>
  <c r="L418"/>
  <c r="L162"/>
  <c r="L2441"/>
  <c r="L1179"/>
  <c r="L1435"/>
  <c r="L1691"/>
  <c r="L1947"/>
  <c r="L1258"/>
  <c r="L1514"/>
  <c r="L1770"/>
  <c r="L2026"/>
  <c r="L2476"/>
  <c r="L2227"/>
  <c r="L2483"/>
  <c r="L2198"/>
  <c r="L2454"/>
  <c r="L2165"/>
  <c r="L2421"/>
  <c r="L2272"/>
  <c r="L1223"/>
  <c r="L1479"/>
  <c r="L1735"/>
  <c r="L1991"/>
  <c r="L1302"/>
  <c r="L1558"/>
  <c r="L1814"/>
  <c r="L2070"/>
  <c r="L2536"/>
  <c r="L2271"/>
  <c r="L2527"/>
  <c r="L2242"/>
  <c r="L2498"/>
  <c r="L2209"/>
  <c r="L2465"/>
  <c r="L2392"/>
  <c r="L1283"/>
  <c r="L1539"/>
  <c r="L1795"/>
  <c r="L2051"/>
  <c r="L1362"/>
  <c r="L1618"/>
  <c r="L1874"/>
  <c r="L2172"/>
  <c r="L2596"/>
  <c r="L2331"/>
  <c r="L2587"/>
  <c r="L601"/>
  <c r="L692"/>
  <c r="L213"/>
  <c r="L352"/>
  <c r="L817"/>
  <c r="L835"/>
  <c r="L1604"/>
  <c r="L1043"/>
  <c r="L93"/>
  <c r="L208"/>
  <c r="L461"/>
  <c r="L691"/>
  <c r="L1357"/>
  <c r="L237"/>
  <c r="L384"/>
  <c r="L913"/>
  <c r="L867"/>
  <c r="L1549"/>
  <c r="L1796"/>
  <c r="L1684"/>
  <c r="L1565"/>
  <c r="L534"/>
  <c r="L737"/>
  <c r="L999"/>
  <c r="L743"/>
  <c r="L491"/>
  <c r="L235"/>
  <c r="L1174"/>
  <c r="L565"/>
  <c r="L1032"/>
  <c r="L776"/>
  <c r="L516"/>
  <c r="L260"/>
  <c r="L4"/>
  <c r="L641"/>
  <c r="L1700"/>
  <c r="L1581"/>
  <c r="L550"/>
  <c r="L769"/>
  <c r="L1003"/>
  <c r="L747"/>
  <c r="L495"/>
  <c r="L239"/>
  <c r="L1180"/>
  <c r="L581"/>
  <c r="L1036"/>
  <c r="L780"/>
  <c r="L520"/>
  <c r="L264"/>
  <c r="L8"/>
  <c r="L657"/>
  <c r="L1716"/>
  <c r="L25"/>
  <c r="L117"/>
  <c r="L265"/>
  <c r="L301"/>
  <c r="L480"/>
  <c r="L1132"/>
  <c r="L963"/>
  <c r="L877"/>
  <c r="L329"/>
  <c r="L209"/>
  <c r="L336"/>
  <c r="L773"/>
  <c r="L819"/>
  <c r="L1280"/>
  <c r="L337"/>
  <c r="L512"/>
  <c r="L1168"/>
  <c r="L995"/>
  <c r="L2057"/>
  <c r="L1860"/>
  <c r="L1552"/>
  <c r="L1437"/>
  <c r="L406"/>
  <c r="L621"/>
  <c r="L967"/>
  <c r="L711"/>
  <c r="L459"/>
  <c r="L203"/>
  <c r="L1142"/>
  <c r="L505"/>
  <c r="L1000"/>
  <c r="L744"/>
  <c r="L484"/>
  <c r="L228"/>
  <c r="L1166"/>
  <c r="L553"/>
  <c r="L1568"/>
  <c r="L1453"/>
  <c r="L422"/>
  <c r="L629"/>
  <c r="L971"/>
  <c r="L715"/>
  <c r="L463"/>
  <c r="L207"/>
  <c r="L1146"/>
  <c r="L509"/>
  <c r="L1004"/>
  <c r="L748"/>
  <c r="L488"/>
  <c r="L232"/>
  <c r="L1176"/>
  <c r="L593"/>
  <c r="L1584"/>
  <c r="L240"/>
  <c r="L628"/>
  <c r="L820"/>
  <c r="L437"/>
  <c r="L676"/>
  <c r="L135"/>
  <c r="L221"/>
  <c r="L151"/>
  <c r="L1108"/>
  <c r="L345"/>
  <c r="L528"/>
  <c r="L1190"/>
  <c r="L1011"/>
  <c r="L215"/>
  <c r="L453"/>
  <c r="L708"/>
  <c r="L167"/>
  <c r="L433"/>
  <c r="L1737"/>
  <c r="L2031"/>
  <c r="L1360"/>
  <c r="L884"/>
  <c r="L804"/>
  <c r="L454"/>
  <c r="L169"/>
  <c r="L295"/>
  <c r="L1232"/>
  <c r="L889"/>
  <c r="L791"/>
  <c r="L283"/>
  <c r="L685"/>
  <c r="L824"/>
  <c r="L308"/>
  <c r="L761"/>
  <c r="L1769"/>
  <c r="L893"/>
  <c r="L795"/>
  <c r="L287"/>
  <c r="L705"/>
  <c r="L828"/>
  <c r="L312"/>
  <c r="L785"/>
  <c r="L1785"/>
  <c r="L758"/>
  <c r="L897"/>
  <c r="L1055"/>
  <c r="L799"/>
  <c r="L543"/>
  <c r="L291"/>
  <c r="L35"/>
  <c r="L741"/>
  <c r="L21"/>
  <c r="L832"/>
  <c r="L576"/>
  <c r="L316"/>
  <c r="L60"/>
  <c r="L797"/>
  <c r="L1982"/>
  <c r="L2439"/>
  <c r="L2641"/>
  <c r="L2170"/>
  <c r="L1998"/>
  <c r="L1919"/>
  <c r="L2184"/>
  <c r="L1880"/>
  <c r="L1624"/>
  <c r="L1364"/>
  <c r="L2013"/>
  <c r="L1757"/>
  <c r="L1505"/>
  <c r="L1249"/>
  <c r="L986"/>
  <c r="L730"/>
  <c r="L474"/>
  <c r="L218"/>
  <c r="L1134"/>
  <c r="L2186"/>
  <c r="L2014"/>
  <c r="L1935"/>
  <c r="L2192"/>
  <c r="L1884"/>
  <c r="L1628"/>
  <c r="L1368"/>
  <c r="L2017"/>
  <c r="L1761"/>
  <c r="L1509"/>
  <c r="L1253"/>
  <c r="L990"/>
  <c r="L734"/>
  <c r="L478"/>
  <c r="L222"/>
  <c r="L1136"/>
  <c r="L2202"/>
  <c r="L2030"/>
  <c r="L1951"/>
  <c r="L2200"/>
  <c r="L1888"/>
  <c r="L1632"/>
  <c r="L1372"/>
  <c r="L2021"/>
  <c r="L1765"/>
  <c r="L1513"/>
  <c r="L1257"/>
  <c r="L994"/>
  <c r="L738"/>
  <c r="L482"/>
  <c r="L226"/>
  <c r="L1138"/>
  <c r="L1115"/>
  <c r="L1371"/>
  <c r="L1627"/>
  <c r="L1883"/>
  <c r="L2123"/>
  <c r="L1450"/>
  <c r="L1706"/>
  <c r="L1962"/>
  <c r="L2348"/>
  <c r="L2163"/>
  <c r="L2419"/>
  <c r="L2134"/>
  <c r="L2390"/>
  <c r="L2646"/>
  <c r="L2357"/>
  <c r="L2613"/>
  <c r="L1159"/>
  <c r="L1415"/>
  <c r="L1671"/>
  <c r="L1927"/>
  <c r="L1238"/>
  <c r="L1494"/>
  <c r="L1750"/>
  <c r="L2006"/>
  <c r="L2436"/>
  <c r="L2207"/>
  <c r="L2463"/>
  <c r="L2178"/>
  <c r="L2434"/>
  <c r="L2145"/>
  <c r="L2401"/>
  <c r="L2264"/>
  <c r="L1219"/>
  <c r="L1475"/>
  <c r="L1731"/>
  <c r="L1987"/>
  <c r="L1298"/>
  <c r="L1554"/>
  <c r="L1810"/>
  <c r="L2066"/>
  <c r="L2532"/>
  <c r="L2267"/>
  <c r="L2523"/>
  <c r="L187"/>
  <c r="L695"/>
  <c r="L549"/>
  <c r="L1373"/>
  <c r="L1059"/>
  <c r="L1045"/>
  <c r="L245"/>
  <c r="L7"/>
  <c r="L313"/>
  <c r="L2525"/>
  <c r="L2269"/>
  <c r="L2558"/>
  <c r="L2302"/>
  <c r="L2203"/>
  <c r="L1490"/>
  <c r="L1411"/>
  <c r="L2626"/>
  <c r="L2143"/>
  <c r="L1430"/>
  <c r="L1351"/>
  <c r="L2582"/>
  <c r="L2620"/>
  <c r="L1386"/>
  <c r="L1307"/>
  <c r="L546"/>
  <c r="L1577"/>
  <c r="L1696"/>
  <c r="L2484"/>
  <c r="L542"/>
  <c r="L1573"/>
  <c r="L1692"/>
  <c r="L2452"/>
  <c r="L538"/>
  <c r="L1569"/>
  <c r="L1688"/>
  <c r="L2420"/>
  <c r="L2576"/>
  <c r="L640"/>
  <c r="L99"/>
  <c r="L125"/>
  <c r="L1114"/>
  <c r="L415"/>
  <c r="L1110"/>
  <c r="L411"/>
  <c r="L836"/>
  <c r="L1501"/>
  <c r="L931"/>
  <c r="L1673"/>
  <c r="L129"/>
  <c r="L1009"/>
  <c r="L89"/>
  <c r="L40"/>
  <c r="L1068"/>
  <c r="L527"/>
  <c r="L678"/>
  <c r="L36"/>
  <c r="L1064"/>
  <c r="L523"/>
  <c r="L662"/>
  <c r="L1609"/>
  <c r="L121"/>
  <c r="L80"/>
  <c r="L707"/>
  <c r="L48"/>
  <c r="L829"/>
  <c r="L844"/>
  <c r="L303"/>
  <c r="L933"/>
  <c r="L825"/>
  <c r="L840"/>
  <c r="L299"/>
  <c r="L921"/>
  <c r="L1668"/>
  <c r="L128"/>
  <c r="L980"/>
  <c r="L902"/>
  <c r="L185"/>
  <c r="L1262"/>
  <c r="L286"/>
  <c r="L1317"/>
  <c r="L1432"/>
  <c r="L1246"/>
  <c r="L282"/>
  <c r="L1313"/>
  <c r="L1428"/>
  <c r="L1230"/>
  <c r="L2132"/>
  <c r="L380"/>
  <c r="L905"/>
  <c r="L863"/>
  <c r="L1392"/>
  <c r="L1057"/>
  <c r="L1376"/>
  <c r="L1053"/>
  <c r="L1391"/>
  <c r="L717"/>
  <c r="L1801"/>
  <c r="L273"/>
  <c r="L272"/>
  <c r="L899"/>
  <c r="L1012"/>
  <c r="L729"/>
  <c r="L812"/>
  <c r="L271"/>
  <c r="L849"/>
  <c r="L725"/>
  <c r="L808"/>
  <c r="L267"/>
  <c r="L845"/>
  <c r="L1583"/>
  <c r="L256"/>
  <c r="L197"/>
  <c r="L1421"/>
  <c r="L113"/>
  <c r="L1972"/>
  <c r="L588"/>
  <c r="L47"/>
  <c r="L1063"/>
  <c r="L1956"/>
  <c r="L584"/>
  <c r="L43"/>
  <c r="L1062"/>
  <c r="L1940"/>
  <c r="L293"/>
  <c r="L439"/>
  <c r="L787"/>
  <c r="L96"/>
  <c r="L496"/>
  <c r="L176"/>
</calcChain>
</file>

<file path=xl/comments1.xml><?xml version="1.0" encoding="utf-8"?>
<comments xmlns="http://schemas.openxmlformats.org/spreadsheetml/2006/main">
  <authors>
    <author>Kristel Hayes</author>
  </authors>
  <commentList>
    <comment ref="E16" authorId="0">
      <text>
        <r>
          <rPr>
            <b/>
            <sz val="12"/>
            <color indexed="81"/>
            <rFont val="Tahoma"/>
            <family val="2"/>
          </rPr>
          <t>Click this arrow to select specific collections, or to go back to "select all"</t>
        </r>
        <r>
          <rPr>
            <sz val="9"/>
            <color indexed="81"/>
            <rFont val="Tahoma"/>
            <family val="2"/>
          </rPr>
          <t xml:space="preserve">
</t>
        </r>
      </text>
    </comment>
    <comment ref="F16" authorId="0">
      <text>
        <r>
          <rPr>
            <b/>
            <sz val="9"/>
            <color indexed="81"/>
            <rFont val="Tahoma"/>
            <family val="2"/>
          </rPr>
          <t>Enter Price Level Code Above for Correct Whsl</t>
        </r>
      </text>
    </comment>
    <comment ref="T16" authorId="0">
      <text>
        <r>
          <rPr>
            <b/>
            <sz val="12"/>
            <color indexed="81"/>
            <rFont val="Tahoma"/>
            <family val="2"/>
          </rPr>
          <t>IMPORTANT:  Before printing, Click This Arrow to See Ordered Items Only</t>
        </r>
        <r>
          <rPr>
            <sz val="9"/>
            <color indexed="81"/>
            <rFont val="Tahoma"/>
            <family val="2"/>
          </rPr>
          <t xml:space="preserve">
</t>
        </r>
      </text>
    </comment>
  </commentList>
</comments>
</file>

<file path=xl/sharedStrings.xml><?xml version="1.0" encoding="utf-8"?>
<sst xmlns="http://schemas.openxmlformats.org/spreadsheetml/2006/main" count="2011" uniqueCount="733">
  <si>
    <t>All returns (unless otherwise stated) are to be returned to:</t>
  </si>
  <si>
    <t>Buff, Inc. C/O Barrett Distribution Center, 15 Freedom Way, Franklin, MA  02038</t>
  </si>
  <si>
    <t>Buff, Inc.    |   195 Concourse Blvd, Suite B   |   Santa Rosa, CA  95403</t>
  </si>
  <si>
    <t>1.888.379.BUFF(2833) or 707.569.9009 | Fax: 707.569.9990 | orders@buffusa.com | www.buffusa.com</t>
  </si>
  <si>
    <t>TERMS &amp; CONDITIONS</t>
  </si>
  <si>
    <t>Terms</t>
  </si>
  <si>
    <t>Minimum Order</t>
  </si>
  <si>
    <t>Backorders</t>
  </si>
  <si>
    <t>All backorders will be automatically cancelled.</t>
  </si>
  <si>
    <t>Late Payments</t>
  </si>
  <si>
    <t>PAST DUE ACCOUNTS WILL NOT BE SHIPPED. Past Due accounts are subject to a finance charge of 1.5% per month on unpaid balance.</t>
  </si>
  <si>
    <t>Distribution Policy</t>
  </si>
  <si>
    <t>Buff® dealers are authorized to sell through their approved dealership locations and associated websites only.  Dealer may not resell product to other retailers or source product sales through websites that are not directly affiliated with the Buff® approved dealership.  Sales of Buff® products through third party websites are strictly prohibited.</t>
  </si>
  <si>
    <t>Refused Shipments</t>
  </si>
  <si>
    <t xml:space="preserve">Shipments are the sole responsibility of the dealer.  Liability rests with the dealer if the shipment is refused.  Freight plus a 20% repackaging/restocking charge will be assessed.   </t>
  </si>
  <si>
    <t>Returns</t>
  </si>
  <si>
    <t>*Samples of fabrics have been tested for UV protection by AITEX and LEITAT – Textile Technology Institutes in accordance with the standard AS/NZS4399:1996 “Sun protective clothing – Evaluation and Classification”, results ranged from 93.3% to 96.7%, averaging 95% UV protection.</t>
  </si>
  <si>
    <r>
      <t>**</t>
    </r>
    <r>
      <rPr>
        <sz val="8"/>
        <color indexed="8"/>
        <rFont val="Arial"/>
        <family val="2"/>
      </rPr>
      <t xml:space="preserve"> </t>
    </r>
    <r>
      <rPr>
        <i/>
        <sz val="8"/>
        <color indexed="8"/>
        <rFont val="Verdana"/>
        <family val="2"/>
      </rPr>
      <t>Ultraviolet Protection Factor (UPF) measures the amount of UV radiation that penetrates a fabric and reaches your skin. A fabric rated with a UPF of 50 will allow only 1/50th of the sun’s UV rays to pass through. In other words, it blocks 49/50ths or 98% of the UV radiation. UPF 50+ is the highest possible rating. Samples of fabrics have been tested for UV protection by AITEX and LEITAT – Textile Technology Institutes in accordance with the standard AS/NZS4399:1996 “Sun protective clothing-Evaluation and Classification.”</t>
    </r>
  </si>
  <si>
    <t>Ship #3</t>
  </si>
  <si>
    <t>Ship #4</t>
  </si>
  <si>
    <t>Ship #5</t>
  </si>
  <si>
    <t>Ship Date</t>
  </si>
  <si>
    <t>Cancel Date</t>
  </si>
  <si>
    <t>PO#</t>
  </si>
  <si>
    <t>Total Units</t>
  </si>
  <si>
    <t>Total $</t>
  </si>
  <si>
    <t>Ship:</t>
  </si>
  <si>
    <t>Cancel:</t>
  </si>
  <si>
    <t>PO#:</t>
  </si>
  <si>
    <t>QTY BY SHIP DATE</t>
  </si>
  <si>
    <t>Rep:</t>
  </si>
  <si>
    <t>New Dealer, Applying for Terms</t>
  </si>
  <si>
    <t>New Dealer (include signed agreement)</t>
  </si>
  <si>
    <t>ORDER TYPES:</t>
  </si>
  <si>
    <t>PAYMENT TERMS:</t>
  </si>
  <si>
    <t>Other (explain below)</t>
  </si>
  <si>
    <t>(other):</t>
  </si>
  <si>
    <t>Order Type:</t>
  </si>
  <si>
    <t>Pmt Terms:</t>
  </si>
  <si>
    <t>Cust#:</t>
  </si>
  <si>
    <r>
      <t>Ship To:</t>
    </r>
    <r>
      <rPr>
        <sz val="10"/>
        <color indexed="8"/>
        <rFont val="Arial"/>
        <family val="2"/>
      </rPr>
      <t xml:space="preserve"> (if different from Bill To)</t>
    </r>
  </si>
  <si>
    <t>Net 30</t>
  </si>
  <si>
    <t>Preseason "repeat" Terms</t>
  </si>
  <si>
    <t>PLEASE SELECT ONE</t>
  </si>
  <si>
    <t>Order Date:</t>
  </si>
  <si>
    <t>Preseason Terms</t>
  </si>
  <si>
    <t>do not remove-these calculate based on qty</t>
  </si>
  <si>
    <r>
      <t>BUFF</t>
    </r>
    <r>
      <rPr>
        <b/>
        <vertAlign val="superscript"/>
        <sz val="14"/>
        <color indexed="8"/>
        <rFont val="Arial"/>
        <family val="2"/>
      </rPr>
      <t>®</t>
    </r>
    <r>
      <rPr>
        <b/>
        <sz val="14"/>
        <color indexed="8"/>
        <rFont val="Arial"/>
        <family val="2"/>
      </rPr>
      <t xml:space="preserve"> HEADWEAR ORDER SUMMARY</t>
    </r>
  </si>
  <si>
    <t>Ship To:</t>
  </si>
  <si>
    <t>Special Instructions:</t>
  </si>
  <si>
    <t>Ship #1</t>
  </si>
  <si>
    <t>Ship #2</t>
  </si>
  <si>
    <t>Reorder</t>
  </si>
  <si>
    <t>Preseason Order</t>
  </si>
  <si>
    <t>Credit Card: VISA   MC   AMEX</t>
  </si>
  <si>
    <t>Prepay by Check</t>
  </si>
  <si>
    <t>Bill To:</t>
  </si>
  <si>
    <t>Buyer:</t>
  </si>
  <si>
    <t>Phone:</t>
  </si>
  <si>
    <t>Fax:</t>
  </si>
  <si>
    <t>Notes:</t>
  </si>
  <si>
    <t>Description</t>
  </si>
  <si>
    <t>Category</t>
  </si>
  <si>
    <t>Whsl</t>
  </si>
  <si>
    <t>(MSRP)</t>
  </si>
  <si>
    <t>Ship#1</t>
  </si>
  <si>
    <t>Ship#2</t>
  </si>
  <si>
    <t>Ship#3</t>
  </si>
  <si>
    <t>Ship#4</t>
  </si>
  <si>
    <t>(wkbk order)</t>
  </si>
  <si>
    <t>PRICE LEVEL:</t>
  </si>
  <si>
    <t>Ship#5</t>
  </si>
  <si>
    <t>TOTALS</t>
  </si>
  <si>
    <t>UPC</t>
  </si>
  <si>
    <t>Qty Ship #1</t>
  </si>
  <si>
    <t>Qty Ship #2</t>
  </si>
  <si>
    <t>Qty Ship #3</t>
  </si>
  <si>
    <t>Qty Ship #4</t>
  </si>
  <si>
    <t>Qty Ship #5</t>
  </si>
  <si>
    <t>Qty:</t>
  </si>
  <si>
    <t>(start codes for wkbk order)</t>
  </si>
  <si>
    <t>PRODUCTS</t>
  </si>
  <si>
    <t>12+</t>
  </si>
  <si>
    <t>24 +</t>
  </si>
  <si>
    <t>48+</t>
  </si>
  <si>
    <t>MSRP</t>
  </si>
  <si>
    <t>TOTAL QTY</t>
  </si>
  <si>
    <t>Units</t>
  </si>
  <si>
    <t>BUFF POP</t>
  </si>
  <si>
    <t>On Order = "X"</t>
  </si>
  <si>
    <t>$</t>
  </si>
  <si>
    <r>
      <t>1</t>
    </r>
    <r>
      <rPr>
        <sz val="8"/>
        <color indexed="8"/>
        <rFont val="Arial"/>
        <family val="2"/>
      </rPr>
      <t>=12-23 UNITS</t>
    </r>
  </si>
  <si>
    <r>
      <t>2</t>
    </r>
    <r>
      <rPr>
        <sz val="8"/>
        <rFont val="Arial"/>
        <family val="2"/>
      </rPr>
      <t>=24-47 UNITS</t>
    </r>
  </si>
  <si>
    <r>
      <t>3</t>
    </r>
    <r>
      <rPr>
        <sz val="8"/>
        <color indexed="8"/>
        <rFont val="Arial"/>
        <family val="2"/>
      </rPr>
      <t>=48+ UNITS</t>
    </r>
  </si>
  <si>
    <t>TOTAL $ (based on price level)</t>
  </si>
  <si>
    <t>TTL QTY</t>
  </si>
  <si>
    <t>Available Dates</t>
  </si>
  <si>
    <t>Active Collections/Workbooks</t>
  </si>
  <si>
    <r>
      <t>Sizing:</t>
    </r>
    <r>
      <rPr>
        <sz val="11"/>
        <rFont val="Arial"/>
        <family val="2"/>
      </rPr>
      <t xml:space="preserve">  One size per product</t>
    </r>
  </si>
  <si>
    <t>$:</t>
  </si>
  <si>
    <t>Customer:</t>
  </si>
  <si>
    <t>A=Winter 12/13 Catalog</t>
  </si>
  <si>
    <t>Sku</t>
  </si>
  <si>
    <t>Customer</t>
  </si>
  <si>
    <t>PO</t>
  </si>
  <si>
    <t>Cancel</t>
  </si>
  <si>
    <t>Price</t>
  </si>
  <si>
    <t>Qty</t>
  </si>
  <si>
    <t>Import</t>
  </si>
  <si>
    <t>TERMS LEVEL</t>
  </si>
  <si>
    <t>Order External ID</t>
  </si>
  <si>
    <t>T</t>
  </si>
  <si>
    <t>Order Date</t>
  </si>
  <si>
    <t>B=Summer 2013 Catalog</t>
  </si>
  <si>
    <t>2/1/13 - 12/31/13</t>
  </si>
  <si>
    <t>Sku5</t>
  </si>
  <si>
    <t>Sku6</t>
  </si>
  <si>
    <t>Catalog Pg</t>
  </si>
  <si>
    <t>R2a</t>
  </si>
  <si>
    <t xml:space="preserve">           SPRING 2013 Collection</t>
  </si>
  <si>
    <t>8/1/13 - 7/31/14</t>
  </si>
  <si>
    <t xml:space="preserve">            FALL/WINTER 2013-2014 Collection</t>
  </si>
  <si>
    <t>Category Label (on order form)</t>
  </si>
  <si>
    <t>Sku #</t>
  </si>
  <si>
    <t>Blank</t>
  </si>
  <si>
    <t>BONEFISH</t>
  </si>
  <si>
    <t>UVX BALACLAVA BUFF®</t>
  </si>
  <si>
    <t>CRU</t>
  </si>
  <si>
    <t>RT MAX 4</t>
  </si>
  <si>
    <t>UVX REALTREE® BALACLAVA BUFF®</t>
  </si>
  <si>
    <t>UVX MASK BUFF®</t>
  </si>
  <si>
    <t>DORADO</t>
  </si>
  <si>
    <t>PELAGIC CAMO</t>
  </si>
  <si>
    <t>BASS CLASSIC</t>
  </si>
  <si>
    <t>UV XL BUFF®</t>
  </si>
  <si>
    <t>SHARK CAMO</t>
  </si>
  <si>
    <t>INKED GREYSCALE</t>
  </si>
  <si>
    <t>SANTANA NAVY</t>
  </si>
  <si>
    <t>BS WATER CAMO GREEN</t>
  </si>
  <si>
    <t>UV XL BUG SLINGER™ BUFF®</t>
  </si>
  <si>
    <t>DY BASS POPPER</t>
  </si>
  <si>
    <t>UV DEREK DEYOUNG BUFF®</t>
  </si>
  <si>
    <t>DY BROOKIE FLANK</t>
  </si>
  <si>
    <t>DY BROWN MOSQUITO</t>
  </si>
  <si>
    <t>DY LARGEMOUTH FLANK</t>
  </si>
  <si>
    <t>DY WAHOO FLANK</t>
  </si>
  <si>
    <t>DY TARPON FLANK</t>
  </si>
  <si>
    <t>DY RAINBOW ROYAL</t>
  </si>
  <si>
    <t>BACKCOUNTRY KING</t>
  </si>
  <si>
    <t>UV BUG SLINGER™ BUFF®</t>
  </si>
  <si>
    <t>10 CENTS</t>
  </si>
  <si>
    <t>SPEY</t>
  </si>
  <si>
    <t>STEELHEAD</t>
  </si>
  <si>
    <t>CROSSTICKS</t>
  </si>
  <si>
    <t>MAY FLY ARMY</t>
  </si>
  <si>
    <t>GLIDER</t>
  </si>
  <si>
    <t>MEATEATER</t>
  </si>
  <si>
    <t>MAORI HOOK</t>
  </si>
  <si>
    <t>UNDERCUT</t>
  </si>
  <si>
    <t>KANJI TROUT</t>
  </si>
  <si>
    <t>COLORBLOCK TARPON</t>
  </si>
  <si>
    <t>BS WARPAINT</t>
  </si>
  <si>
    <t>BS MUSKY</t>
  </si>
  <si>
    <t>BS ACE</t>
  </si>
  <si>
    <t>BS WATER CAMO BLUE</t>
  </si>
  <si>
    <t>BS WATER CAMO FOREST</t>
  </si>
  <si>
    <t>BS WATER CAMO GREY</t>
  </si>
  <si>
    <t>BF PASTEL FLY</t>
  </si>
  <si>
    <t>UV BLACK FLY™ BUFF®</t>
  </si>
  <si>
    <t>BF RMG FLY</t>
  </si>
  <si>
    <t>BF TURTLE GRASS</t>
  </si>
  <si>
    <t>BF BLUEWATER CAMO</t>
  </si>
  <si>
    <t>BF BLACK FLY</t>
  </si>
  <si>
    <t>BF BROWN &amp; RAINBOW TROUT OLIVE</t>
  </si>
  <si>
    <t>SHARK CAMO GREY</t>
  </si>
  <si>
    <t>UV BUFF®</t>
  </si>
  <si>
    <t>CAMU FISH GREY</t>
  </si>
  <si>
    <t>MEGALODON TEETH CAMO BLUE</t>
  </si>
  <si>
    <t>SHARK SCHOOL</t>
  </si>
  <si>
    <t>AIR TARPON</t>
  </si>
  <si>
    <t>REDFISH SPOT</t>
  </si>
  <si>
    <t>MANGROVE</t>
  </si>
  <si>
    <t>ROOSTER FIN</t>
  </si>
  <si>
    <t>BULL DOLPHIN</t>
  </si>
  <si>
    <t>TARPON SCALES</t>
  </si>
  <si>
    <t>TARPON</t>
  </si>
  <si>
    <t>SNOOK</t>
  </si>
  <si>
    <t>RAINBOW TROUT-2</t>
  </si>
  <si>
    <t>LARGEMOUTH BASS</t>
  </si>
  <si>
    <t>STRIPER</t>
  </si>
  <si>
    <t>CARP</t>
  </si>
  <si>
    <t>BASS TRADITION</t>
  </si>
  <si>
    <t>BROWN TROUT</t>
  </si>
  <si>
    <t>NORTHERN PIKE</t>
  </si>
  <si>
    <t>REDFISH</t>
  </si>
  <si>
    <t>BASS OPEN</t>
  </si>
  <si>
    <t>BASS FEDERATION</t>
  </si>
  <si>
    <t>AUSABLE</t>
  </si>
  <si>
    <t>UV DAVID RUIMVELD BUFF®</t>
  </si>
  <si>
    <t>BIG HORN</t>
  </si>
  <si>
    <t>MADISON</t>
  </si>
  <si>
    <t>FLORIDA KEYS</t>
  </si>
  <si>
    <t>CATCH &amp; RELEASE</t>
  </si>
  <si>
    <t>WOOLY BUGGER</t>
  </si>
  <si>
    <t>FISH SPINES</t>
  </si>
  <si>
    <t>TROUT CAMO</t>
  </si>
  <si>
    <t>CENTRUM</t>
  </si>
  <si>
    <t>PELAGIC CAMO LIME</t>
  </si>
  <si>
    <t>PELAGIC CAMO PURPLE</t>
  </si>
  <si>
    <t>BLUE SUN</t>
  </si>
  <si>
    <t>SUNDOWN</t>
  </si>
  <si>
    <t>ENDLESS SUMMER</t>
  </si>
  <si>
    <t>GLASSY</t>
  </si>
  <si>
    <t>SURF FLOWER</t>
  </si>
  <si>
    <t>WAVE</t>
  </si>
  <si>
    <t>KENAI</t>
  </si>
  <si>
    <t>PASSPORT</t>
  </si>
  <si>
    <t>SATELLITE</t>
  </si>
  <si>
    <t>BUBBLES</t>
  </si>
  <si>
    <t>PIXELS DESERT</t>
  </si>
  <si>
    <t>SPINX BLOT</t>
  </si>
  <si>
    <t>NUBIAN</t>
  </si>
  <si>
    <t>OTOKO</t>
  </si>
  <si>
    <t>ZAMBELE</t>
  </si>
  <si>
    <t>PIXELS GREY</t>
  </si>
  <si>
    <t>INKED ORANGE</t>
  </si>
  <si>
    <t>CHIEF</t>
  </si>
  <si>
    <t>SHOP RAG</t>
  </si>
  <si>
    <t>MONTANA</t>
  </si>
  <si>
    <t>TEXAS</t>
  </si>
  <si>
    <t>VERMONT</t>
  </si>
  <si>
    <t>TIE-DYE BLUE</t>
  </si>
  <si>
    <t>CERCLES RETRO</t>
  </si>
  <si>
    <t>GUIDELINES</t>
  </si>
  <si>
    <t>STARBURST</t>
  </si>
  <si>
    <t>AMP</t>
  </si>
  <si>
    <t>BATIK</t>
  </si>
  <si>
    <t>SWIRLS</t>
  </si>
  <si>
    <t>MOSAIC</t>
  </si>
  <si>
    <t>FLOCK</t>
  </si>
  <si>
    <t>PRECIOUS</t>
  </si>
  <si>
    <t>ABSTRACT ANIMAL</t>
  </si>
  <si>
    <t>NEBULA</t>
  </si>
  <si>
    <t>ORB</t>
  </si>
  <si>
    <t>DESCENDANT</t>
  </si>
  <si>
    <t>TATT RED</t>
  </si>
  <si>
    <t>RT AP</t>
  </si>
  <si>
    <t>UV REALTREE® BUFF®</t>
  </si>
  <si>
    <t>RT APG</t>
  </si>
  <si>
    <t>R COMBAT</t>
  </si>
  <si>
    <t>R BLACK</t>
  </si>
  <si>
    <t>R H2O</t>
  </si>
  <si>
    <t>SKULLS</t>
  </si>
  <si>
    <t>R COMBAT PINK</t>
  </si>
  <si>
    <t>MO BREAK-UP INFINITY PINK</t>
  </si>
  <si>
    <t>UV MOSSY OAK® BUFF®</t>
  </si>
  <si>
    <t>MO BREAK-UP INFINITY</t>
  </si>
  <si>
    <t>MO WINTER BREAK-UP INFINITY</t>
  </si>
  <si>
    <t>MO OBSESSION</t>
  </si>
  <si>
    <t>MO BRUSH</t>
  </si>
  <si>
    <t>MO TREESTAND</t>
  </si>
  <si>
    <t>MO SHADOW GRASS</t>
  </si>
  <si>
    <t>YEOMAN</t>
  </si>
  <si>
    <t>ACORN</t>
  </si>
  <si>
    <t>DHARMA</t>
  </si>
  <si>
    <t>LOTUS BRONZE</t>
  </si>
  <si>
    <t>MANDALA</t>
  </si>
  <si>
    <t>TOKAPI INTENS</t>
  </si>
  <si>
    <t>LOTUS</t>
  </si>
  <si>
    <t>MAHAL</t>
  </si>
  <si>
    <t>NARANJA PAISLEY</t>
  </si>
  <si>
    <t>VINTAGE</t>
  </si>
  <si>
    <t>ETRAN</t>
  </si>
  <si>
    <t>EFNIE</t>
  </si>
  <si>
    <t>MOXIE</t>
  </si>
  <si>
    <t>DRIFT</t>
  </si>
  <si>
    <t>RANJIT</t>
  </si>
  <si>
    <t>PINGREY</t>
  </si>
  <si>
    <t>GUNA</t>
  </si>
  <si>
    <t>CAMPO DEI FIORI</t>
  </si>
  <si>
    <t>HONEYCOMB</t>
  </si>
  <si>
    <t>OSAKA</t>
  </si>
  <si>
    <t>SANTANA WINE</t>
  </si>
  <si>
    <t>SANTANA RED</t>
  </si>
  <si>
    <t>SANTANA OLIVE</t>
  </si>
  <si>
    <t>MARINE</t>
  </si>
  <si>
    <t>MILITARY</t>
  </si>
  <si>
    <t>HUNTER ORANGE</t>
  </si>
  <si>
    <t>BLACK</t>
  </si>
  <si>
    <t>UV INSECT SHIELD® REALTREE® BUFF®</t>
  </si>
  <si>
    <t>UV INSECT SHIELD® MOSSY OAK® BUFF®</t>
  </si>
  <si>
    <t>BANDANA PINK ICE</t>
  </si>
  <si>
    <t>UV INSECT SHIELD® BUFF®</t>
  </si>
  <si>
    <t>BANDANA CRU</t>
  </si>
  <si>
    <t>UV INSECT SHIELD® BLACK FLY™ BUFF®</t>
  </si>
  <si>
    <t>MALI BLUE</t>
  </si>
  <si>
    <t>MALI GREY</t>
  </si>
  <si>
    <t>MALI SAGE</t>
  </si>
  <si>
    <t>VIOLET FLEURS</t>
  </si>
  <si>
    <t>UV HALF BUFF®</t>
  </si>
  <si>
    <t>BIHAR</t>
  </si>
  <si>
    <t>PLUMERIA</t>
  </si>
  <si>
    <t>MEADOW</t>
  </si>
  <si>
    <t>MANTRA</t>
  </si>
  <si>
    <t>CASH SKY</t>
  </si>
  <si>
    <t>CASH GREY</t>
  </si>
  <si>
    <t>CASH WHITE</t>
  </si>
  <si>
    <t>ARC ANGEL BLANC</t>
  </si>
  <si>
    <t>INKED RED</t>
  </si>
  <si>
    <t>INKED YELLOW</t>
  </si>
  <si>
    <t>PHOTON</t>
  </si>
  <si>
    <t>COLURE BLUE</t>
  </si>
  <si>
    <t>COLURE PURPLE</t>
  </si>
  <si>
    <t>ASANA</t>
  </si>
  <si>
    <t>GLOBALIK VERDE</t>
  </si>
  <si>
    <t>SPROCKET</t>
  </si>
  <si>
    <t>WASHINGTON</t>
  </si>
  <si>
    <t>MINNESOTA</t>
  </si>
  <si>
    <t>CALIFORNIA</t>
  </si>
  <si>
    <t>KING OF THE MOUNTAIN</t>
  </si>
  <si>
    <t>MALLIOT JAUNE</t>
  </si>
  <si>
    <t>POINTS LEADER</t>
  </si>
  <si>
    <t>UTAH</t>
  </si>
  <si>
    <t>OREGAN</t>
  </si>
  <si>
    <t>FLORIDA</t>
  </si>
  <si>
    <t>COLORADO</t>
  </si>
  <si>
    <t>POPPINS BLUE</t>
  </si>
  <si>
    <t>WATERCOLOR</t>
  </si>
  <si>
    <t>WILUNA GRAPHITE</t>
  </si>
  <si>
    <t>KUPANG</t>
  </si>
  <si>
    <t>LUMIRAMA</t>
  </si>
  <si>
    <t>MONGAR PINK</t>
  </si>
  <si>
    <t>WIND FLOWER</t>
  </si>
  <si>
    <t>UV HEADBAND BUFF®</t>
  </si>
  <si>
    <t>HENNA</t>
  </si>
  <si>
    <t>CARBON</t>
  </si>
  <si>
    <t>BOTEH</t>
  </si>
  <si>
    <t>ORM</t>
  </si>
  <si>
    <t>CAN CAN SEA</t>
  </si>
  <si>
    <t>DAGHIR</t>
  </si>
  <si>
    <t>VINYASA</t>
  </si>
  <si>
    <t>CAN CAN ORANGE</t>
  </si>
  <si>
    <t>SIENA PURPLE</t>
  </si>
  <si>
    <t>MILO</t>
  </si>
  <si>
    <t>CAIL PINK</t>
  </si>
  <si>
    <t>INKED LAVENDAR</t>
  </si>
  <si>
    <t>TRIBAL</t>
  </si>
  <si>
    <t>SARI TURQUOISE</t>
  </si>
  <si>
    <t>DUME</t>
  </si>
  <si>
    <t>CELL PINK</t>
  </si>
  <si>
    <t>CELL GREEN</t>
  </si>
  <si>
    <t>STADI BLUE</t>
  </si>
  <si>
    <t>STADI BLACK</t>
  </si>
  <si>
    <t>MONGAR BLACK</t>
  </si>
  <si>
    <t>FULLES</t>
  </si>
  <si>
    <t>BOTANIC</t>
  </si>
  <si>
    <t>IXIA</t>
  </si>
  <si>
    <t>FUCHSIA XS/S</t>
  </si>
  <si>
    <t>SPORT SERIES WATER GLOVES</t>
  </si>
  <si>
    <t>FUCHSIA S/M</t>
  </si>
  <si>
    <t>FUCHSIA M/L</t>
  </si>
  <si>
    <t>FUCHSIA L/XL</t>
  </si>
  <si>
    <t>PURPLE XS/S</t>
  </si>
  <si>
    <t>PURPLE S/M</t>
  </si>
  <si>
    <t>PURPLE M/L</t>
  </si>
  <si>
    <t>PURPLE L/XL</t>
  </si>
  <si>
    <t>BRITE BLUE XS/S</t>
  </si>
  <si>
    <t>BRITE BLUE S/M</t>
  </si>
  <si>
    <t>BRITE BLUE M/L</t>
  </si>
  <si>
    <t>BRITE BLUE L/XL</t>
  </si>
  <si>
    <t>LIGHT GREY XS/S</t>
  </si>
  <si>
    <t>LIGHT GREY S/M</t>
  </si>
  <si>
    <t>LIGHT GREY M/L</t>
  </si>
  <si>
    <t>LIGHT GREY L/XL</t>
  </si>
  <si>
    <t>GLACIER BLUE XS/S</t>
  </si>
  <si>
    <t>GLACIER BLUE S/M</t>
  </si>
  <si>
    <t>GLACIER BLUE M/L</t>
  </si>
  <si>
    <t>GLACIER BLUE L/XL</t>
  </si>
  <si>
    <t>LIGHT SAGE XS/S</t>
  </si>
  <si>
    <t>LIGHT SAGE S/M</t>
  </si>
  <si>
    <t>LIGHT SAGE M/L</t>
  </si>
  <si>
    <t>LIGHT SAGE L/XL</t>
  </si>
  <si>
    <t>BLACK XS/S</t>
  </si>
  <si>
    <t>SPORT SERIES MXS GLOVES</t>
  </si>
  <si>
    <t>BLACK S/M</t>
  </si>
  <si>
    <t>BLACK M/L</t>
  </si>
  <si>
    <t>BLACK L/XL</t>
  </si>
  <si>
    <t>PELAGIC XS/S</t>
  </si>
  <si>
    <t>PELAGIC S/M</t>
  </si>
  <si>
    <t>PELAGIC M/L</t>
  </si>
  <si>
    <t>PELAGIC L/XL</t>
  </si>
  <si>
    <t>BS STEELHEAD XS/S</t>
  </si>
  <si>
    <t>BS STEELHEAD S/M</t>
  </si>
  <si>
    <t>BS STEELHEAD M/L</t>
  </si>
  <si>
    <t>BS STEELHEAD L/XL</t>
  </si>
  <si>
    <t>BS MAORI HOOK XS/S</t>
  </si>
  <si>
    <t>BS MAORI HOOK S/M</t>
  </si>
  <si>
    <t>BS MAORI HOOK M/L</t>
  </si>
  <si>
    <t>BS MAORI HOOK L/XL</t>
  </si>
  <si>
    <t>PIXELS DESERT S/M</t>
  </si>
  <si>
    <t>PRO SERIES ANGLER II GLOVES</t>
  </si>
  <si>
    <t>PIXELS DESERT M/L</t>
  </si>
  <si>
    <t>PIXELS DESERT L/XL</t>
  </si>
  <si>
    <t>PIXELS DESERT XL/XXL</t>
  </si>
  <si>
    <t>TARPON SCALES S/M</t>
  </si>
  <si>
    <t>TARPON SCALES M/L</t>
  </si>
  <si>
    <t>TARPON SCALES L/XL</t>
  </si>
  <si>
    <t>TARPON SCALES XL/XXL</t>
  </si>
  <si>
    <t>BS WATER CAMO GREEN S/M</t>
  </si>
  <si>
    <t>BS WATER CAMO GREEN M/L</t>
  </si>
  <si>
    <t>BS WATER CAMO GREEN L/XL</t>
  </si>
  <si>
    <t>BS WATER CAMO GREEN XL/XXL</t>
  </si>
  <si>
    <t>VARIEGATE CHARCOAL/LIME S/M</t>
  </si>
  <si>
    <t>PRO SERIES FIGHTING WORK II GLOVES</t>
  </si>
  <si>
    <t>VARIEGATE CHARCOAL/LIME M/L</t>
  </si>
  <si>
    <t>VARIEGATE CHARCOAL/LIME L/XL</t>
  </si>
  <si>
    <t>BILLFISH S/M</t>
  </si>
  <si>
    <t>BILLFISH M/L</t>
  </si>
  <si>
    <t>BILLFISH L/XL</t>
  </si>
  <si>
    <t>DORADO S/M</t>
  </si>
  <si>
    <t>DORADO M/L</t>
  </si>
  <si>
    <t>DORADO L/XL</t>
  </si>
  <si>
    <t>NADIAN</t>
  </si>
  <si>
    <t>INFINITY LYOCELL BUFF®</t>
  </si>
  <si>
    <t>MOONLESS</t>
  </si>
  <si>
    <t>PINK CAMELIA</t>
  </si>
  <si>
    <t>BERRY</t>
  </si>
  <si>
    <t>INFINITY LYOCELL JACQUARD BUFF®</t>
  </si>
  <si>
    <t>SAGE</t>
  </si>
  <si>
    <t>LUMINARY DYE</t>
  </si>
  <si>
    <t>INFINITY TIE DYE ORGANIC COTTON BUFF®</t>
  </si>
  <si>
    <t>IMPERIAL SHIBORI</t>
  </si>
  <si>
    <t>SHIBORI STATE BLUE</t>
  </si>
  <si>
    <t>INFINITY SOLID WOOL BUFF®</t>
  </si>
  <si>
    <t>TIE DYE CREAM</t>
  </si>
  <si>
    <t>INFINITY TIE DYE WOOL BUFF®</t>
  </si>
  <si>
    <t>TIE DYE ECLIPSE</t>
  </si>
  <si>
    <t>TIE DYE ULTRAMARINE</t>
  </si>
  <si>
    <t>TIE DYE REDDISH</t>
  </si>
  <si>
    <t>YARN DYED COMBE</t>
  </si>
  <si>
    <t>ORIGINAL BUFF®</t>
  </si>
  <si>
    <t>YARN DYED DURMA</t>
  </si>
  <si>
    <t>YARN DYED BASTER</t>
  </si>
  <si>
    <t>CONQUER</t>
  </si>
  <si>
    <t>CAPULET</t>
  </si>
  <si>
    <t>INDIGO</t>
  </si>
  <si>
    <t>IMPERIAL</t>
  </si>
  <si>
    <t>ROJO</t>
  </si>
  <si>
    <t>GRAPHITE</t>
  </si>
  <si>
    <t>MARINO</t>
  </si>
  <si>
    <t>WHITE</t>
  </si>
  <si>
    <t>FIBONACCI FUCHSIA</t>
  </si>
  <si>
    <t>FIBONACCI LIME</t>
  </si>
  <si>
    <t>GINKO</t>
  </si>
  <si>
    <t>IN BLOOM</t>
  </si>
  <si>
    <t>REGALE BLUE</t>
  </si>
  <si>
    <t>PINKSBERRY</t>
  </si>
  <si>
    <t>BLUE HENNA</t>
  </si>
  <si>
    <t>SIENA</t>
  </si>
  <si>
    <t>BUTHAN</t>
  </si>
  <si>
    <t>BREEZE</t>
  </si>
  <si>
    <t>AFGAN GRAPHITE</t>
  </si>
  <si>
    <t>EARL GREY</t>
  </si>
  <si>
    <t>ROULETTE</t>
  </si>
  <si>
    <t>BUNGALOW</t>
  </si>
  <si>
    <t>KASHFLY CRU</t>
  </si>
  <si>
    <t>ISTANBUL</t>
  </si>
  <si>
    <t>CALI</t>
  </si>
  <si>
    <t>BROCADE PINK</t>
  </si>
  <si>
    <t>TAMIL</t>
  </si>
  <si>
    <t>TERRAIN</t>
  </si>
  <si>
    <t>PIXELIZZE</t>
  </si>
  <si>
    <t>STING</t>
  </si>
  <si>
    <t>ENEKO</t>
  </si>
  <si>
    <t>DYNO</t>
  </si>
  <si>
    <t>IRON LION</t>
  </si>
  <si>
    <t>45'S</t>
  </si>
  <si>
    <t>BALTIA</t>
  </si>
  <si>
    <t>MIDNIGHT FOREST</t>
  </si>
  <si>
    <t>ELEVATIONS</t>
  </si>
  <si>
    <t>CORDES</t>
  </si>
  <si>
    <t>CARABINER</t>
  </si>
  <si>
    <t>TRIPLE CROWN ATC</t>
  </si>
  <si>
    <t>TRIPLE CROWN CDT</t>
  </si>
  <si>
    <t>TRIPLE CROWN PCT</t>
  </si>
  <si>
    <t>DASH</t>
  </si>
  <si>
    <t>CYCLO POWER</t>
  </si>
  <si>
    <t>GEARED UP</t>
  </si>
  <si>
    <t>CHAINS JAUNE</t>
  </si>
  <si>
    <t>TREESCAPE</t>
  </si>
  <si>
    <t>SHRUBS</t>
  </si>
  <si>
    <t>FERVOR</t>
  </si>
  <si>
    <t>MIXPRINT</t>
  </si>
  <si>
    <t>GROOVE</t>
  </si>
  <si>
    <t>CAMUFLAJE 2</t>
  </si>
  <si>
    <t>URBAN CAMO</t>
  </si>
  <si>
    <t>STELLAR BLUE</t>
  </si>
  <si>
    <t>STELLAR ORANGE</t>
  </si>
  <si>
    <t>OCTO</t>
  </si>
  <si>
    <t>REPTO</t>
  </si>
  <si>
    <t>DRAGONOTS</t>
  </si>
  <si>
    <t>PEACOCK</t>
  </si>
  <si>
    <t>WATERFALLS</t>
  </si>
  <si>
    <t>INCA FLAIR</t>
  </si>
  <si>
    <t>DOT FADE</t>
  </si>
  <si>
    <t>CELTIKNOT</t>
  </si>
  <si>
    <t>LOLA</t>
  </si>
  <si>
    <t>KENYATA</t>
  </si>
  <si>
    <t>ADORN</t>
  </si>
  <si>
    <t>TRACK</t>
  </si>
  <si>
    <t>FLAMING EAGLE</t>
  </si>
  <si>
    <t>SKULL MASK</t>
  </si>
  <si>
    <t>OLD GLORY</t>
  </si>
  <si>
    <t>TEXAS STAR</t>
  </si>
  <si>
    <t>ARMOR</t>
  </si>
  <si>
    <t>METAL TRIBAL</t>
  </si>
  <si>
    <t>SPINES</t>
  </si>
  <si>
    <t>KASH PINK</t>
  </si>
  <si>
    <t>CIRQUE</t>
  </si>
  <si>
    <t>KASHSKULL BLACK</t>
  </si>
  <si>
    <t>CASHMERE BLACK</t>
  </si>
  <si>
    <t>CASHMERE BLUE</t>
  </si>
  <si>
    <t>CASHMERE RED</t>
  </si>
  <si>
    <t>CASHMERE KAKY</t>
  </si>
  <si>
    <t>CASHMERE ORANGE</t>
  </si>
  <si>
    <t>CASHMERE WHITE</t>
  </si>
  <si>
    <t>NG NAGAR</t>
  </si>
  <si>
    <t>ORIGINAL NATIONAL GEOGRAPHIC™ BUFF®</t>
  </si>
  <si>
    <t>NG SITTING</t>
  </si>
  <si>
    <t>NG PARROT</t>
  </si>
  <si>
    <t>NG STUPA</t>
  </si>
  <si>
    <t>NG TEMPLE</t>
  </si>
  <si>
    <t>NG EVEREST</t>
  </si>
  <si>
    <t>NG BLESS</t>
  </si>
  <si>
    <t>ANITA</t>
  </si>
  <si>
    <t>WOMEN'S SLIM FIT BUFF®</t>
  </si>
  <si>
    <t>BOLSHI</t>
  </si>
  <si>
    <t>DUGUR</t>
  </si>
  <si>
    <t>INSTANBUL GREY</t>
  </si>
  <si>
    <t>NUWARA</t>
  </si>
  <si>
    <t>KHAM</t>
  </si>
  <si>
    <t>EXPO</t>
  </si>
  <si>
    <t>ZIGUI</t>
  </si>
  <si>
    <t>REFLECTIVE ORIGINAL BUFF®</t>
  </si>
  <si>
    <t>YELLOW FLEUR</t>
  </si>
  <si>
    <t>R-FIRE CARBON</t>
  </si>
  <si>
    <t>CARMELITA</t>
  </si>
  <si>
    <t>WOOL SOLID BUFF®</t>
  </si>
  <si>
    <t>GREY</t>
  </si>
  <si>
    <t>CEDAR</t>
  </si>
  <si>
    <t>AZALEA</t>
  </si>
  <si>
    <t>COBALT</t>
  </si>
  <si>
    <t>NAVY</t>
  </si>
  <si>
    <t>TIE DYE PLUM</t>
  </si>
  <si>
    <t>WOOL TIE DYE BUFF®</t>
  </si>
  <si>
    <t>TIE DYE GRANA</t>
  </si>
  <si>
    <t>TIE DYE CEDAR</t>
  </si>
  <si>
    <t>TIE DYE COBALT</t>
  </si>
  <si>
    <t>KASHSKULL</t>
  </si>
  <si>
    <t>WOOL PRINTED BUFF®</t>
  </si>
  <si>
    <t>SAKI</t>
  </si>
  <si>
    <t>SEAPOINT PLUM</t>
  </si>
  <si>
    <t>NEO GREY</t>
  </si>
  <si>
    <t>BALACLAVA MICROFIBER BUFF®</t>
  </si>
  <si>
    <t>ALLDEAD</t>
  </si>
  <si>
    <t>GREEN HUNT</t>
  </si>
  <si>
    <t>NECKWARMER WOOL BUFF®</t>
  </si>
  <si>
    <t>VERDON</t>
  </si>
  <si>
    <t>GERBER</t>
  </si>
  <si>
    <t>RUUD</t>
  </si>
  <si>
    <t>BALACLAVA WOOL BUFF®</t>
  </si>
  <si>
    <t>POLAR MOSSY OAK® BUFF®</t>
  </si>
  <si>
    <t>MO DUCK BLIND</t>
  </si>
  <si>
    <t>SNOW CAMO</t>
  </si>
  <si>
    <t>POLAR BUFF®</t>
  </si>
  <si>
    <t>SNOWFLAKES</t>
  </si>
  <si>
    <t>ALL DEAD</t>
  </si>
  <si>
    <t>TRACKS</t>
  </si>
  <si>
    <t>IRON EAGLE</t>
  </si>
  <si>
    <t>STEEL</t>
  </si>
  <si>
    <t>CROWD</t>
  </si>
  <si>
    <t>POLAR REVERSIBLE BUG SLINGER™ BUFF®</t>
  </si>
  <si>
    <t>BS CHASIN CHROME</t>
  </si>
  <si>
    <t>POLAR REVERSIBLE BUFF®</t>
  </si>
  <si>
    <t>REGALE GREY</t>
  </si>
  <si>
    <t>ISTANBUL GREY</t>
  </si>
  <si>
    <t>RASTA LINE</t>
  </si>
  <si>
    <t>CIRCUIT STONE</t>
  </si>
  <si>
    <t>AFGAN BLUE</t>
  </si>
  <si>
    <t>MARROC GRAPHITE</t>
  </si>
  <si>
    <t>CASH BLACK</t>
  </si>
  <si>
    <t>CYCLONE BUFF®</t>
  </si>
  <si>
    <t>LARGEMOUTH BASS-2</t>
  </si>
  <si>
    <t>STRIPER-2</t>
  </si>
  <si>
    <t>BLACK-2</t>
  </si>
  <si>
    <t>TORNADO</t>
  </si>
  <si>
    <t>METAL RED</t>
  </si>
  <si>
    <t>GRADIENT</t>
  </si>
  <si>
    <t>DEATHLY</t>
  </si>
  <si>
    <t>JUNIOR BUFF®</t>
  </si>
  <si>
    <t>BIKER</t>
  </si>
  <si>
    <t>ROCK N ROLL</t>
  </si>
  <si>
    <t>CAMOGUM</t>
  </si>
  <si>
    <t>SNOWFLAKE</t>
  </si>
  <si>
    <t>ROBOT SKULL</t>
  </si>
  <si>
    <t>KAPOW</t>
  </si>
  <si>
    <t>ROCKER</t>
  </si>
  <si>
    <t>MASQUE</t>
  </si>
  <si>
    <t>SKULLINE</t>
  </si>
  <si>
    <t>ZIG ZAG BLUE</t>
  </si>
  <si>
    <t>ZIG ZAG PINK</t>
  </si>
  <si>
    <t>BUTTERFLIES</t>
  </si>
  <si>
    <t>STARS S/M</t>
  </si>
  <si>
    <t>DOG BUFF®</t>
  </si>
  <si>
    <t>STARS M/L</t>
  </si>
  <si>
    <t>DOGDANA BLUE S/M</t>
  </si>
  <si>
    <t>DOGDANA BLUE M/L</t>
  </si>
  <si>
    <t>DOGDANA RED S/M</t>
  </si>
  <si>
    <t>DOGDANA RED M/L</t>
  </si>
  <si>
    <t>TARTAN S/M</t>
  </si>
  <si>
    <t>TARTAN M/L</t>
  </si>
  <si>
    <t>BLAZE ORANGE S/M</t>
  </si>
  <si>
    <t>BLAZE ORANGE M/L</t>
  </si>
  <si>
    <t>BOSCATAGE CAMO S/M</t>
  </si>
  <si>
    <t>BOSCATAGE CAMO M/L</t>
  </si>
  <si>
    <t>CAT CAMO PINK S/M</t>
  </si>
  <si>
    <t>CAT CAMO PINK M/L</t>
  </si>
  <si>
    <t>CAT CAMO BLUE S/M</t>
  </si>
  <si>
    <t>CAT CAMO BLUE M/L</t>
  </si>
  <si>
    <t>CROSSCUT PURPLE S/M</t>
  </si>
  <si>
    <t>CROSSCUT PURPLE M/L</t>
  </si>
  <si>
    <t>14.75</t>
  </si>
  <si>
    <t>14.46</t>
  </si>
  <si>
    <t>14.16</t>
  </si>
  <si>
    <t>29.50</t>
  </si>
  <si>
    <t>18.50</t>
  </si>
  <si>
    <t>18.13</t>
  </si>
  <si>
    <t>17.76</t>
  </si>
  <si>
    <t>37.00</t>
  </si>
  <si>
    <t>21.00</t>
  </si>
  <si>
    <t>20.58</t>
  </si>
  <si>
    <t>20.16</t>
  </si>
  <si>
    <t>42.00</t>
  </si>
  <si>
    <t xml:space="preserve">5.50 </t>
  </si>
  <si>
    <t xml:space="preserve">5.39 </t>
  </si>
  <si>
    <t xml:space="preserve">5.28 </t>
  </si>
  <si>
    <t>11.00</t>
  </si>
  <si>
    <t>17.39</t>
  </si>
  <si>
    <t>19.50</t>
  </si>
  <si>
    <t>18.72</t>
  </si>
  <si>
    <t>18.33</t>
  </si>
  <si>
    <t>39.00</t>
  </si>
  <si>
    <t>24.75</t>
  </si>
  <si>
    <t>23.76</t>
  </si>
  <si>
    <t>23.27</t>
  </si>
  <si>
    <t>49.50</t>
  </si>
  <si>
    <t xml:space="preserve">9.18 </t>
  </si>
  <si>
    <t xml:space="preserve">9.00 </t>
  </si>
  <si>
    <t xml:space="preserve">8.82 </t>
  </si>
  <si>
    <t>18.00</t>
  </si>
  <si>
    <t>16.50</t>
  </si>
  <si>
    <t>16.17</t>
  </si>
  <si>
    <t>15.84</t>
  </si>
  <si>
    <t>33.00</t>
  </si>
  <si>
    <t>10.00</t>
  </si>
  <si>
    <t xml:space="preserve">9.80 </t>
  </si>
  <si>
    <t xml:space="preserve">9.26 </t>
  </si>
  <si>
    <t>20.00</t>
  </si>
  <si>
    <t>10.50</t>
  </si>
  <si>
    <t>10.29</t>
  </si>
  <si>
    <t xml:space="preserve">9.72 </t>
  </si>
  <si>
    <t>15.00</t>
  </si>
  <si>
    <t>14.70</t>
  </si>
  <si>
    <t>14.40</t>
  </si>
  <si>
    <t>30.00</t>
  </si>
  <si>
    <t>17.00</t>
  </si>
  <si>
    <t>16.66</t>
  </si>
  <si>
    <t>16.32</t>
  </si>
  <si>
    <t>34.00</t>
  </si>
  <si>
    <t>17.50</t>
  </si>
  <si>
    <t>17.15</t>
  </si>
  <si>
    <t>16.80</t>
  </si>
  <si>
    <t>35.00</t>
  </si>
  <si>
    <t>19.60</t>
  </si>
  <si>
    <t>19.20</t>
  </si>
  <si>
    <t>40.00</t>
  </si>
  <si>
    <t>12.50</t>
  </si>
  <si>
    <t>12.25</t>
  </si>
  <si>
    <t>12.00</t>
  </si>
  <si>
    <t>25.00</t>
  </si>
  <si>
    <t>13.50</t>
  </si>
  <si>
    <t>13.23</t>
  </si>
  <si>
    <t>12.96</t>
  </si>
  <si>
    <t>27.00</t>
  </si>
  <si>
    <t>11.75</t>
  </si>
  <si>
    <t>11.27</t>
  </si>
  <si>
    <t>11.04</t>
  </si>
  <si>
    <t>23.00</t>
  </si>
  <si>
    <t>11.50</t>
  </si>
  <si>
    <t xml:space="preserve">6.50 </t>
  </si>
  <si>
    <t xml:space="preserve">6.37 </t>
  </si>
  <si>
    <t xml:space="preserve">6.24 </t>
  </si>
  <si>
    <t>13.00</t>
  </si>
  <si>
    <t xml:space="preserve">7.50 </t>
  </si>
  <si>
    <t xml:space="preserve">7.35 </t>
  </si>
  <si>
    <t xml:space="preserve">7.20 </t>
  </si>
  <si>
    <t>14.00</t>
  </si>
  <si>
    <t>13.72</t>
  </si>
  <si>
    <t>13.44</t>
  </si>
  <si>
    <t>28.00</t>
  </si>
  <si>
    <t>11.76</t>
  </si>
  <si>
    <t>11.52</t>
  </si>
  <si>
    <t>24.00</t>
  </si>
  <si>
    <t>19.00</t>
  </si>
  <si>
    <t>18.62</t>
  </si>
  <si>
    <t>18.24</t>
  </si>
  <si>
    <t>38.00</t>
  </si>
  <si>
    <t>19.11</t>
  </si>
  <si>
    <t>16.00</t>
  </si>
  <si>
    <t>15.68</t>
  </si>
  <si>
    <t>15.36</t>
  </si>
  <si>
    <t>32.00</t>
  </si>
  <si>
    <t>14.50</t>
  </si>
  <si>
    <t>14.21</t>
  </si>
  <si>
    <t>13.92</t>
  </si>
  <si>
    <t>29.00</t>
  </si>
  <si>
    <t>MERCHANDISING</t>
  </si>
  <si>
    <r>
      <t>Spring 2014 Buff</t>
    </r>
    <r>
      <rPr>
        <b/>
        <vertAlign val="superscript"/>
        <sz val="14"/>
        <color indexed="8"/>
        <rFont val="Arial"/>
        <family val="2"/>
      </rPr>
      <t>®</t>
    </r>
    <r>
      <rPr>
        <b/>
        <sz val="18"/>
        <color indexed="8"/>
        <rFont val="Arial"/>
        <family val="2"/>
      </rPr>
      <t xml:space="preserve"> Headwear Order Form </t>
    </r>
    <r>
      <rPr>
        <b/>
        <sz val="14"/>
        <color indexed="8"/>
        <rFont val="Arial"/>
        <family val="2"/>
      </rPr>
      <t>(Jan 13 - June 27, 2014)</t>
    </r>
  </si>
  <si>
    <t>Standard terms are Net 30 days with approved credit.  Prices and terms are effective January 1, 2014.  Prices are subject to change without notice.  Shipping is FOB Franklin, MA.  Standard shipping is via ground transportation.</t>
  </si>
  <si>
    <t xml:space="preserve">Opening minimum order for new dealer is 24 units.  Minimum order of two units per item number. Minimum reorder thereafter is 12 units.  You may mix any combination of designs or models to meet the minimum order or price breaks. </t>
  </si>
  <si>
    <t>Authorization may be requested for items shipped in error.  Contact Customer Service at 707.569.9009 M-F, 8am-5pm PST for an RMA (return merchandize authorization) number.  Items returned without return authorization or which do not appear on our current catalog and price list will not have credit value.  If an authorization is issued for reasons other than those deemed by Buff®, a 20% repackaging/restocking fee will be assessed.  Freight will be paid by the dealer.</t>
  </si>
  <si>
    <t>NINEL</t>
  </si>
  <si>
    <t>DO NOT REMOVE.            This is for order filtering!</t>
  </si>
</sst>
</file>

<file path=xl/styles.xml><?xml version="1.0" encoding="utf-8"?>
<styleSheet xmlns="http://schemas.openxmlformats.org/spreadsheetml/2006/main">
  <numFmts count="3">
    <numFmt numFmtId="44" formatCode="_(&quot;$&quot;* #,##0.00_);_(&quot;$&quot;* \(#,##0.00\);_(&quot;$&quot;* &quot;-&quot;??_);_(@_)"/>
    <numFmt numFmtId="164" formatCode="&quot;$&quot;#,##0.00"/>
    <numFmt numFmtId="165" formatCode="mm/dd/yyyy"/>
  </numFmts>
  <fonts count="83">
    <font>
      <sz val="11"/>
      <color theme="1"/>
      <name val="Calibri"/>
      <family val="2"/>
      <scheme val="minor"/>
    </font>
    <font>
      <sz val="10"/>
      <name val="Arial"/>
      <family val="2"/>
    </font>
    <font>
      <b/>
      <sz val="9"/>
      <color indexed="81"/>
      <name val="Tahoma"/>
      <family val="2"/>
    </font>
    <font>
      <sz val="10"/>
      <color indexed="8"/>
      <name val="Arial"/>
      <family val="2"/>
    </font>
    <font>
      <sz val="8"/>
      <color indexed="8"/>
      <name val="Arial"/>
      <family val="2"/>
    </font>
    <font>
      <b/>
      <sz val="10"/>
      <name val="Arial"/>
      <family val="2"/>
    </font>
    <font>
      <b/>
      <sz val="8"/>
      <name val="Arial"/>
      <family val="2"/>
    </font>
    <font>
      <sz val="8"/>
      <name val="Arial"/>
      <family val="2"/>
    </font>
    <font>
      <b/>
      <sz val="14"/>
      <color indexed="8"/>
      <name val="Arial"/>
      <family val="2"/>
    </font>
    <font>
      <b/>
      <sz val="9"/>
      <name val="Arial"/>
      <family val="2"/>
    </font>
    <font>
      <sz val="9"/>
      <name val="Arial"/>
      <family val="2"/>
    </font>
    <font>
      <i/>
      <sz val="9"/>
      <name val="Arial"/>
      <family val="2"/>
    </font>
    <font>
      <b/>
      <sz val="18"/>
      <color indexed="8"/>
      <name val="Arial"/>
      <family val="2"/>
    </font>
    <font>
      <b/>
      <sz val="11"/>
      <name val="Arial"/>
      <family val="2"/>
    </font>
    <font>
      <sz val="11"/>
      <name val="Arial"/>
      <family val="2"/>
    </font>
    <font>
      <b/>
      <sz val="12"/>
      <name val="Arial"/>
      <family val="2"/>
    </font>
    <font>
      <b/>
      <vertAlign val="superscript"/>
      <sz val="14"/>
      <color indexed="8"/>
      <name val="Arial"/>
      <family val="2"/>
    </font>
    <font>
      <b/>
      <sz val="8.5"/>
      <name val="Arial"/>
      <family val="2"/>
    </font>
    <font>
      <sz val="8.5"/>
      <name val="Arial"/>
      <family val="2"/>
    </font>
    <font>
      <sz val="9"/>
      <color indexed="81"/>
      <name val="Tahoma"/>
      <family val="2"/>
    </font>
    <font>
      <b/>
      <sz val="12"/>
      <color indexed="81"/>
      <name val="Tahoma"/>
      <family val="2"/>
    </font>
    <font>
      <sz val="11"/>
      <color theme="1"/>
      <name val="Calibri"/>
      <family val="2"/>
      <scheme val="minor"/>
    </font>
    <font>
      <sz val="11"/>
      <color indexed="8"/>
      <name val="Arial"/>
      <family val="2"/>
    </font>
    <font>
      <b/>
      <sz val="10"/>
      <color indexed="8"/>
      <name val="Arial"/>
      <family val="2"/>
    </font>
    <font>
      <b/>
      <sz val="11"/>
      <color indexed="8"/>
      <name val="Arial"/>
      <family val="2"/>
    </font>
    <font>
      <sz val="9"/>
      <color indexed="8"/>
      <name val="Arial"/>
      <family val="2"/>
    </font>
    <font>
      <b/>
      <sz val="14"/>
      <color indexed="8"/>
      <name val="Arial"/>
      <family val="2"/>
    </font>
    <font>
      <b/>
      <i/>
      <sz val="8"/>
      <color indexed="8"/>
      <name val="Arial"/>
      <family val="2"/>
    </font>
    <font>
      <b/>
      <sz val="8"/>
      <color indexed="8"/>
      <name val="Arial"/>
      <family val="2"/>
    </font>
    <font>
      <b/>
      <sz val="9"/>
      <color indexed="8"/>
      <name val="Arial"/>
      <family val="2"/>
    </font>
    <font>
      <sz val="8.5"/>
      <color indexed="8"/>
      <name val="Arial"/>
      <family val="2"/>
    </font>
    <font>
      <b/>
      <i/>
      <sz val="10"/>
      <color indexed="8"/>
      <name val="Arial"/>
      <family val="2"/>
    </font>
    <font>
      <i/>
      <sz val="10"/>
      <color indexed="8"/>
      <name val="Arial"/>
      <family val="2"/>
    </font>
    <font>
      <b/>
      <sz val="10"/>
      <color theme="1" tint="0.499984740745262"/>
      <name val="Arial"/>
      <family val="2"/>
    </font>
    <font>
      <sz val="9.5"/>
      <color rgb="FFC00000"/>
      <name val="Arial"/>
      <family val="2"/>
    </font>
    <font>
      <sz val="10"/>
      <color indexed="8"/>
      <name val="Verdana"/>
      <family val="2"/>
    </font>
    <font>
      <i/>
      <sz val="8"/>
      <color indexed="8"/>
      <name val="Verdana"/>
      <family val="2"/>
    </font>
    <font>
      <i/>
      <sz val="8"/>
      <color indexed="8"/>
      <name val="Verdana"/>
      <family val="2"/>
    </font>
    <font>
      <b/>
      <sz val="22"/>
      <color theme="1"/>
      <name val="Calibri"/>
      <family val="2"/>
      <scheme val="minor"/>
    </font>
    <font>
      <b/>
      <u/>
      <sz val="11"/>
      <color theme="1"/>
      <name val="Calibri"/>
      <family val="2"/>
      <scheme val="minor"/>
    </font>
    <font>
      <sz val="8"/>
      <name val="Verdana"/>
      <family val="2"/>
    </font>
    <font>
      <sz val="10"/>
      <color theme="1"/>
      <name val="Arial"/>
      <family val="2"/>
    </font>
    <font>
      <b/>
      <sz val="18"/>
      <color theme="1"/>
      <name val="Arial"/>
      <family val="2"/>
    </font>
    <font>
      <b/>
      <sz val="11"/>
      <color theme="3"/>
      <name val="Calibri"/>
      <family val="2"/>
      <scheme val="minor"/>
    </font>
    <font>
      <sz val="11"/>
      <color rgb="FF006100"/>
      <name val="Calibri"/>
      <family val="2"/>
      <scheme val="minor"/>
    </font>
    <font>
      <sz val="11"/>
      <color rgb="FF9C6500"/>
      <name val="Calibri"/>
      <family val="2"/>
      <scheme val="minor"/>
    </font>
    <font>
      <sz val="11"/>
      <color rgb="FF3F3F76"/>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b/>
      <sz val="11"/>
      <color theme="1"/>
      <name val="Calibri"/>
      <family val="2"/>
      <scheme val="minor"/>
    </font>
    <font>
      <u/>
      <sz val="8"/>
      <color theme="10"/>
      <name val="Arial"/>
      <family val="2"/>
    </font>
    <font>
      <u/>
      <sz val="8"/>
      <color theme="11"/>
      <name val="Arial"/>
      <family val="2"/>
    </font>
    <font>
      <sz val="12"/>
      <color indexed="8"/>
      <name val="Calibri"/>
      <family val="2"/>
      <charset val="1"/>
    </font>
    <font>
      <sz val="11"/>
      <color indexed="8"/>
      <name val="Calibri"/>
      <family val="2"/>
      <charset val="1"/>
    </font>
    <font>
      <sz val="11"/>
      <color indexed="9"/>
      <name val="Calibri"/>
      <family val="2"/>
    </font>
    <font>
      <b/>
      <sz val="11"/>
      <color indexed="52"/>
      <name val="Calibri"/>
      <family val="2"/>
    </font>
    <font>
      <b/>
      <sz val="11"/>
      <color indexed="62"/>
      <name val="Calibri"/>
      <family val="2"/>
    </font>
    <font>
      <sz val="11"/>
      <color indexed="20"/>
      <name val="Calibri"/>
      <family val="2"/>
    </font>
    <font>
      <sz val="8"/>
      <name val="Arial"/>
      <family val="2"/>
      <charset val="1"/>
    </font>
    <font>
      <b/>
      <sz val="11"/>
      <color indexed="63"/>
      <name val="Calibri"/>
      <family val="2"/>
    </font>
    <font>
      <i/>
      <sz val="11"/>
      <color indexed="23"/>
      <name val="Calibri"/>
      <family val="2"/>
    </font>
    <font>
      <b/>
      <sz val="18"/>
      <color indexed="62"/>
      <name val="Cambria"/>
      <family val="2"/>
    </font>
    <font>
      <b/>
      <sz val="15"/>
      <color indexed="62"/>
      <name val="Calibri"/>
      <family val="2"/>
    </font>
    <font>
      <b/>
      <sz val="13"/>
      <color indexed="62"/>
      <name val="Calibri"/>
      <family val="2"/>
    </font>
    <font>
      <sz val="10"/>
      <name val="Verdana"/>
      <family val="2"/>
    </font>
    <font>
      <b/>
      <sz val="11"/>
      <color theme="1" tint="0.499984740745262"/>
      <name val="Arial"/>
      <family val="2"/>
    </font>
    <font>
      <b/>
      <i/>
      <sz val="11"/>
      <color indexed="8"/>
      <name val="Arial"/>
      <family val="2"/>
    </font>
    <font>
      <sz val="9"/>
      <color theme="1" tint="4.9989318521683403E-2"/>
      <name val="Arial"/>
      <family val="2"/>
    </font>
    <font>
      <sz val="8.5"/>
      <color theme="1" tint="4.9989318521683403E-2"/>
      <name val="Arial"/>
      <family val="2"/>
    </font>
    <font>
      <sz val="10"/>
      <color rgb="FF000000"/>
      <name val="Arial"/>
      <family val="2"/>
    </font>
    <font>
      <u/>
      <sz val="11"/>
      <color theme="10"/>
      <name val="Calibri"/>
      <family val="2"/>
      <scheme val="minor"/>
    </font>
    <font>
      <u/>
      <sz val="11"/>
      <color theme="11"/>
      <name val="Calibri"/>
      <family val="2"/>
      <scheme val="minor"/>
    </font>
    <font>
      <sz val="10"/>
      <color theme="1"/>
      <name val="Courier"/>
      <family val="3"/>
    </font>
    <font>
      <b/>
      <sz val="8"/>
      <color theme="0"/>
      <name val="Arial"/>
      <family val="2"/>
    </font>
    <font>
      <sz val="11"/>
      <name val="Calibri"/>
      <family val="2"/>
      <scheme val="minor"/>
    </font>
    <font>
      <sz val="10"/>
      <color theme="5" tint="-0.499984740745262"/>
      <name val="Arial"/>
      <family val="2"/>
    </font>
    <font>
      <b/>
      <sz val="11"/>
      <color rgb="FFFF0000"/>
      <name val="Arial"/>
      <family val="2"/>
    </font>
    <font>
      <b/>
      <sz val="10"/>
      <color rgb="FFFF0000"/>
      <name val="Arial"/>
      <family val="2"/>
    </font>
    <font>
      <b/>
      <sz val="9"/>
      <color rgb="FFFF0000"/>
      <name val="Arial"/>
      <family val="2"/>
    </font>
    <font>
      <b/>
      <sz val="8"/>
      <color rgb="FFFF0000"/>
      <name val="Arial"/>
      <family val="2"/>
    </font>
    <font>
      <sz val="11"/>
      <color rgb="FFFF0000"/>
      <name val="Arial"/>
      <family val="2"/>
    </font>
    <font>
      <sz val="10"/>
      <color theme="1"/>
      <name val="Calibri"/>
      <family val="2"/>
      <scheme val="minor"/>
    </font>
  </fonts>
  <fills count="29">
    <fill>
      <patternFill patternType="none"/>
    </fill>
    <fill>
      <patternFill patternType="gray125"/>
    </fill>
    <fill>
      <patternFill patternType="solid">
        <fgColor theme="0" tint="-0.14999847407452621"/>
        <bgColor indexed="64"/>
      </patternFill>
    </fill>
    <fill>
      <patternFill patternType="solid">
        <fgColor theme="6" tint="0.79998168889431442"/>
        <bgColor indexed="64"/>
      </patternFill>
    </fill>
    <fill>
      <patternFill patternType="solid">
        <fgColor theme="0" tint="-0.34998626667073579"/>
        <bgColor indexed="64"/>
      </patternFill>
    </fill>
    <fill>
      <patternFill patternType="solid">
        <fgColor rgb="FFFFFF00"/>
        <bgColor indexed="64"/>
      </patternFill>
    </fill>
    <fill>
      <patternFill patternType="solid">
        <fgColor theme="8" tint="0.79998168889431442"/>
        <bgColor indexed="64"/>
      </patternFill>
    </fill>
    <fill>
      <patternFill patternType="solid">
        <fgColor theme="1" tint="0.34998626667073579"/>
        <bgColor indexed="64"/>
      </patternFill>
    </fill>
    <fill>
      <patternFill patternType="solid">
        <fgColor rgb="FFC6EFCE"/>
      </patternFill>
    </fill>
    <fill>
      <patternFill patternType="solid">
        <fgColor rgb="FFFFEB9C"/>
      </patternFill>
    </fill>
    <fill>
      <patternFill patternType="solid">
        <fgColor rgb="FFFFCC99"/>
      </patternFill>
    </fill>
    <fill>
      <patternFill patternType="solid">
        <fgColor rgb="FFA5A5A5"/>
      </patternFill>
    </fill>
    <fill>
      <patternFill patternType="solid">
        <fgColor rgb="FFFFFFCC"/>
      </patternFill>
    </fill>
    <fill>
      <patternFill patternType="solid">
        <fgColor indexed="9"/>
      </patternFill>
    </fill>
    <fill>
      <patternFill patternType="solid">
        <fgColor indexed="47"/>
      </patternFill>
    </fill>
    <fill>
      <patternFill patternType="solid">
        <fgColor indexed="26"/>
      </patternFill>
    </fill>
    <fill>
      <patternFill patternType="solid">
        <fgColor indexed="27"/>
      </patternFill>
    </fill>
    <fill>
      <patternFill patternType="solid">
        <fgColor indexed="54"/>
      </patternFill>
    </fill>
    <fill>
      <patternFill patternType="solid">
        <fgColor indexed="29"/>
      </patternFill>
    </fill>
    <fill>
      <patternFill patternType="solid">
        <fgColor indexed="43"/>
      </patternFill>
    </fill>
    <fill>
      <patternFill patternType="solid">
        <fgColor indexed="22"/>
      </patternFill>
    </fill>
    <fill>
      <patternFill patternType="solid">
        <fgColor indexed="10"/>
      </patternFill>
    </fill>
    <fill>
      <patternFill patternType="solid">
        <fgColor indexed="57"/>
      </patternFill>
    </fill>
    <fill>
      <patternFill patternType="solid">
        <fgColor indexed="23"/>
      </patternFill>
    </fill>
    <fill>
      <patternFill patternType="solid">
        <fgColor indexed="49"/>
      </patternFill>
    </fill>
    <fill>
      <patternFill patternType="solid">
        <fgColor indexed="53"/>
      </patternFill>
    </fill>
    <fill>
      <patternFill patternType="solid">
        <fgColor indexed="45"/>
      </patternFill>
    </fill>
    <fill>
      <patternFill patternType="solid">
        <fgColor theme="0"/>
        <bgColor indexed="64"/>
      </patternFill>
    </fill>
    <fill>
      <patternFill patternType="solid">
        <fgColor theme="0" tint="-0.249977111117893"/>
        <bgColor indexed="64"/>
      </patternFill>
    </fill>
  </fills>
  <borders count="83">
    <border>
      <left/>
      <right/>
      <top/>
      <bottom/>
      <diagonal/>
    </border>
    <border>
      <left style="thin">
        <color auto="1"/>
      </left>
      <right style="thin">
        <color auto="1"/>
      </right>
      <top style="hair">
        <color auto="1"/>
      </top>
      <bottom style="hair">
        <color auto="1"/>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medium">
        <color auto="1"/>
      </left>
      <right/>
      <top style="medium">
        <color auto="1"/>
      </top>
      <bottom style="medium">
        <color auto="1"/>
      </bottom>
      <diagonal/>
    </border>
    <border>
      <left/>
      <right/>
      <top/>
      <bottom style="thin">
        <color auto="1"/>
      </bottom>
      <diagonal/>
    </border>
    <border>
      <left/>
      <right/>
      <top/>
      <bottom style="medium">
        <color auto="1"/>
      </bottom>
      <diagonal/>
    </border>
    <border>
      <left/>
      <right/>
      <top style="medium">
        <color auto="1"/>
      </top>
      <bottom/>
      <diagonal/>
    </border>
    <border>
      <left/>
      <right/>
      <top/>
      <bottom style="double">
        <color auto="1"/>
      </bottom>
      <diagonal/>
    </border>
    <border>
      <left style="medium">
        <color auto="1"/>
      </left>
      <right/>
      <top/>
      <bottom style="double">
        <color auto="1"/>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style="medium">
        <color auto="1"/>
      </right>
      <top/>
      <bottom style="medium">
        <color auto="1"/>
      </bottom>
      <diagonal/>
    </border>
    <border>
      <left/>
      <right/>
      <top style="thin">
        <color auto="1"/>
      </top>
      <bottom style="thin">
        <color auto="1"/>
      </bottom>
      <diagonal/>
    </border>
    <border>
      <left style="medium">
        <color auto="1"/>
      </left>
      <right/>
      <top/>
      <bottom style="thin">
        <color auto="1"/>
      </bottom>
      <diagonal/>
    </border>
    <border>
      <left style="medium">
        <color auto="1"/>
      </left>
      <right/>
      <top style="thin">
        <color auto="1"/>
      </top>
      <bottom style="thin">
        <color auto="1"/>
      </bottom>
      <diagonal/>
    </border>
    <border>
      <left/>
      <right style="medium">
        <color auto="1"/>
      </right>
      <top style="medium">
        <color auto="1"/>
      </top>
      <bottom/>
      <diagonal/>
    </border>
    <border>
      <left/>
      <right style="medium">
        <color auto="1"/>
      </right>
      <top/>
      <bottom style="thin">
        <color auto="1"/>
      </bottom>
      <diagonal/>
    </border>
    <border>
      <left/>
      <right style="medium">
        <color auto="1"/>
      </right>
      <top style="thin">
        <color auto="1"/>
      </top>
      <bottom style="thin">
        <color auto="1"/>
      </bottom>
      <diagonal/>
    </border>
    <border>
      <left style="medium">
        <color auto="1"/>
      </left>
      <right/>
      <top style="medium">
        <color auto="1"/>
      </top>
      <bottom/>
      <diagonal/>
    </border>
    <border>
      <left style="thin">
        <color auto="1"/>
      </left>
      <right/>
      <top style="double">
        <color auto="1"/>
      </top>
      <bottom/>
      <diagonal/>
    </border>
    <border>
      <left style="thin">
        <color auto="1"/>
      </left>
      <right/>
      <top style="thin">
        <color auto="1"/>
      </top>
      <bottom style="thin">
        <color auto="1"/>
      </bottom>
      <diagonal/>
    </border>
    <border>
      <left style="thin">
        <color auto="1"/>
      </left>
      <right/>
      <top style="hair">
        <color auto="1"/>
      </top>
      <bottom style="hair">
        <color auto="1"/>
      </bottom>
      <diagonal/>
    </border>
    <border>
      <left style="thin">
        <color auto="1"/>
      </left>
      <right style="thin">
        <color auto="1"/>
      </right>
      <top style="medium">
        <color auto="1"/>
      </top>
      <bottom style="double">
        <color auto="1"/>
      </bottom>
      <diagonal/>
    </border>
    <border>
      <left style="medium">
        <color auto="1"/>
      </left>
      <right style="medium">
        <color auto="1"/>
      </right>
      <top style="medium">
        <color auto="1"/>
      </top>
      <bottom style="medium">
        <color auto="1"/>
      </bottom>
      <diagonal/>
    </border>
    <border>
      <left style="medium">
        <color auto="1"/>
      </left>
      <right style="thin">
        <color auto="1"/>
      </right>
      <top/>
      <bottom/>
      <diagonal/>
    </border>
    <border>
      <left style="medium">
        <color auto="1"/>
      </left>
      <right style="thin">
        <color auto="1"/>
      </right>
      <top/>
      <bottom style="medium">
        <color auto="1"/>
      </bottom>
      <diagonal/>
    </border>
    <border>
      <left/>
      <right/>
      <top style="medium">
        <color auto="1"/>
      </top>
      <bottom style="medium">
        <color auto="1"/>
      </bottom>
      <diagonal/>
    </border>
    <border>
      <left/>
      <right style="medium">
        <color auto="1"/>
      </right>
      <top style="medium">
        <color auto="1"/>
      </top>
      <bottom style="medium">
        <color auto="1"/>
      </bottom>
      <diagonal/>
    </border>
    <border>
      <left/>
      <right style="thin">
        <color auto="1"/>
      </right>
      <top/>
      <bottom style="medium">
        <color auto="1"/>
      </bottom>
      <diagonal/>
    </border>
    <border>
      <left/>
      <right/>
      <top style="double">
        <color auto="1"/>
      </top>
      <bottom/>
      <diagonal/>
    </border>
    <border>
      <left/>
      <right style="thin">
        <color auto="1"/>
      </right>
      <top style="thin">
        <color auto="1"/>
      </top>
      <bottom style="thin">
        <color auto="1"/>
      </bottom>
      <diagonal/>
    </border>
    <border>
      <left/>
      <right style="thin">
        <color auto="1"/>
      </right>
      <top style="thin">
        <color auto="1"/>
      </top>
      <bottom style="medium">
        <color auto="1"/>
      </bottom>
      <diagonal/>
    </border>
    <border>
      <left/>
      <right style="medium">
        <color auto="1"/>
      </right>
      <top style="thin">
        <color auto="1"/>
      </top>
      <bottom style="medium">
        <color auto="1"/>
      </bottom>
      <diagonal/>
    </border>
    <border>
      <left/>
      <right style="medium">
        <color auto="1"/>
      </right>
      <top style="double">
        <color auto="1"/>
      </top>
      <bottom/>
      <diagonal/>
    </border>
    <border>
      <left style="medium">
        <color auto="1"/>
      </left>
      <right style="medium">
        <color auto="1"/>
      </right>
      <top style="medium">
        <color auto="1"/>
      </top>
      <bottom/>
      <diagonal/>
    </border>
    <border>
      <left style="medium">
        <color auto="1"/>
      </left>
      <right style="medium">
        <color auto="1"/>
      </right>
      <top style="medium">
        <color auto="1"/>
      </top>
      <bottom style="double">
        <color auto="1"/>
      </bottom>
      <diagonal/>
    </border>
    <border>
      <left/>
      <right/>
      <top style="thin">
        <color auto="1"/>
      </top>
      <bottom/>
      <diagonal/>
    </border>
    <border>
      <left/>
      <right/>
      <top style="hair">
        <color auto="1"/>
      </top>
      <bottom style="hair">
        <color auto="1"/>
      </bottom>
      <diagonal/>
    </border>
    <border>
      <left style="thin">
        <color auto="1"/>
      </left>
      <right style="thin">
        <color auto="1"/>
      </right>
      <top/>
      <bottom style="double">
        <color auto="1"/>
      </bottom>
      <diagonal/>
    </border>
    <border>
      <left/>
      <right style="medium">
        <color auto="1"/>
      </right>
      <top style="thin">
        <color auto="1"/>
      </top>
      <bottom/>
      <diagonal/>
    </border>
    <border>
      <left style="thin">
        <color auto="1"/>
      </left>
      <right/>
      <top style="thin">
        <color auto="1"/>
      </top>
      <bottom/>
      <diagonal/>
    </border>
    <border>
      <left style="thin">
        <color auto="1"/>
      </left>
      <right style="thin">
        <color auto="1"/>
      </right>
      <top style="thin">
        <color auto="1"/>
      </top>
      <bottom style="thin">
        <color auto="1"/>
      </bottom>
      <diagonal/>
    </border>
    <border>
      <left/>
      <right style="medium">
        <color auto="1"/>
      </right>
      <top/>
      <bottom style="double">
        <color auto="1"/>
      </bottom>
      <diagonal/>
    </border>
    <border>
      <left style="medium">
        <color auto="1"/>
      </left>
      <right/>
      <top style="double">
        <color auto="1"/>
      </top>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23"/>
      </left>
      <right style="thin">
        <color indexed="23"/>
      </right>
      <top style="thin">
        <color indexed="23"/>
      </top>
      <bottom style="thin">
        <color indexed="23"/>
      </bottom>
      <diagonal/>
    </border>
    <border>
      <left style="thin">
        <color indexed="63"/>
      </left>
      <right style="thin">
        <color indexed="63"/>
      </right>
      <top style="thin">
        <color indexed="63"/>
      </top>
      <bottom style="thin">
        <color indexed="63"/>
      </bottom>
      <diagonal/>
    </border>
    <border>
      <left/>
      <right/>
      <top/>
      <bottom style="thick">
        <color indexed="54"/>
      </bottom>
      <diagonal/>
    </border>
    <border>
      <left/>
      <right/>
      <top/>
      <bottom style="medium">
        <color indexed="54"/>
      </bottom>
      <diagonal/>
    </border>
    <border>
      <left/>
      <right/>
      <top style="double">
        <color auto="1"/>
      </top>
      <bottom style="hair">
        <color auto="1"/>
      </bottom>
      <diagonal/>
    </border>
    <border>
      <left style="thin">
        <color auto="1"/>
      </left>
      <right style="thin">
        <color auto="1"/>
      </right>
      <top style="double">
        <color auto="1"/>
      </top>
      <bottom style="hair">
        <color auto="1"/>
      </bottom>
      <diagonal/>
    </border>
    <border>
      <left/>
      <right style="medium">
        <color auto="1"/>
      </right>
      <top style="hair">
        <color auto="1"/>
      </top>
      <bottom style="hair">
        <color auto="1"/>
      </bottom>
      <diagonal/>
    </border>
    <border>
      <left style="thin">
        <color auto="1"/>
      </left>
      <right/>
      <top style="medium">
        <color auto="1"/>
      </top>
      <bottom style="thin">
        <color auto="1"/>
      </bottom>
      <diagonal/>
    </border>
    <border>
      <left/>
      <right/>
      <top style="medium">
        <color auto="1"/>
      </top>
      <bottom style="thin">
        <color auto="1"/>
      </bottom>
      <diagonal/>
    </border>
    <border>
      <left/>
      <right style="medium">
        <color auto="1"/>
      </right>
      <top style="medium">
        <color auto="1"/>
      </top>
      <bottom style="thin">
        <color auto="1"/>
      </bottom>
      <diagonal/>
    </border>
    <border>
      <left/>
      <right/>
      <top/>
      <bottom style="hair">
        <color auto="1"/>
      </bottom>
      <diagonal/>
    </border>
    <border>
      <left style="thin">
        <color auto="1"/>
      </left>
      <right/>
      <top style="double">
        <color auto="1"/>
      </top>
      <bottom style="hair">
        <color auto="1"/>
      </bottom>
      <diagonal/>
    </border>
    <border>
      <left/>
      <right style="thin">
        <color auto="1"/>
      </right>
      <top style="double">
        <color auto="1"/>
      </top>
      <bottom style="hair">
        <color auto="1"/>
      </bottom>
      <diagonal/>
    </border>
    <border>
      <left/>
      <right style="thin">
        <color auto="1"/>
      </right>
      <top style="hair">
        <color auto="1"/>
      </top>
      <bottom style="hair">
        <color auto="1"/>
      </bottom>
      <diagonal/>
    </border>
    <border>
      <left/>
      <right style="medium">
        <color auto="1"/>
      </right>
      <top style="medium">
        <color auto="1"/>
      </top>
      <bottom style="double">
        <color auto="1"/>
      </bottom>
      <diagonal/>
    </border>
    <border>
      <left style="medium">
        <color auto="1"/>
      </left>
      <right style="medium">
        <color auto="1"/>
      </right>
      <top/>
      <bottom style="thin">
        <color auto="1"/>
      </bottom>
      <diagonal/>
    </border>
    <border>
      <left/>
      <right style="medium">
        <color auto="1"/>
      </right>
      <top style="double">
        <color auto="1"/>
      </top>
      <bottom style="thin">
        <color auto="1"/>
      </bottom>
      <diagonal/>
    </border>
    <border>
      <left style="thin">
        <color auto="1"/>
      </left>
      <right style="medium">
        <color auto="1"/>
      </right>
      <top/>
      <bottom style="double">
        <color auto="1"/>
      </bottom>
      <diagonal/>
    </border>
    <border>
      <left style="medium">
        <color auto="1"/>
      </left>
      <right style="thin">
        <color auto="1"/>
      </right>
      <top/>
      <bottom style="double">
        <color auto="1"/>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medium">
        <color auto="1"/>
      </left>
      <right style="medium">
        <color auto="1"/>
      </right>
      <top style="double">
        <color auto="1"/>
      </top>
      <bottom style="thin">
        <color auto="1"/>
      </bottom>
      <diagonal/>
    </border>
    <border>
      <left style="medium">
        <color auto="1"/>
      </left>
      <right style="medium">
        <color auto="1"/>
      </right>
      <top/>
      <bottom style="medium">
        <color auto="1"/>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style="medium">
        <color auto="1"/>
      </right>
      <top/>
      <bottom style="double">
        <color auto="1"/>
      </bottom>
      <diagonal/>
    </border>
    <border>
      <left style="medium">
        <color auto="1"/>
      </left>
      <right style="medium">
        <color auto="1"/>
      </right>
      <top style="double">
        <color auto="1"/>
      </top>
      <bottom/>
      <diagonal/>
    </border>
    <border>
      <left style="thin">
        <color auto="1"/>
      </left>
      <right/>
      <top/>
      <bottom style="medium">
        <color auto="1"/>
      </bottom>
      <diagonal/>
    </border>
    <border>
      <left style="thin">
        <color auto="1"/>
      </left>
      <right style="thin">
        <color auto="1"/>
      </right>
      <top style="double">
        <color auto="1"/>
      </top>
      <bottom style="double">
        <color indexed="64"/>
      </bottom>
      <diagonal/>
    </border>
    <border>
      <left style="thin">
        <color auto="1"/>
      </left>
      <right style="thin">
        <color auto="1"/>
      </right>
      <top/>
      <bottom style="hair">
        <color auto="1"/>
      </bottom>
      <diagonal/>
    </border>
  </borders>
  <cellStyleXfs count="891">
    <xf numFmtId="0" fontId="0" fillId="0" borderId="0"/>
    <xf numFmtId="44" fontId="21" fillId="0" borderId="0" applyFont="0" applyFill="0" applyBorder="0" applyAlignment="0" applyProtection="0"/>
    <xf numFmtId="0" fontId="1" fillId="0" borderId="0"/>
    <xf numFmtId="0" fontId="1" fillId="0" borderId="0"/>
    <xf numFmtId="0" fontId="45" fillId="9" borderId="0" applyNumberFormat="0" applyBorder="0" applyAlignment="0" applyProtection="0"/>
    <xf numFmtId="0" fontId="50" fillId="0" borderId="50" applyNumberFormat="0" applyFill="0" applyAlignment="0" applyProtection="0"/>
    <xf numFmtId="0" fontId="7" fillId="0" borderId="0"/>
    <xf numFmtId="0" fontId="43" fillId="0" borderId="0" applyNumberFormat="0" applyFill="0" applyBorder="0" applyAlignment="0" applyProtection="0"/>
    <xf numFmtId="0" fontId="44" fillId="8" borderId="0" applyNumberFormat="0" applyBorder="0" applyAlignment="0" applyProtection="0"/>
    <xf numFmtId="0" fontId="46" fillId="10" borderId="46" applyNumberFormat="0" applyAlignment="0" applyProtection="0"/>
    <xf numFmtId="0" fontId="47" fillId="0" borderId="47" applyNumberFormat="0" applyFill="0" applyAlignment="0" applyProtection="0"/>
    <xf numFmtId="0" fontId="48" fillId="11" borderId="48" applyNumberFormat="0" applyAlignment="0" applyProtection="0"/>
    <xf numFmtId="0" fontId="49" fillId="0" borderId="0" applyNumberFormat="0" applyFill="0" applyBorder="0" applyAlignment="0" applyProtection="0"/>
    <xf numFmtId="0" fontId="21" fillId="12" borderId="49" applyNumberFormat="0" applyFont="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7" fillId="0" borderId="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1" fillId="0" borderId="0"/>
    <xf numFmtId="0" fontId="53" fillId="0" borderId="0"/>
    <xf numFmtId="0" fontId="54" fillId="13" borderId="0" applyNumberFormat="0" applyBorder="0" applyAlignment="0" applyProtection="0"/>
    <xf numFmtId="0" fontId="54" fillId="14" borderId="0" applyNumberFormat="0" applyBorder="0" applyAlignment="0" applyProtection="0"/>
    <xf numFmtId="0" fontId="54" fillId="15" borderId="0" applyNumberFormat="0" applyBorder="0" applyAlignment="0" applyProtection="0"/>
    <xf numFmtId="0" fontId="54" fillId="13" borderId="0" applyNumberFormat="0" applyBorder="0" applyAlignment="0" applyProtection="0"/>
    <xf numFmtId="0" fontId="54" fillId="16" borderId="0" applyNumberFormat="0" applyBorder="0" applyAlignment="0" applyProtection="0"/>
    <xf numFmtId="0" fontId="54" fillId="14" borderId="0" applyNumberFormat="0" applyBorder="0" applyAlignment="0" applyProtection="0"/>
    <xf numFmtId="0" fontId="54" fillId="17" borderId="0" applyNumberFormat="0" applyBorder="0" applyAlignment="0" applyProtection="0"/>
    <xf numFmtId="0" fontId="54" fillId="18" borderId="0" applyNumberFormat="0" applyBorder="0" applyAlignment="0" applyProtection="0"/>
    <xf numFmtId="0" fontId="54" fillId="19" borderId="0" applyNumberFormat="0" applyBorder="0" applyAlignment="0" applyProtection="0"/>
    <xf numFmtId="0" fontId="54" fillId="20" borderId="0" applyNumberFormat="0" applyBorder="0" applyAlignment="0" applyProtection="0"/>
    <xf numFmtId="0" fontId="54" fillId="17" borderId="0" applyNumberFormat="0" applyBorder="0" applyAlignment="0" applyProtection="0"/>
    <xf numFmtId="0" fontId="54" fillId="14" borderId="0" applyNumberFormat="0" applyBorder="0" applyAlignment="0" applyProtection="0"/>
    <xf numFmtId="0" fontId="55" fillId="17" borderId="0" applyNumberFormat="0" applyBorder="0" applyAlignment="0" applyProtection="0"/>
    <xf numFmtId="0" fontId="55" fillId="18" borderId="0" applyNumberFormat="0" applyBorder="0" applyAlignment="0" applyProtection="0"/>
    <xf numFmtId="0" fontId="55" fillId="19" borderId="0" applyNumberFormat="0" applyBorder="0" applyAlignment="0" applyProtection="0"/>
    <xf numFmtId="0" fontId="55" fillId="20" borderId="0" applyNumberFormat="0" applyBorder="0" applyAlignment="0" applyProtection="0"/>
    <xf numFmtId="0" fontId="55" fillId="17" borderId="0" applyNumberFormat="0" applyBorder="0" applyAlignment="0" applyProtection="0"/>
    <xf numFmtId="0" fontId="55" fillId="14" borderId="0" applyNumberFormat="0" applyBorder="0" applyAlignment="0" applyProtection="0"/>
    <xf numFmtId="0" fontId="56" fillId="13" borderId="51" applyNumberFormat="0" applyAlignment="0" applyProtection="0"/>
    <xf numFmtId="0" fontId="55" fillId="17" borderId="0" applyNumberFormat="0" applyBorder="0" applyAlignment="0" applyProtection="0"/>
    <xf numFmtId="0" fontId="55" fillId="21" borderId="0" applyNumberFormat="0" applyBorder="0" applyAlignment="0" applyProtection="0"/>
    <xf numFmtId="0" fontId="55" fillId="22" borderId="0" applyNumberFormat="0" applyBorder="0" applyAlignment="0" applyProtection="0"/>
    <xf numFmtId="0" fontId="55" fillId="23" borderId="0" applyNumberFormat="0" applyBorder="0" applyAlignment="0" applyProtection="0"/>
    <xf numFmtId="0" fontId="55" fillId="24" borderId="0" applyNumberFormat="0" applyBorder="0" applyAlignment="0" applyProtection="0"/>
    <xf numFmtId="0" fontId="55" fillId="25" borderId="0" applyNumberFormat="0" applyBorder="0" applyAlignment="0" applyProtection="0"/>
    <xf numFmtId="0" fontId="58" fillId="26" borderId="0" applyNumberFormat="0" applyBorder="0" applyAlignment="0" applyProtection="0"/>
    <xf numFmtId="0" fontId="59" fillId="0" borderId="0"/>
    <xf numFmtId="0" fontId="60" fillId="13" borderId="52" applyNumberFormat="0" applyAlignment="0" applyProtection="0"/>
    <xf numFmtId="0" fontId="61" fillId="0" borderId="0" applyNumberFormat="0" applyFill="0" applyBorder="0" applyAlignment="0" applyProtection="0"/>
    <xf numFmtId="0" fontId="62" fillId="0" borderId="0" applyNumberFormat="0" applyFill="0" applyBorder="0" applyAlignment="0" applyProtection="0"/>
    <xf numFmtId="0" fontId="63" fillId="0" borderId="53" applyNumberFormat="0" applyFill="0" applyAlignment="0" applyProtection="0"/>
    <xf numFmtId="0" fontId="64" fillId="0" borderId="53" applyNumberFormat="0" applyFill="0" applyAlignment="0" applyProtection="0"/>
    <xf numFmtId="0" fontId="57" fillId="0" borderId="54" applyNumberFormat="0" applyFill="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65" fillId="0" borderId="0"/>
    <xf numFmtId="0" fontId="3" fillId="0" borderId="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51" fillId="0" borderId="0" applyNumberFormat="0" applyFill="0" applyBorder="0" applyAlignment="0" applyProtection="0"/>
    <xf numFmtId="0" fontId="5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58" fillId="26" borderId="0" applyNumberFormat="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xf numFmtId="0" fontId="71" fillId="0" borderId="0" applyNumberFormat="0" applyFill="0" applyBorder="0" applyAlignment="0" applyProtection="0"/>
    <xf numFmtId="0" fontId="72" fillId="0" borderId="0" applyNumberFormat="0" applyFill="0" applyBorder="0" applyAlignment="0" applyProtection="0"/>
  </cellStyleXfs>
  <cellXfs count="403">
    <xf numFmtId="0" fontId="0" fillId="0" borderId="0" xfId="0"/>
    <xf numFmtId="0" fontId="25" fillId="0" borderId="0" xfId="0" applyFont="1" applyProtection="1"/>
    <xf numFmtId="0" fontId="9" fillId="0" borderId="4" xfId="0" applyFont="1" applyFill="1" applyBorder="1" applyAlignment="1" applyProtection="1">
      <alignment horizontal="left" vertical="center"/>
    </xf>
    <xf numFmtId="0" fontId="25" fillId="0" borderId="0" xfId="0" applyFont="1" applyFill="1" applyProtection="1"/>
    <xf numFmtId="0" fontId="10" fillId="0" borderId="0" xfId="0" applyFont="1" applyBorder="1" applyProtection="1"/>
    <xf numFmtId="0" fontId="9" fillId="0" borderId="12" xfId="0" applyFont="1" applyBorder="1" applyAlignment="1" applyProtection="1">
      <alignment horizontal="left" indent="1"/>
    </xf>
    <xf numFmtId="0" fontId="10" fillId="0" borderId="6" xfId="0" applyFont="1" applyBorder="1" applyProtection="1"/>
    <xf numFmtId="0" fontId="26" fillId="0" borderId="0" xfId="0" applyFont="1" applyAlignment="1" applyProtection="1">
      <alignment horizontal="center" vertical="center"/>
    </xf>
    <xf numFmtId="0" fontId="25" fillId="0" borderId="0" xfId="0" applyFont="1" applyFill="1" applyBorder="1" applyAlignment="1" applyProtection="1">
      <alignment horizontal="left"/>
    </xf>
    <xf numFmtId="14" fontId="10" fillId="0" borderId="0" xfId="0" applyNumberFormat="1" applyFont="1" applyFill="1" applyBorder="1" applyAlignment="1" applyProtection="1">
      <alignment horizontal="left"/>
    </xf>
    <xf numFmtId="14" fontId="10" fillId="0" borderId="0" xfId="0" applyNumberFormat="1" applyFont="1" applyFill="1" applyBorder="1" applyAlignment="1" applyProtection="1"/>
    <xf numFmtId="0" fontId="9" fillId="0" borderId="0" xfId="0" applyFont="1" applyFill="1" applyBorder="1" applyAlignment="1" applyProtection="1">
      <alignment horizontal="center" vertical="center" wrapText="1"/>
    </xf>
    <xf numFmtId="164" fontId="9" fillId="0" borderId="0" xfId="0" applyNumberFormat="1" applyFont="1" applyFill="1" applyBorder="1" applyAlignment="1" applyProtection="1">
      <alignment horizontal="right"/>
    </xf>
    <xf numFmtId="0" fontId="10" fillId="0" borderId="7" xfId="0" applyFont="1" applyFill="1" applyBorder="1" applyProtection="1"/>
    <xf numFmtId="0" fontId="13" fillId="0" borderId="10" xfId="0" applyFont="1" applyBorder="1" applyProtection="1"/>
    <xf numFmtId="0" fontId="9" fillId="0" borderId="20" xfId="0" applyFont="1" applyFill="1" applyBorder="1" applyProtection="1"/>
    <xf numFmtId="0" fontId="10" fillId="0" borderId="8" xfId="0" applyFont="1" applyBorder="1" applyProtection="1"/>
    <xf numFmtId="0" fontId="13" fillId="0" borderId="9" xfId="0" applyFont="1" applyBorder="1" applyProtection="1"/>
    <xf numFmtId="0" fontId="13" fillId="0" borderId="8" xfId="0" applyFont="1" applyBorder="1" applyProtection="1"/>
    <xf numFmtId="14" fontId="23" fillId="0" borderId="22" xfId="0" applyNumberFormat="1" applyFont="1" applyFill="1" applyBorder="1" applyAlignment="1" applyProtection="1">
      <alignment horizontal="center"/>
      <protection locked="0"/>
    </xf>
    <xf numFmtId="0" fontId="22" fillId="0" borderId="0" xfId="0" applyFont="1" applyProtection="1">
      <protection locked="0"/>
    </xf>
    <xf numFmtId="0" fontId="26" fillId="0" borderId="0" xfId="0" applyFont="1" applyAlignment="1" applyProtection="1">
      <alignment horizontal="center" vertical="center"/>
    </xf>
    <xf numFmtId="0" fontId="5" fillId="0" borderId="8" xfId="0" applyFont="1" applyFill="1" applyBorder="1" applyAlignment="1" applyProtection="1">
      <protection locked="0"/>
    </xf>
    <xf numFmtId="0" fontId="23" fillId="0" borderId="8" xfId="0" applyFont="1" applyFill="1" applyBorder="1" applyAlignment="1" applyProtection="1">
      <protection locked="0"/>
    </xf>
    <xf numFmtId="0" fontId="6" fillId="0" borderId="8" xfId="0" applyFont="1" applyFill="1" applyBorder="1" applyAlignment="1" applyProtection="1">
      <alignment horizontal="center"/>
      <protection locked="0"/>
    </xf>
    <xf numFmtId="44" fontId="27" fillId="0" borderId="24" xfId="1" applyFont="1" applyFill="1" applyBorder="1" applyAlignment="1" applyProtection="1">
      <alignment horizontal="center"/>
      <protection locked="0"/>
    </xf>
    <xf numFmtId="44" fontId="22" fillId="0" borderId="24" xfId="1" applyFont="1" applyFill="1" applyBorder="1" applyProtection="1">
      <protection locked="0"/>
    </xf>
    <xf numFmtId="0" fontId="28" fillId="0" borderId="8" xfId="0" applyFont="1" applyFill="1" applyBorder="1" applyProtection="1">
      <protection locked="0"/>
    </xf>
    <xf numFmtId="0" fontId="9" fillId="0" borderId="7" xfId="0" applyFont="1" applyFill="1" applyBorder="1" applyAlignment="1" applyProtection="1">
      <alignment horizontal="center"/>
    </xf>
    <xf numFmtId="0" fontId="9" fillId="0" borderId="20" xfId="0" applyFont="1" applyFill="1" applyBorder="1" applyAlignment="1" applyProtection="1">
      <alignment horizontal="left"/>
    </xf>
    <xf numFmtId="0" fontId="25" fillId="0" borderId="7" xfId="0" applyFont="1" applyBorder="1" applyProtection="1"/>
    <xf numFmtId="0" fontId="29" fillId="0" borderId="7" xfId="0" applyFont="1" applyFill="1" applyBorder="1" applyAlignment="1" applyProtection="1">
      <alignment horizontal="center"/>
    </xf>
    <xf numFmtId="14" fontId="9" fillId="0" borderId="7" xfId="0" applyNumberFormat="1" applyFont="1" applyFill="1" applyBorder="1" applyAlignment="1" applyProtection="1">
      <alignment horizontal="center"/>
    </xf>
    <xf numFmtId="14" fontId="9" fillId="0" borderId="17" xfId="0" applyNumberFormat="1" applyFont="1" applyFill="1" applyBorder="1" applyAlignment="1" applyProtection="1">
      <alignment horizontal="center"/>
    </xf>
    <xf numFmtId="0" fontId="10" fillId="0" borderId="31" xfId="0" applyFont="1" applyBorder="1" applyProtection="1"/>
    <xf numFmtId="14" fontId="30" fillId="0" borderId="32" xfId="0" applyNumberFormat="1" applyFont="1" applyFill="1" applyBorder="1" applyAlignment="1" applyProtection="1">
      <alignment horizontal="center"/>
    </xf>
    <xf numFmtId="0" fontId="30" fillId="0" borderId="32" xfId="0" applyNumberFormat="1" applyFont="1" applyFill="1" applyBorder="1" applyAlignment="1" applyProtection="1">
      <alignment horizontal="center"/>
    </xf>
    <xf numFmtId="0" fontId="30" fillId="0" borderId="19" xfId="0" applyNumberFormat="1" applyFont="1" applyFill="1" applyBorder="1" applyAlignment="1" applyProtection="1">
      <alignment horizontal="center"/>
    </xf>
    <xf numFmtId="44" fontId="30" fillId="0" borderId="33" xfId="1" applyFont="1" applyFill="1" applyBorder="1" applyAlignment="1" applyProtection="1">
      <alignment horizontal="center"/>
    </xf>
    <xf numFmtId="44" fontId="30" fillId="0" borderId="34" xfId="1" applyFont="1" applyFill="1" applyBorder="1" applyAlignment="1" applyProtection="1">
      <alignment horizontal="center"/>
    </xf>
    <xf numFmtId="0" fontId="30" fillId="0" borderId="0" xfId="0" applyFont="1" applyProtection="1"/>
    <xf numFmtId="14" fontId="18" fillId="0" borderId="6" xfId="0" applyNumberFormat="1" applyFont="1" applyFill="1" applyBorder="1" applyAlignment="1" applyProtection="1"/>
    <xf numFmtId="0" fontId="18" fillId="0" borderId="35" xfId="0" applyFont="1" applyBorder="1" applyProtection="1"/>
    <xf numFmtId="0" fontId="18" fillId="0" borderId="13" xfId="0" applyFont="1" applyBorder="1" applyProtection="1"/>
    <xf numFmtId="0" fontId="5" fillId="0" borderId="37" xfId="0" applyFont="1" applyFill="1" applyBorder="1" applyAlignment="1" applyProtection="1">
      <alignment horizontal="center"/>
      <protection locked="0"/>
    </xf>
    <xf numFmtId="0" fontId="29" fillId="0" borderId="0" xfId="0" applyFont="1" applyFill="1" applyBorder="1" applyAlignment="1" applyProtection="1"/>
    <xf numFmtId="0" fontId="29" fillId="0" borderId="10" xfId="0" applyFont="1" applyFill="1" applyBorder="1" applyAlignment="1" applyProtection="1">
      <alignment horizontal="left"/>
    </xf>
    <xf numFmtId="0" fontId="9" fillId="0" borderId="10" xfId="0" applyFont="1" applyFill="1" applyBorder="1" applyAlignment="1" applyProtection="1">
      <alignment horizontal="left"/>
    </xf>
    <xf numFmtId="0" fontId="25" fillId="0" borderId="10" xfId="0" applyFont="1" applyFill="1" applyBorder="1" applyAlignment="1" applyProtection="1">
      <alignment horizontal="center"/>
    </xf>
    <xf numFmtId="49" fontId="23" fillId="0" borderId="22" xfId="0" applyNumberFormat="1" applyFont="1" applyFill="1" applyBorder="1" applyAlignment="1" applyProtection="1">
      <alignment horizontal="center"/>
      <protection locked="0"/>
    </xf>
    <xf numFmtId="0" fontId="35" fillId="0" borderId="0" xfId="0" applyFont="1"/>
    <xf numFmtId="0" fontId="39" fillId="0" borderId="0" xfId="0" applyFont="1"/>
    <xf numFmtId="0" fontId="39" fillId="0" borderId="0" xfId="0" applyFont="1" applyAlignment="1">
      <alignment horizontal="left"/>
    </xf>
    <xf numFmtId="0" fontId="0" fillId="0" borderId="0" xfId="0" applyAlignment="1">
      <alignment vertical="top"/>
    </xf>
    <xf numFmtId="0" fontId="41" fillId="0" borderId="39" xfId="0" applyFont="1" applyFill="1" applyBorder="1" applyAlignment="1"/>
    <xf numFmtId="0" fontId="9" fillId="0" borderId="0" xfId="0" applyFont="1" applyBorder="1" applyAlignment="1" applyProtection="1">
      <alignment horizontal="left" indent="1"/>
    </xf>
    <xf numFmtId="0" fontId="42" fillId="0" borderId="0" xfId="0" applyFont="1" applyFill="1" applyBorder="1" applyAlignment="1"/>
    <xf numFmtId="0" fontId="23" fillId="0" borderId="8" xfId="0" applyFont="1" applyFill="1" applyBorder="1" applyAlignment="1" applyProtection="1">
      <alignment horizontal="left"/>
      <protection locked="0"/>
    </xf>
    <xf numFmtId="0" fontId="22" fillId="0" borderId="0" xfId="0" applyFont="1" applyFill="1" applyProtection="1">
      <protection locked="0"/>
    </xf>
    <xf numFmtId="0" fontId="73" fillId="0" borderId="0" xfId="0" applyFont="1" applyAlignment="1">
      <alignment vertical="center"/>
    </xf>
    <xf numFmtId="49" fontId="23" fillId="0" borderId="43" xfId="0" applyNumberFormat="1" applyFont="1" applyFill="1" applyBorder="1" applyAlignment="1" applyProtection="1">
      <alignment horizontal="center"/>
      <protection locked="0"/>
    </xf>
    <xf numFmtId="0" fontId="22" fillId="0" borderId="22" xfId="0" applyFont="1" applyFill="1" applyBorder="1" applyAlignment="1" applyProtection="1">
      <alignment horizontal="left"/>
      <protection locked="0"/>
    </xf>
    <xf numFmtId="0" fontId="22" fillId="0" borderId="14" xfId="0" applyFont="1" applyFill="1" applyBorder="1" applyAlignment="1" applyProtection="1">
      <alignment horizontal="left"/>
      <protection locked="0"/>
    </xf>
    <xf numFmtId="0" fontId="22" fillId="0" borderId="32" xfId="0" applyFont="1" applyFill="1" applyBorder="1" applyAlignment="1" applyProtection="1">
      <alignment horizontal="left"/>
      <protection locked="0"/>
    </xf>
    <xf numFmtId="0" fontId="31" fillId="0" borderId="0" xfId="0" applyFont="1" applyFill="1" applyBorder="1" applyAlignment="1" applyProtection="1">
      <alignment horizontal="center" vertical="center"/>
      <protection locked="0"/>
    </xf>
    <xf numFmtId="0" fontId="23" fillId="0" borderId="8" xfId="0" applyFont="1" applyFill="1" applyBorder="1" applyAlignment="1" applyProtection="1">
      <alignment horizontal="center"/>
      <protection locked="0"/>
    </xf>
    <xf numFmtId="0" fontId="5" fillId="0" borderId="8" xfId="0" applyFont="1" applyFill="1" applyBorder="1" applyAlignment="1" applyProtection="1">
      <alignment horizontal="left"/>
      <protection locked="0"/>
    </xf>
    <xf numFmtId="0" fontId="10" fillId="0" borderId="16" xfId="3" applyFont="1" applyFill="1" applyBorder="1" applyAlignment="1" applyProtection="1">
      <alignment horizontal="center"/>
    </xf>
    <xf numFmtId="0" fontId="9" fillId="0" borderId="17" xfId="0" applyFont="1" applyFill="1" applyBorder="1" applyAlignment="1" applyProtection="1">
      <alignment horizontal="center" vertical="center" wrapText="1"/>
    </xf>
    <xf numFmtId="0" fontId="17" fillId="0" borderId="17" xfId="0" applyFont="1" applyFill="1" applyBorder="1" applyAlignment="1" applyProtection="1">
      <alignment horizontal="center" vertical="center" wrapText="1"/>
    </xf>
    <xf numFmtId="44" fontId="17" fillId="0" borderId="65" xfId="1" applyFont="1" applyFill="1" applyBorder="1" applyAlignment="1" applyProtection="1">
      <alignment horizontal="center"/>
    </xf>
    <xf numFmtId="0" fontId="30" fillId="0" borderId="11" xfId="0" applyFont="1" applyBorder="1" applyProtection="1"/>
    <xf numFmtId="0" fontId="18" fillId="0" borderId="11" xfId="0" applyFont="1" applyBorder="1" applyProtection="1"/>
    <xf numFmtId="0" fontId="18" fillId="0" borderId="44" xfId="0" applyFont="1" applyBorder="1" applyProtection="1"/>
    <xf numFmtId="0" fontId="9" fillId="0" borderId="65" xfId="0" applyFont="1" applyFill="1" applyBorder="1" applyAlignment="1" applyProtection="1">
      <alignment horizontal="center"/>
    </xf>
    <xf numFmtId="0" fontId="9" fillId="0" borderId="69" xfId="0" applyFont="1" applyFill="1" applyBorder="1" applyAlignment="1" applyProtection="1">
      <alignment horizontal="center" vertical="center" wrapText="1"/>
    </xf>
    <xf numFmtId="0" fontId="9" fillId="0" borderId="40" xfId="0" applyFont="1" applyFill="1" applyBorder="1" applyAlignment="1" applyProtection="1">
      <alignment horizontal="center" vertical="center" wrapText="1"/>
    </xf>
    <xf numFmtId="0" fontId="9" fillId="0" borderId="68" xfId="0" applyFont="1" applyFill="1" applyBorder="1" applyAlignment="1" applyProtection="1">
      <alignment horizontal="center" vertical="center" wrapText="1"/>
    </xf>
    <xf numFmtId="0" fontId="68" fillId="0" borderId="73" xfId="3" applyFont="1" applyFill="1" applyBorder="1" applyProtection="1"/>
    <xf numFmtId="0" fontId="69" fillId="0" borderId="67" xfId="0" applyFont="1" applyFill="1" applyBorder="1" applyProtection="1"/>
    <xf numFmtId="0" fontId="10" fillId="0" borderId="2" xfId="3" applyFont="1" applyFill="1" applyBorder="1" applyAlignment="1" applyProtection="1">
      <alignment horizontal="center"/>
    </xf>
    <xf numFmtId="164" fontId="18" fillId="0" borderId="11" xfId="0" applyNumberFormat="1" applyFont="1" applyFill="1" applyBorder="1" applyProtection="1"/>
    <xf numFmtId="0" fontId="10" fillId="0" borderId="4" xfId="3" applyFont="1" applyFill="1" applyBorder="1" applyAlignment="1" applyProtection="1">
      <alignment horizontal="center"/>
    </xf>
    <xf numFmtId="0" fontId="10" fillId="0" borderId="25" xfId="3" applyFont="1" applyFill="1" applyBorder="1" applyAlignment="1" applyProtection="1">
      <alignment horizontal="center"/>
    </xf>
    <xf numFmtId="164" fontId="18" fillId="0" borderId="29" xfId="0" applyNumberFormat="1" applyFont="1" applyFill="1" applyBorder="1" applyProtection="1"/>
    <xf numFmtId="44" fontId="11" fillId="0" borderId="0" xfId="1" applyFont="1" applyFill="1" applyBorder="1" applyAlignment="1" applyProtection="1">
      <alignment horizontal="center" vertical="top"/>
    </xf>
    <xf numFmtId="44" fontId="25" fillId="0" borderId="0" xfId="1" applyFont="1" applyAlignment="1" applyProtection="1"/>
    <xf numFmtId="44" fontId="29" fillId="0" borderId="4" xfId="1" applyFont="1" applyBorder="1" applyAlignment="1" applyProtection="1">
      <alignment horizontal="right" vertical="center"/>
    </xf>
    <xf numFmtId="44" fontId="25" fillId="0" borderId="20" xfId="1" applyFont="1" applyBorder="1" applyAlignment="1" applyProtection="1"/>
    <xf numFmtId="44" fontId="29" fillId="0" borderId="26" xfId="1" applyFont="1" applyBorder="1" applyAlignment="1" applyProtection="1">
      <alignment horizontal="right"/>
    </xf>
    <xf numFmtId="44" fontId="29" fillId="0" borderId="27" xfId="1" applyFont="1" applyBorder="1" applyAlignment="1" applyProtection="1">
      <alignment horizontal="right"/>
    </xf>
    <xf numFmtId="44" fontId="25" fillId="0" borderId="0" xfId="1" applyFont="1" applyFill="1" applyAlignment="1" applyProtection="1">
      <alignment horizontal="center"/>
    </xf>
    <xf numFmtId="44" fontId="10" fillId="0" borderId="0" xfId="1" applyFont="1" applyFill="1" applyBorder="1" applyAlignment="1" applyProtection="1">
      <alignment horizontal="center" vertical="top"/>
    </xf>
    <xf numFmtId="44" fontId="25" fillId="0" borderId="0" xfId="1" applyFont="1" applyAlignment="1" applyProtection="1">
      <alignment horizontal="center"/>
    </xf>
    <xf numFmtId="44" fontId="25" fillId="0" borderId="28" xfId="1" applyFont="1" applyFill="1" applyBorder="1" applyAlignment="1" applyProtection="1">
      <alignment horizontal="center" vertical="center"/>
    </xf>
    <xf numFmtId="44" fontId="10" fillId="0" borderId="0" xfId="1" applyFont="1" applyBorder="1" applyAlignment="1" applyProtection="1">
      <alignment horizontal="center"/>
    </xf>
    <xf numFmtId="44" fontId="10" fillId="0" borderId="8" xfId="1" applyFont="1" applyBorder="1" applyAlignment="1" applyProtection="1">
      <alignment horizontal="center"/>
    </xf>
    <xf numFmtId="44" fontId="10" fillId="0" borderId="30" xfId="1" applyFont="1" applyBorder="1" applyAlignment="1" applyProtection="1">
      <alignment horizontal="center"/>
    </xf>
    <xf numFmtId="44" fontId="25" fillId="0" borderId="0" xfId="1" applyFont="1" applyFill="1" applyBorder="1" applyAlignment="1" applyProtection="1"/>
    <xf numFmtId="44" fontId="10" fillId="0" borderId="0" xfId="1" applyFont="1" applyFill="1" applyBorder="1" applyAlignment="1" applyProtection="1">
      <alignment horizontal="center"/>
    </xf>
    <xf numFmtId="44" fontId="10" fillId="0" borderId="8" xfId="1" applyFont="1" applyBorder="1" applyAlignment="1" applyProtection="1">
      <alignment horizontal="left"/>
    </xf>
    <xf numFmtId="44" fontId="25" fillId="0" borderId="0" xfId="1" applyFont="1" applyFill="1" applyAlignment="1" applyProtection="1"/>
    <xf numFmtId="44" fontId="10" fillId="0" borderId="5" xfId="1" applyFont="1" applyFill="1" applyBorder="1" applyAlignment="1" applyProtection="1"/>
    <xf numFmtId="44" fontId="9" fillId="0" borderId="7" xfId="1" applyFont="1" applyFill="1" applyBorder="1" applyAlignment="1" applyProtection="1">
      <alignment horizontal="center" vertical="top"/>
    </xf>
    <xf numFmtId="44" fontId="9" fillId="0" borderId="8" xfId="1" applyFont="1" applyFill="1" applyBorder="1" applyAlignment="1" applyProtection="1">
      <alignment horizontal="center" vertical="top"/>
    </xf>
    <xf numFmtId="44" fontId="10" fillId="0" borderId="7" xfId="1" applyFont="1" applyFill="1" applyBorder="1" applyAlignment="1" applyProtection="1"/>
    <xf numFmtId="44" fontId="10" fillId="0" borderId="0" xfId="1" applyFont="1" applyBorder="1" applyAlignment="1" applyProtection="1"/>
    <xf numFmtId="44" fontId="25" fillId="0" borderId="0" xfId="1" applyFont="1" applyBorder="1" applyAlignment="1" applyProtection="1"/>
    <xf numFmtId="44" fontId="10" fillId="0" borderId="8" xfId="1" applyFont="1" applyBorder="1" applyAlignment="1" applyProtection="1"/>
    <xf numFmtId="44" fontId="10" fillId="0" borderId="6" xfId="1" applyFont="1" applyBorder="1" applyAlignment="1" applyProtection="1"/>
    <xf numFmtId="0" fontId="1" fillId="0" borderId="22" xfId="0" applyFont="1" applyFill="1" applyBorder="1" applyAlignment="1" applyProtection="1">
      <alignment horizontal="left"/>
      <protection locked="0"/>
    </xf>
    <xf numFmtId="0" fontId="1" fillId="0" borderId="14" xfId="0" applyFont="1" applyFill="1" applyBorder="1" applyAlignment="1" applyProtection="1">
      <alignment horizontal="left"/>
      <protection locked="0"/>
    </xf>
    <xf numFmtId="0" fontId="1" fillId="0" borderId="19" xfId="0" applyFont="1" applyFill="1" applyBorder="1" applyAlignment="1" applyProtection="1">
      <alignment horizontal="left"/>
      <protection locked="0"/>
    </xf>
    <xf numFmtId="0" fontId="1" fillId="0" borderId="32" xfId="0" applyFont="1" applyFill="1" applyBorder="1" applyAlignment="1" applyProtection="1">
      <alignment horizontal="left"/>
      <protection locked="0"/>
    </xf>
    <xf numFmtId="0" fontId="22" fillId="0" borderId="58" xfId="0" applyFont="1" applyBorder="1" applyAlignment="1" applyProtection="1">
      <alignment horizontal="left"/>
      <protection locked="0"/>
    </xf>
    <xf numFmtId="0" fontId="22" fillId="0" borderId="59" xfId="0" applyFont="1" applyBorder="1" applyAlignment="1" applyProtection="1">
      <alignment horizontal="left"/>
      <protection locked="0"/>
    </xf>
    <xf numFmtId="0" fontId="22" fillId="0" borderId="60" xfId="0" applyFont="1" applyBorder="1" applyAlignment="1" applyProtection="1">
      <alignment horizontal="left"/>
      <protection locked="0"/>
    </xf>
    <xf numFmtId="0" fontId="29" fillId="0" borderId="36" xfId="0" applyFont="1" applyBorder="1" applyProtection="1"/>
    <xf numFmtId="0" fontId="25" fillId="0" borderId="2" xfId="0" applyFont="1" applyBorder="1" applyProtection="1"/>
    <xf numFmtId="0" fontId="25" fillId="0" borderId="74" xfId="0" applyFont="1" applyBorder="1" applyProtection="1"/>
    <xf numFmtId="0" fontId="26" fillId="0" borderId="0" xfId="0" applyFont="1" applyAlignment="1" applyProtection="1"/>
    <xf numFmtId="0" fontId="9" fillId="28" borderId="0" xfId="0" applyFont="1" applyFill="1" applyBorder="1" applyAlignment="1" applyProtection="1">
      <alignment horizontal="center" vertical="center" wrapText="1"/>
    </xf>
    <xf numFmtId="0" fontId="10" fillId="28" borderId="7" xfId="0" applyFont="1" applyFill="1" applyBorder="1" applyProtection="1"/>
    <xf numFmtId="0" fontId="10" fillId="28" borderId="17" xfId="0" applyFont="1" applyFill="1" applyBorder="1" applyProtection="1"/>
    <xf numFmtId="0" fontId="25" fillId="28" borderId="0" xfId="0" applyFont="1" applyFill="1" applyProtection="1"/>
    <xf numFmtId="0" fontId="10" fillId="28" borderId="15" xfId="0" applyFont="1" applyFill="1" applyBorder="1" applyAlignment="1" applyProtection="1">
      <alignment vertical="top" wrapText="1"/>
    </xf>
    <xf numFmtId="164" fontId="10" fillId="28" borderId="4" xfId="0" applyNumberFormat="1" applyFont="1" applyFill="1" applyBorder="1" applyProtection="1"/>
    <xf numFmtId="164" fontId="10" fillId="28" borderId="28" xfId="0" applyNumberFormat="1" applyFont="1" applyFill="1" applyBorder="1" applyProtection="1"/>
    <xf numFmtId="164" fontId="10" fillId="28" borderId="29" xfId="0" applyNumberFormat="1" applyFont="1" applyFill="1" applyBorder="1" applyProtection="1"/>
    <xf numFmtId="0" fontId="79" fillId="28" borderId="9" xfId="0" applyFont="1" applyFill="1" applyBorder="1" applyAlignment="1" applyProtection="1">
      <alignment horizontal="center" wrapText="1"/>
    </xf>
    <xf numFmtId="0" fontId="22" fillId="27" borderId="0" xfId="0" applyFont="1" applyFill="1" applyBorder="1" applyAlignment="1" applyProtection="1">
      <alignment horizontal="left"/>
      <protection locked="0"/>
    </xf>
    <xf numFmtId="0" fontId="1" fillId="27" borderId="0" xfId="0" applyFont="1" applyFill="1" applyBorder="1" applyAlignment="1" applyProtection="1">
      <alignment horizontal="left"/>
      <protection locked="0"/>
    </xf>
    <xf numFmtId="0" fontId="1" fillId="27" borderId="0" xfId="3" applyFont="1" applyFill="1" applyBorder="1" applyAlignment="1" applyProtection="1">
      <alignment horizontal="left" vertical="top" wrapText="1"/>
      <protection locked="0"/>
    </xf>
    <xf numFmtId="0" fontId="30" fillId="0" borderId="36" xfId="0" applyFont="1" applyBorder="1" applyProtection="1"/>
    <xf numFmtId="0" fontId="18" fillId="0" borderId="2" xfId="0" applyFont="1" applyBorder="1" applyProtection="1"/>
    <xf numFmtId="0" fontId="18" fillId="0" borderId="78" xfId="0" applyFont="1" applyBorder="1" applyProtection="1"/>
    <xf numFmtId="0" fontId="18" fillId="0" borderId="79" xfId="0" applyFont="1" applyBorder="1" applyProtection="1"/>
    <xf numFmtId="0" fontId="18" fillId="0" borderId="74" xfId="0" applyFont="1" applyBorder="1" applyProtection="1"/>
    <xf numFmtId="0" fontId="10" fillId="0" borderId="10" xfId="0" applyFont="1" applyFill="1" applyBorder="1" applyAlignment="1" applyProtection="1">
      <alignment horizontal="left"/>
    </xf>
    <xf numFmtId="0" fontId="10" fillId="0" borderId="0" xfId="0" applyFont="1" applyFill="1" applyBorder="1" applyAlignment="1" applyProtection="1">
      <alignment horizontal="left"/>
    </xf>
    <xf numFmtId="44" fontId="41" fillId="0" borderId="55" xfId="1" applyNumberFormat="1" applyFont="1" applyFill="1" applyBorder="1" applyAlignment="1"/>
    <xf numFmtId="0" fontId="10" fillId="0" borderId="10" xfId="0" applyFont="1" applyFill="1" applyBorder="1" applyAlignment="1" applyProtection="1">
      <alignment horizontal="left"/>
    </xf>
    <xf numFmtId="0" fontId="10" fillId="0" borderId="0" xfId="0" applyFont="1" applyFill="1" applyBorder="1" applyAlignment="1" applyProtection="1">
      <alignment horizontal="left"/>
    </xf>
    <xf numFmtId="44" fontId="25" fillId="0" borderId="0" xfId="1" applyFont="1" applyFill="1" applyBorder="1" applyAlignment="1" applyProtection="1">
      <alignment horizontal="center" vertical="top"/>
    </xf>
    <xf numFmtId="0" fontId="10" fillId="0" borderId="66" xfId="3" applyFont="1" applyFill="1" applyBorder="1" applyAlignment="1" applyProtection="1">
      <alignment horizontal="center"/>
    </xf>
    <xf numFmtId="164" fontId="18" fillId="0" borderId="18" xfId="0" applyNumberFormat="1" applyFont="1" applyFill="1" applyBorder="1" applyProtection="1"/>
    <xf numFmtId="164" fontId="10" fillId="0" borderId="15" xfId="0" applyNumberFormat="1" applyFont="1" applyFill="1" applyBorder="1" applyProtection="1"/>
    <xf numFmtId="164" fontId="10" fillId="0" borderId="5" xfId="0" applyNumberFormat="1" applyFont="1" applyFill="1" applyBorder="1" applyProtection="1"/>
    <xf numFmtId="164" fontId="10" fillId="0" borderId="18" xfId="0" applyNumberFormat="1" applyFont="1" applyFill="1" applyBorder="1" applyProtection="1"/>
    <xf numFmtId="0" fontId="10" fillId="0" borderId="15" xfId="0" applyFont="1" applyFill="1" applyBorder="1" applyAlignment="1" applyProtection="1">
      <alignment vertical="top" wrapText="1"/>
    </xf>
    <xf numFmtId="0" fontId="10" fillId="0" borderId="0" xfId="0" applyFont="1" applyFill="1" applyBorder="1" applyAlignment="1" applyProtection="1">
      <alignment vertical="top" wrapText="1"/>
    </xf>
    <xf numFmtId="0" fontId="9" fillId="0" borderId="0" xfId="0" applyFont="1" applyFill="1" applyBorder="1" applyAlignment="1" applyProtection="1">
      <alignment vertical="top" wrapText="1"/>
    </xf>
    <xf numFmtId="0" fontId="11" fillId="0" borderId="0" xfId="0" applyFont="1" applyFill="1" applyBorder="1" applyAlignment="1" applyProtection="1">
      <alignment vertical="top" wrapText="1"/>
    </xf>
    <xf numFmtId="44" fontId="41" fillId="0" borderId="55" xfId="1" applyFont="1" applyFill="1" applyBorder="1" applyAlignment="1" applyProtection="1">
      <protection hidden="1"/>
    </xf>
    <xf numFmtId="44" fontId="41" fillId="0" borderId="55" xfId="1" applyFont="1" applyFill="1" applyBorder="1" applyAlignment="1" applyProtection="1"/>
    <xf numFmtId="0" fontId="41" fillId="0" borderId="55" xfId="0" applyFont="1" applyFill="1" applyBorder="1" applyAlignment="1" applyProtection="1">
      <alignment horizontal="center"/>
    </xf>
    <xf numFmtId="1" fontId="41" fillId="0" borderId="39" xfId="0" applyNumberFormat="1" applyFont="1" applyFill="1" applyBorder="1" applyAlignment="1" applyProtection="1">
      <alignment horizontal="center"/>
    </xf>
    <xf numFmtId="44" fontId="41" fillId="0" borderId="56" xfId="1" applyFont="1" applyFill="1" applyBorder="1" applyAlignment="1" applyProtection="1">
      <alignment horizontal="center"/>
    </xf>
    <xf numFmtId="0" fontId="41" fillId="0" borderId="56" xfId="1" applyNumberFormat="1" applyFont="1" applyFill="1" applyBorder="1" applyAlignment="1" applyProtection="1">
      <alignment horizontal="center"/>
    </xf>
    <xf numFmtId="44" fontId="41" fillId="0" borderId="39" xfId="1" applyFont="1" applyFill="1" applyBorder="1" applyAlignment="1" applyProtection="1"/>
    <xf numFmtId="0" fontId="41" fillId="0" borderId="39" xfId="0" applyFont="1" applyFill="1" applyBorder="1" applyAlignment="1" applyProtection="1">
      <alignment horizontal="center"/>
    </xf>
    <xf numFmtId="44" fontId="41" fillId="0" borderId="1" xfId="1" applyFont="1" applyFill="1" applyBorder="1" applyAlignment="1" applyProtection="1">
      <alignment horizontal="center"/>
    </xf>
    <xf numFmtId="0" fontId="41" fillId="0" borderId="1" xfId="1" applyNumberFormat="1" applyFont="1" applyFill="1" applyBorder="1" applyAlignment="1" applyProtection="1">
      <alignment horizontal="center"/>
    </xf>
    <xf numFmtId="44" fontId="41" fillId="0" borderId="23" xfId="1" applyFont="1" applyFill="1" applyBorder="1" applyAlignment="1" applyProtection="1"/>
    <xf numFmtId="0" fontId="0" fillId="0" borderId="0" xfId="0" applyFill="1"/>
    <xf numFmtId="165" fontId="0" fillId="0" borderId="0" xfId="0" applyNumberFormat="1" applyFill="1"/>
    <xf numFmtId="1" fontId="0" fillId="0" borderId="0" xfId="0" applyNumberFormat="1" applyFill="1"/>
    <xf numFmtId="0" fontId="41" fillId="0" borderId="39" xfId="0" applyFont="1" applyFill="1" applyBorder="1" applyAlignment="1">
      <alignment horizontal="right"/>
    </xf>
    <xf numFmtId="0" fontId="41" fillId="0" borderId="0" xfId="0" applyFont="1" applyFill="1" applyBorder="1" applyAlignment="1">
      <alignment horizontal="right"/>
    </xf>
    <xf numFmtId="44" fontId="0" fillId="0" borderId="0" xfId="0" applyNumberFormat="1" applyFill="1"/>
    <xf numFmtId="1" fontId="30" fillId="0" borderId="32" xfId="0" applyNumberFormat="1" applyFont="1" applyFill="1" applyBorder="1" applyAlignment="1" applyProtection="1">
      <alignment horizontal="center"/>
    </xf>
    <xf numFmtId="0" fontId="9" fillId="0" borderId="70" xfId="0" applyFont="1" applyFill="1" applyBorder="1" applyAlignment="1" applyProtection="1">
      <alignment horizontal="center" vertical="center" wrapText="1"/>
    </xf>
    <xf numFmtId="0" fontId="9" fillId="0" borderId="71" xfId="0" applyFont="1" applyFill="1" applyBorder="1" applyAlignment="1" applyProtection="1">
      <alignment horizontal="center" vertical="center" wrapText="1"/>
    </xf>
    <xf numFmtId="0" fontId="9" fillId="0" borderId="72" xfId="0" applyFont="1" applyFill="1" applyBorder="1" applyAlignment="1" applyProtection="1">
      <alignment horizontal="center" vertical="center" wrapText="1"/>
    </xf>
    <xf numFmtId="0" fontId="74" fillId="0" borderId="20" xfId="0" applyFont="1" applyFill="1" applyBorder="1" applyAlignment="1" applyProtection="1">
      <alignment horizontal="left" vertical="top" wrapText="1"/>
    </xf>
    <xf numFmtId="0" fontId="74" fillId="0" borderId="7" xfId="0" applyFont="1" applyFill="1" applyBorder="1" applyAlignment="1" applyProtection="1">
      <alignment horizontal="left" vertical="top" wrapText="1"/>
    </xf>
    <xf numFmtId="0" fontId="74" fillId="0" borderId="17" xfId="0" applyFont="1" applyFill="1" applyBorder="1" applyAlignment="1" applyProtection="1">
      <alignment horizontal="left" vertical="top" wrapText="1"/>
    </xf>
    <xf numFmtId="0" fontId="74" fillId="0" borderId="75" xfId="0" applyFont="1" applyFill="1" applyBorder="1" applyAlignment="1" applyProtection="1">
      <alignment horizontal="left" vertical="top" wrapText="1"/>
    </xf>
    <xf numFmtId="0" fontId="74" fillId="0" borderId="76" xfId="0" applyFont="1" applyFill="1" applyBorder="1" applyAlignment="1" applyProtection="1">
      <alignment horizontal="left" vertical="top" wrapText="1"/>
    </xf>
    <xf numFmtId="0" fontId="74" fillId="0" borderId="77" xfId="0" applyFont="1" applyFill="1" applyBorder="1" applyAlignment="1" applyProtection="1">
      <alignment horizontal="left" vertical="top" wrapText="1"/>
    </xf>
    <xf numFmtId="0" fontId="25" fillId="0" borderId="7" xfId="0" applyFont="1" applyBorder="1" applyAlignment="1" applyProtection="1">
      <alignment horizontal="center"/>
    </xf>
    <xf numFmtId="0" fontId="25" fillId="0" borderId="17" xfId="0" applyFont="1" applyBorder="1" applyAlignment="1" applyProtection="1">
      <alignment horizontal="center"/>
    </xf>
    <xf numFmtId="0" fontId="10" fillId="0" borderId="5" xfId="0" applyFont="1" applyFill="1" applyBorder="1" applyAlignment="1" applyProtection="1">
      <alignment horizontal="left"/>
    </xf>
    <xf numFmtId="44" fontId="9" fillId="0" borderId="7" xfId="1" applyFont="1" applyFill="1" applyBorder="1" applyAlignment="1" applyProtection="1">
      <alignment horizontal="center" vertical="center"/>
    </xf>
    <xf numFmtId="44" fontId="9" fillId="0" borderId="8" xfId="1" applyFont="1" applyFill="1" applyBorder="1" applyAlignment="1" applyProtection="1">
      <alignment horizontal="center" vertical="center"/>
    </xf>
    <xf numFmtId="0" fontId="9" fillId="0" borderId="20" xfId="0" applyFont="1" applyFill="1" applyBorder="1" applyAlignment="1" applyProtection="1">
      <alignment horizontal="center" vertical="center" wrapText="1"/>
    </xf>
    <xf numFmtId="0" fontId="9" fillId="0" borderId="7" xfId="0" applyFont="1" applyFill="1" applyBorder="1" applyAlignment="1" applyProtection="1">
      <alignment horizontal="center" vertical="center" wrapText="1"/>
    </xf>
    <xf numFmtId="0" fontId="9" fillId="0" borderId="9" xfId="0" applyFont="1" applyFill="1" applyBorder="1" applyAlignment="1" applyProtection="1">
      <alignment horizontal="center" vertical="center" wrapText="1"/>
    </xf>
    <xf numFmtId="0" fontId="9" fillId="0" borderId="8" xfId="0" applyFont="1" applyFill="1" applyBorder="1" applyAlignment="1" applyProtection="1">
      <alignment horizontal="center" vertical="center" wrapText="1"/>
    </xf>
    <xf numFmtId="14" fontId="29" fillId="0" borderId="28" xfId="0" applyNumberFormat="1" applyFont="1" applyBorder="1" applyAlignment="1" applyProtection="1">
      <alignment horizontal="left" vertical="center"/>
    </xf>
    <xf numFmtId="0" fontId="29" fillId="0" borderId="28" xfId="0" applyFont="1" applyBorder="1" applyAlignment="1" applyProtection="1">
      <alignment horizontal="left" vertical="center"/>
    </xf>
    <xf numFmtId="0" fontId="29" fillId="0" borderId="29" xfId="0" applyFont="1" applyBorder="1" applyAlignment="1" applyProtection="1">
      <alignment horizontal="left" vertical="center"/>
    </xf>
    <xf numFmtId="0" fontId="42" fillId="0" borderId="0" xfId="0" applyFont="1" applyFill="1" applyBorder="1" applyAlignment="1">
      <alignment horizontal="center"/>
    </xf>
    <xf numFmtId="0" fontId="26" fillId="0" borderId="0" xfId="0" applyFont="1" applyAlignment="1" applyProtection="1">
      <alignment horizontal="center"/>
    </xf>
    <xf numFmtId="0" fontId="13" fillId="0" borderId="45" xfId="0" applyFont="1" applyBorder="1" applyAlignment="1" applyProtection="1">
      <alignment horizontal="left" vertical="center" wrapText="1" indent="10"/>
    </xf>
    <xf numFmtId="0" fontId="13" fillId="0" borderId="31" xfId="0" quotePrefix="1" applyFont="1" applyBorder="1" applyAlignment="1" applyProtection="1">
      <alignment horizontal="left" vertical="center" wrapText="1" indent="10"/>
    </xf>
    <xf numFmtId="0" fontId="36" fillId="0" borderId="0" xfId="0" applyFont="1" applyAlignment="1">
      <alignment horizontal="left" wrapText="1"/>
    </xf>
    <xf numFmtId="0" fontId="25" fillId="0" borderId="76" xfId="0" applyFont="1" applyBorder="1" applyAlignment="1" applyProtection="1"/>
    <xf numFmtId="0" fontId="13" fillId="0" borderId="21" xfId="0" applyFont="1" applyBorder="1" applyAlignment="1" applyProtection="1">
      <alignment horizontal="center" vertical="center"/>
    </xf>
    <xf numFmtId="0" fontId="13" fillId="0" borderId="31" xfId="0" applyFont="1" applyBorder="1" applyAlignment="1" applyProtection="1">
      <alignment horizontal="center" vertical="center"/>
    </xf>
    <xf numFmtId="0" fontId="37" fillId="0" borderId="7" xfId="0" applyFont="1" applyBorder="1" applyAlignment="1">
      <alignment wrapText="1"/>
    </xf>
    <xf numFmtId="0" fontId="15" fillId="0" borderId="4" xfId="0" applyFont="1" applyFill="1" applyBorder="1" applyAlignment="1" applyProtection="1">
      <alignment horizontal="left" vertical="center"/>
    </xf>
    <xf numFmtId="0" fontId="15" fillId="0" borderId="28" xfId="0" applyFont="1" applyFill="1" applyBorder="1" applyAlignment="1" applyProtection="1">
      <alignment horizontal="left" vertical="center"/>
    </xf>
    <xf numFmtId="0" fontId="13" fillId="0" borderId="45" xfId="0" applyFont="1" applyFill="1" applyBorder="1" applyAlignment="1" applyProtection="1">
      <alignment horizontal="left" wrapText="1"/>
    </xf>
    <xf numFmtId="0" fontId="13" fillId="0" borderId="31" xfId="0" applyFont="1" applyFill="1" applyBorder="1" applyAlignment="1" applyProtection="1">
      <alignment horizontal="left" wrapText="1"/>
    </xf>
    <xf numFmtId="0" fontId="75" fillId="0" borderId="7" xfId="0" applyFont="1" applyFill="1" applyBorder="1" applyAlignment="1" applyProtection="1">
      <alignment horizontal="left"/>
    </xf>
    <xf numFmtId="0" fontId="75" fillId="0" borderId="17" xfId="0" applyFont="1" applyFill="1" applyBorder="1" applyAlignment="1" applyProtection="1">
      <alignment horizontal="left"/>
    </xf>
    <xf numFmtId="0" fontId="75" fillId="0" borderId="4" xfId="0" applyFont="1" applyFill="1" applyBorder="1" applyAlignment="1" applyProtection="1">
      <alignment horizontal="left"/>
    </xf>
    <xf numFmtId="0" fontId="75" fillId="0" borderId="28" xfId="0" applyFont="1" applyFill="1" applyBorder="1" applyAlignment="1" applyProtection="1">
      <alignment horizontal="left"/>
    </xf>
    <xf numFmtId="0" fontId="75" fillId="0" borderId="29" xfId="0" applyFont="1" applyFill="1" applyBorder="1" applyAlignment="1" applyProtection="1">
      <alignment horizontal="left"/>
    </xf>
    <xf numFmtId="0" fontId="1" fillId="0" borderId="42" xfId="3" applyFont="1" applyFill="1" applyBorder="1" applyAlignment="1" applyProtection="1">
      <alignment horizontal="left" vertical="top" wrapText="1"/>
      <protection locked="0"/>
    </xf>
    <xf numFmtId="0" fontId="1" fillId="0" borderId="38" xfId="3" applyFont="1" applyFill="1" applyBorder="1" applyAlignment="1" applyProtection="1">
      <alignment horizontal="left" vertical="top" wrapText="1"/>
      <protection locked="0"/>
    </xf>
    <xf numFmtId="0" fontId="1" fillId="0" borderId="41" xfId="3" applyFont="1" applyFill="1" applyBorder="1" applyAlignment="1" applyProtection="1">
      <alignment horizontal="left" vertical="top" wrapText="1"/>
      <protection locked="0"/>
    </xf>
    <xf numFmtId="0" fontId="1" fillId="0" borderId="80" xfId="3" applyFont="1" applyFill="1" applyBorder="1" applyAlignment="1" applyProtection="1">
      <alignment horizontal="left" vertical="top" wrapText="1"/>
      <protection locked="0"/>
    </xf>
    <xf numFmtId="0" fontId="1" fillId="0" borderId="76" xfId="3" applyFont="1" applyFill="1" applyBorder="1" applyAlignment="1" applyProtection="1">
      <alignment horizontal="left" vertical="top" wrapText="1"/>
      <protection locked="0"/>
    </xf>
    <xf numFmtId="0" fontId="1" fillId="0" borderId="77" xfId="3" applyFont="1" applyFill="1" applyBorder="1" applyAlignment="1" applyProtection="1">
      <alignment horizontal="left" vertical="top" wrapText="1"/>
      <protection locked="0"/>
    </xf>
    <xf numFmtId="0" fontId="0" fillId="0" borderId="0" xfId="0" applyAlignment="1">
      <alignment horizontal="left" vertical="top" wrapText="1"/>
    </xf>
    <xf numFmtId="0" fontId="38" fillId="0" borderId="0" xfId="0" applyFont="1" applyAlignment="1">
      <alignment horizontal="left" vertical="center" indent="13"/>
    </xf>
    <xf numFmtId="0" fontId="0" fillId="0" borderId="0" xfId="0" applyAlignment="1">
      <alignment horizontal="center"/>
    </xf>
    <xf numFmtId="0" fontId="10" fillId="0" borderId="10" xfId="0" applyFont="1" applyFill="1" applyBorder="1" applyAlignment="1" applyProtection="1">
      <alignment horizontal="left"/>
    </xf>
    <xf numFmtId="0" fontId="10" fillId="0" borderId="0" xfId="0" applyFont="1" applyFill="1" applyBorder="1" applyAlignment="1" applyProtection="1">
      <alignment horizontal="left"/>
    </xf>
    <xf numFmtId="0" fontId="15" fillId="0" borderId="10" xfId="0" applyFont="1" applyFill="1" applyBorder="1" applyAlignment="1" applyProtection="1">
      <alignment horizontal="left"/>
    </xf>
    <xf numFmtId="0" fontId="15" fillId="0" borderId="0" xfId="0" applyFont="1" applyFill="1" applyBorder="1" applyAlignment="1" applyProtection="1">
      <alignment horizontal="left"/>
    </xf>
    <xf numFmtId="0" fontId="0" fillId="0" borderId="0" xfId="0" applyAlignment="1">
      <alignment horizontal="left"/>
    </xf>
    <xf numFmtId="0" fontId="42" fillId="0" borderId="0" xfId="0" applyFont="1" applyFill="1" applyBorder="1" applyAlignment="1" applyProtection="1">
      <alignment horizontal="center"/>
      <protection locked="0"/>
    </xf>
    <xf numFmtId="0" fontId="42" fillId="0" borderId="6" xfId="0" applyFont="1" applyFill="1" applyBorder="1" applyAlignment="1" applyProtection="1">
      <alignment horizontal="left"/>
      <protection locked="0"/>
    </xf>
    <xf numFmtId="0" fontId="42" fillId="0" borderId="0" xfId="0" applyFont="1" applyFill="1" applyBorder="1" applyAlignment="1" applyProtection="1">
      <protection locked="0"/>
    </xf>
    <xf numFmtId="0" fontId="24" fillId="6" borderId="7" xfId="0" applyFont="1" applyFill="1" applyBorder="1" applyProtection="1">
      <protection locked="0"/>
    </xf>
    <xf numFmtId="0" fontId="42" fillId="27" borderId="0" xfId="0" applyFont="1" applyFill="1" applyBorder="1" applyAlignment="1" applyProtection="1">
      <alignment horizontal="left"/>
      <protection locked="0"/>
    </xf>
    <xf numFmtId="0" fontId="22" fillId="0" borderId="20" xfId="0" applyFont="1" applyBorder="1" applyAlignment="1" applyProtection="1">
      <alignment horizontal="center"/>
      <protection locked="0"/>
    </xf>
    <xf numFmtId="0" fontId="22" fillId="0" borderId="7" xfId="0" applyFont="1" applyBorder="1" applyProtection="1">
      <protection locked="0"/>
    </xf>
    <xf numFmtId="0" fontId="22" fillId="0" borderId="7" xfId="0" applyFont="1" applyBorder="1" applyAlignment="1" applyProtection="1">
      <alignment horizontal="left"/>
      <protection locked="0"/>
    </xf>
    <xf numFmtId="0" fontId="22" fillId="0" borderId="7" xfId="0" applyFont="1" applyFill="1" applyBorder="1" applyProtection="1">
      <protection locked="0"/>
    </xf>
    <xf numFmtId="0" fontId="23" fillId="0" borderId="7" xfId="0" applyFont="1" applyFill="1" applyBorder="1" applyAlignment="1" applyProtection="1">
      <alignment horizontal="left"/>
      <protection locked="0"/>
    </xf>
    <xf numFmtId="0" fontId="5" fillId="0" borderId="7" xfId="0" applyFont="1" applyFill="1" applyBorder="1" applyAlignment="1" applyProtection="1">
      <alignment horizontal="left" vertical="center"/>
      <protection locked="0"/>
    </xf>
    <xf numFmtId="0" fontId="1" fillId="0" borderId="7" xfId="0" applyFont="1" applyFill="1" applyBorder="1" applyProtection="1">
      <protection locked="0"/>
    </xf>
    <xf numFmtId="0" fontId="1" fillId="0" borderId="7" xfId="0" applyFont="1" applyFill="1" applyBorder="1" applyAlignment="1" applyProtection="1">
      <alignment horizontal="center"/>
      <protection locked="0"/>
    </xf>
    <xf numFmtId="0" fontId="23" fillId="0" borderId="7" xfId="0" applyFont="1" applyFill="1" applyBorder="1" applyAlignment="1" applyProtection="1">
      <alignment horizontal="right"/>
      <protection locked="0"/>
    </xf>
    <xf numFmtId="0" fontId="3" fillId="0" borderId="0" xfId="0" applyFont="1" applyAlignment="1" applyProtection="1">
      <alignment horizontal="left"/>
      <protection locked="0"/>
    </xf>
    <xf numFmtId="0" fontId="24" fillId="6" borderId="20" xfId="0" applyFont="1" applyFill="1" applyBorder="1" applyProtection="1">
      <protection locked="0"/>
    </xf>
    <xf numFmtId="0" fontId="14" fillId="27" borderId="0" xfId="0" applyFont="1" applyFill="1" applyBorder="1" applyProtection="1">
      <protection locked="0"/>
    </xf>
    <xf numFmtId="0" fontId="22" fillId="27" borderId="0" xfId="0" applyFont="1" applyFill="1" applyBorder="1" applyProtection="1">
      <protection locked="0"/>
    </xf>
    <xf numFmtId="0" fontId="23" fillId="0" borderId="0" xfId="0" applyFont="1" applyBorder="1" applyAlignment="1" applyProtection="1">
      <alignment horizontal="center" vertical="center"/>
      <protection locked="0"/>
    </xf>
    <xf numFmtId="14" fontId="24" fillId="0" borderId="22" xfId="0" applyNumberFormat="1" applyFont="1" applyBorder="1" applyAlignment="1" applyProtection="1">
      <alignment horizontal="left"/>
      <protection locked="0"/>
    </xf>
    <xf numFmtId="14" fontId="24" fillId="0" borderId="14" xfId="0" applyNumberFormat="1" applyFont="1" applyBorder="1" applyAlignment="1" applyProtection="1">
      <alignment horizontal="left"/>
      <protection locked="0"/>
    </xf>
    <xf numFmtId="14" fontId="24" fillId="0" borderId="32" xfId="0" applyNumberFormat="1" applyFont="1" applyBorder="1" applyAlignment="1" applyProtection="1">
      <alignment horizontal="left"/>
      <protection locked="0"/>
    </xf>
    <xf numFmtId="0" fontId="22" fillId="0" borderId="0" xfId="0" applyFont="1" applyFill="1" applyBorder="1" applyProtection="1">
      <protection locked="0"/>
    </xf>
    <xf numFmtId="0" fontId="23" fillId="0" borderId="0" xfId="0" applyFont="1" applyFill="1" applyBorder="1" applyAlignment="1" applyProtection="1">
      <alignment horizontal="right"/>
      <protection locked="0"/>
    </xf>
    <xf numFmtId="0" fontId="1" fillId="6" borderId="10" xfId="0" applyFont="1" applyFill="1" applyBorder="1" applyProtection="1">
      <protection locked="0"/>
    </xf>
    <xf numFmtId="0" fontId="1" fillId="27" borderId="0" xfId="0" applyFont="1" applyFill="1" applyBorder="1" applyAlignment="1" applyProtection="1">
      <alignment horizontal="center"/>
      <protection locked="0"/>
    </xf>
    <xf numFmtId="0" fontId="1" fillId="27" borderId="0" xfId="0" applyFont="1" applyFill="1" applyBorder="1" applyProtection="1">
      <protection locked="0"/>
    </xf>
    <xf numFmtId="0" fontId="23" fillId="0" borderId="0" xfId="3" applyFont="1" applyFill="1" applyBorder="1" applyAlignment="1" applyProtection="1">
      <alignment horizontal="center" vertical="center"/>
      <protection locked="0"/>
    </xf>
    <xf numFmtId="0" fontId="22" fillId="0" borderId="0" xfId="0" applyFont="1" applyAlignment="1" applyProtection="1">
      <alignment horizontal="left"/>
      <protection locked="0"/>
    </xf>
    <xf numFmtId="0" fontId="23" fillId="0" borderId="0" xfId="0" applyFont="1" applyFill="1" applyBorder="1" applyAlignment="1" applyProtection="1">
      <alignment horizontal="left"/>
      <protection locked="0"/>
    </xf>
    <xf numFmtId="0" fontId="5" fillId="0" borderId="0" xfId="0" applyFont="1" applyFill="1" applyBorder="1" applyAlignment="1" applyProtection="1">
      <alignment horizontal="left" vertical="center"/>
      <protection locked="0"/>
    </xf>
    <xf numFmtId="0" fontId="1" fillId="0" borderId="0" xfId="0" applyFont="1" applyFill="1" applyBorder="1" applyProtection="1">
      <protection locked="0"/>
    </xf>
    <xf numFmtId="0" fontId="1" fillId="0" borderId="0" xfId="3" applyFont="1" applyFill="1" applyBorder="1" applyAlignment="1" applyProtection="1">
      <alignment horizontal="center" vertical="center"/>
      <protection locked="0"/>
    </xf>
    <xf numFmtId="0" fontId="1" fillId="0" borderId="0" xfId="0" applyFont="1" applyFill="1" applyBorder="1" applyAlignment="1" applyProtection="1">
      <alignment horizontal="center"/>
      <protection locked="0"/>
    </xf>
    <xf numFmtId="0" fontId="14" fillId="27" borderId="0" xfId="3" applyFont="1" applyFill="1" applyBorder="1" applyAlignment="1" applyProtection="1">
      <alignment horizontal="center" vertical="center"/>
      <protection locked="0"/>
    </xf>
    <xf numFmtId="0" fontId="23" fillId="0" borderId="0" xfId="0" applyFont="1" applyFill="1" applyBorder="1" applyAlignment="1" applyProtection="1">
      <alignment horizontal="center" vertical="center"/>
      <protection locked="0"/>
    </xf>
    <xf numFmtId="0" fontId="22" fillId="0" borderId="0" xfId="0" applyFont="1" applyFill="1" applyBorder="1" applyAlignment="1" applyProtection="1">
      <alignment horizontal="left"/>
      <protection locked="0"/>
    </xf>
    <xf numFmtId="0" fontId="23" fillId="0" borderId="0" xfId="3" applyFont="1" applyFill="1" applyBorder="1" applyAlignment="1" applyProtection="1">
      <alignment horizontal="right"/>
      <protection locked="0"/>
    </xf>
    <xf numFmtId="0" fontId="1" fillId="27" borderId="0" xfId="3" applyFont="1" applyFill="1" applyBorder="1" applyProtection="1">
      <protection locked="0"/>
    </xf>
    <xf numFmtId="0" fontId="22" fillId="0" borderId="0" xfId="0" applyFont="1" applyBorder="1" applyProtection="1">
      <protection locked="0"/>
    </xf>
    <xf numFmtId="0" fontId="24" fillId="6" borderId="10" xfId="0" applyFont="1" applyFill="1" applyBorder="1" applyProtection="1">
      <protection locked="0"/>
    </xf>
    <xf numFmtId="0" fontId="22" fillId="0" borderId="12" xfId="0" applyFont="1" applyBorder="1" applyAlignment="1" applyProtection="1">
      <alignment horizontal="center"/>
      <protection locked="0"/>
    </xf>
    <xf numFmtId="0" fontId="22" fillId="0" borderId="6" xfId="0" applyFont="1" applyBorder="1" applyProtection="1">
      <protection locked="0"/>
    </xf>
    <xf numFmtId="0" fontId="22" fillId="0" borderId="6" xfId="0" applyFont="1" applyBorder="1" applyAlignment="1" applyProtection="1">
      <alignment horizontal="left"/>
      <protection locked="0"/>
    </xf>
    <xf numFmtId="0" fontId="34" fillId="0" borderId="7" xfId="0" applyFont="1" applyFill="1" applyBorder="1" applyAlignment="1" applyProtection="1">
      <alignment horizontal="center" wrapText="1"/>
      <protection locked="0"/>
    </xf>
    <xf numFmtId="0" fontId="23" fillId="4" borderId="0" xfId="0" applyFont="1" applyFill="1" applyBorder="1" applyAlignment="1" applyProtection="1">
      <alignment horizontal="center" vertical="center" wrapText="1"/>
      <protection locked="0"/>
    </xf>
    <xf numFmtId="0" fontId="34" fillId="0" borderId="0" xfId="0" applyFont="1" applyFill="1" applyAlignment="1" applyProtection="1">
      <alignment horizontal="center" wrapText="1"/>
      <protection locked="0"/>
    </xf>
    <xf numFmtId="0" fontId="23" fillId="0" borderId="0" xfId="0" applyFont="1" applyFill="1" applyProtection="1">
      <protection locked="0"/>
    </xf>
    <xf numFmtId="0" fontId="23" fillId="0" borderId="0" xfId="0" applyFont="1" applyProtection="1">
      <protection locked="0"/>
    </xf>
    <xf numFmtId="0" fontId="23" fillId="0" borderId="20" xfId="0" applyFont="1" applyFill="1" applyBorder="1" applyProtection="1">
      <protection locked="0"/>
    </xf>
    <xf numFmtId="0" fontId="23" fillId="0" borderId="7" xfId="0" applyFont="1" applyFill="1" applyBorder="1" applyAlignment="1" applyProtection="1">
      <alignment horizontal="center"/>
      <protection locked="0"/>
    </xf>
    <xf numFmtId="0" fontId="23" fillId="0" borderId="17" xfId="0" applyFont="1" applyFill="1" applyBorder="1" applyAlignment="1" applyProtection="1">
      <alignment horizontal="center"/>
      <protection locked="0"/>
    </xf>
    <xf numFmtId="0" fontId="1" fillId="6" borderId="2" xfId="0" applyFont="1" applyFill="1" applyBorder="1" applyProtection="1">
      <protection locked="0"/>
    </xf>
    <xf numFmtId="0" fontId="24" fillId="0" borderId="0" xfId="0" applyFont="1" applyFill="1" applyBorder="1" applyAlignment="1" applyProtection="1">
      <alignment horizontal="center"/>
      <protection locked="0"/>
    </xf>
    <xf numFmtId="0" fontId="5" fillId="0" borderId="0" xfId="0" applyFont="1" applyFill="1" applyBorder="1" applyAlignment="1" applyProtection="1">
      <alignment horizontal="center"/>
      <protection locked="0"/>
    </xf>
    <xf numFmtId="0" fontId="23" fillId="0" borderId="0" xfId="0" applyFont="1" applyFill="1" applyBorder="1" applyAlignment="1" applyProtection="1">
      <alignment horizontal="center"/>
      <protection locked="0"/>
    </xf>
    <xf numFmtId="0" fontId="82" fillId="0" borderId="0" xfId="0" applyFont="1" applyAlignment="1" applyProtection="1">
      <alignment vertical="center" wrapText="1"/>
      <protection locked="0"/>
    </xf>
    <xf numFmtId="0" fontId="23" fillId="0" borderId="0" xfId="0" applyFont="1" applyFill="1" applyAlignment="1" applyProtection="1">
      <alignment horizontal="center"/>
      <protection locked="0"/>
    </xf>
    <xf numFmtId="0" fontId="22" fillId="0" borderId="0" xfId="0" applyFont="1" applyFill="1" applyAlignment="1" applyProtection="1">
      <alignment horizontal="left"/>
      <protection locked="0"/>
    </xf>
    <xf numFmtId="0" fontId="23" fillId="0" borderId="36" xfId="0" applyFont="1" applyFill="1" applyBorder="1" applyAlignment="1" applyProtection="1">
      <protection locked="0"/>
    </xf>
    <xf numFmtId="0" fontId="80" fillId="28" borderId="20" xfId="0" applyFont="1" applyFill="1" applyBorder="1" applyAlignment="1" applyProtection="1">
      <alignment horizontal="center" wrapText="1"/>
      <protection locked="0" hidden="1"/>
    </xf>
    <xf numFmtId="0" fontId="80" fillId="28" borderId="7" xfId="0" applyFont="1" applyFill="1" applyBorder="1" applyAlignment="1" applyProtection="1">
      <alignment horizontal="center" wrapText="1"/>
      <protection locked="0" hidden="1"/>
    </xf>
    <xf numFmtId="0" fontId="80" fillId="28" borderId="17" xfId="0" applyFont="1" applyFill="1" applyBorder="1" applyAlignment="1" applyProtection="1">
      <alignment horizontal="center" wrapText="1"/>
      <protection locked="0" hidden="1"/>
    </xf>
    <xf numFmtId="0" fontId="23" fillId="0" borderId="10" xfId="0" applyFont="1" applyFill="1" applyBorder="1" applyAlignment="1" applyProtection="1">
      <alignment horizontal="right"/>
      <protection locked="0"/>
    </xf>
    <xf numFmtId="14" fontId="77" fillId="7" borderId="0" xfId="0" applyNumberFormat="1" applyFont="1" applyFill="1" applyBorder="1" applyAlignment="1" applyProtection="1">
      <alignment horizontal="center"/>
      <protection locked="0"/>
    </xf>
    <xf numFmtId="14" fontId="78" fillId="7" borderId="43" xfId="0" applyNumberFormat="1" applyFont="1" applyFill="1" applyBorder="1" applyAlignment="1" applyProtection="1">
      <alignment horizontal="center"/>
      <protection locked="0"/>
    </xf>
    <xf numFmtId="0" fontId="5" fillId="5" borderId="25" xfId="0" applyFont="1" applyFill="1" applyBorder="1" applyAlignment="1" applyProtection="1">
      <alignment horizontal="center"/>
      <protection locked="0" hidden="1"/>
    </xf>
    <xf numFmtId="0" fontId="80" fillId="28" borderId="10" xfId="0" applyFont="1" applyFill="1" applyBorder="1" applyAlignment="1" applyProtection="1">
      <alignment horizontal="center" wrapText="1"/>
      <protection locked="0" hidden="1"/>
    </xf>
    <xf numFmtId="0" fontId="80" fillId="28" borderId="0" xfId="0" applyFont="1" applyFill="1" applyBorder="1" applyAlignment="1" applyProtection="1">
      <alignment horizontal="center" wrapText="1"/>
      <protection locked="0" hidden="1"/>
    </xf>
    <xf numFmtId="0" fontId="80" fillId="28" borderId="11" xfId="0" applyFont="1" applyFill="1" applyBorder="1" applyAlignment="1" applyProtection="1">
      <alignment horizontal="center" wrapText="1"/>
      <protection locked="0" hidden="1"/>
    </xf>
    <xf numFmtId="0" fontId="23" fillId="3" borderId="36" xfId="0" applyFont="1" applyFill="1" applyBorder="1" applyAlignment="1" applyProtection="1">
      <alignment horizontal="center" vertical="center"/>
      <protection locked="0"/>
    </xf>
    <xf numFmtId="0" fontId="80" fillId="28" borderId="36" xfId="0" applyFont="1" applyFill="1" applyBorder="1" applyProtection="1">
      <protection locked="0"/>
    </xf>
    <xf numFmtId="0" fontId="81" fillId="28" borderId="10" xfId="0" applyFont="1" applyFill="1" applyBorder="1" applyProtection="1">
      <protection locked="0"/>
    </xf>
    <xf numFmtId="0" fontId="3" fillId="0" borderId="0" xfId="0" applyFont="1" applyFill="1" applyBorder="1" applyAlignment="1" applyProtection="1">
      <alignment horizontal="left"/>
      <protection locked="0"/>
    </xf>
    <xf numFmtId="14" fontId="66" fillId="7" borderId="0" xfId="0" applyNumberFormat="1" applyFont="1" applyFill="1" applyBorder="1" applyAlignment="1" applyProtection="1">
      <alignment horizontal="center"/>
      <protection locked="0"/>
    </xf>
    <xf numFmtId="14" fontId="33" fillId="7" borderId="43" xfId="0" applyNumberFormat="1" applyFont="1" applyFill="1" applyBorder="1" applyAlignment="1" applyProtection="1">
      <alignment horizontal="center"/>
      <protection locked="0"/>
    </xf>
    <xf numFmtId="14" fontId="23" fillId="7" borderId="43" xfId="0" applyNumberFormat="1" applyFont="1" applyFill="1" applyBorder="1" applyAlignment="1" applyProtection="1">
      <alignment horizontal="center"/>
      <protection locked="0"/>
    </xf>
    <xf numFmtId="14" fontId="24" fillId="7" borderId="0" xfId="0" applyNumberFormat="1" applyFont="1" applyFill="1" applyBorder="1" applyAlignment="1" applyProtection="1">
      <alignment horizontal="center"/>
      <protection locked="0"/>
    </xf>
    <xf numFmtId="0" fontId="28" fillId="0" borderId="36" xfId="0" applyFont="1" applyFill="1" applyBorder="1" applyAlignment="1" applyProtection="1">
      <alignment horizontal="left"/>
      <protection locked="0"/>
    </xf>
    <xf numFmtId="0" fontId="23" fillId="3" borderId="2" xfId="0" applyFont="1" applyFill="1" applyBorder="1" applyAlignment="1" applyProtection="1">
      <alignment horizontal="center" vertical="center"/>
      <protection locked="0"/>
    </xf>
    <xf numFmtId="0" fontId="80" fillId="28" borderId="2" xfId="0" applyFont="1" applyFill="1" applyBorder="1" applyProtection="1">
      <protection locked="0"/>
    </xf>
    <xf numFmtId="49" fontId="66" fillId="7" borderId="0" xfId="0" applyNumberFormat="1" applyFont="1" applyFill="1" applyBorder="1" applyAlignment="1" applyProtection="1">
      <alignment horizontal="center"/>
      <protection locked="0"/>
    </xf>
    <xf numFmtId="49" fontId="33" fillId="7" borderId="43" xfId="0" applyNumberFormat="1" applyFont="1" applyFill="1" applyBorder="1" applyAlignment="1" applyProtection="1">
      <alignment horizontal="center"/>
      <protection locked="0"/>
    </xf>
    <xf numFmtId="49" fontId="23" fillId="7" borderId="43" xfId="0" applyNumberFormat="1" applyFont="1" applyFill="1" applyBorder="1" applyAlignment="1" applyProtection="1">
      <alignment horizontal="center"/>
      <protection locked="0"/>
    </xf>
    <xf numFmtId="0" fontId="6" fillId="0" borderId="2" xfId="0" applyFont="1" applyFill="1" applyBorder="1" applyAlignment="1" applyProtection="1">
      <alignment horizontal="left"/>
      <protection locked="0"/>
    </xf>
    <xf numFmtId="0" fontId="23" fillId="0" borderId="38" xfId="0" applyNumberFormat="1" applyFont="1" applyFill="1" applyBorder="1" applyAlignment="1" applyProtection="1">
      <alignment horizontal="center"/>
      <protection locked="0"/>
    </xf>
    <xf numFmtId="0" fontId="23" fillId="0" borderId="0" xfId="0" applyNumberFormat="1" applyFont="1" applyFill="1" applyBorder="1" applyAlignment="1" applyProtection="1">
      <alignment horizontal="center"/>
      <protection locked="0"/>
    </xf>
    <xf numFmtId="0" fontId="23" fillId="0" borderId="11" xfId="0" applyNumberFormat="1" applyFont="1" applyFill="1" applyBorder="1" applyAlignment="1" applyProtection="1">
      <alignment horizontal="center"/>
      <protection locked="0"/>
    </xf>
    <xf numFmtId="0" fontId="23" fillId="3" borderId="2" xfId="0" applyFont="1" applyFill="1" applyBorder="1" applyAlignment="1" applyProtection="1">
      <alignment horizontal="center"/>
      <protection locked="0"/>
    </xf>
    <xf numFmtId="0" fontId="1" fillId="6" borderId="2" xfId="0" applyFont="1" applyFill="1" applyBorder="1" applyAlignment="1" applyProtection="1">
      <alignment vertical="center"/>
      <protection locked="0"/>
    </xf>
    <xf numFmtId="0" fontId="24" fillId="0" borderId="0" xfId="0" applyNumberFormat="1" applyFont="1" applyFill="1" applyBorder="1" applyAlignment="1" applyProtection="1">
      <alignment horizontal="center"/>
      <protection locked="0"/>
    </xf>
    <xf numFmtId="0" fontId="22" fillId="0" borderId="0" xfId="0" applyFont="1" applyFill="1" applyAlignment="1" applyProtection="1">
      <alignment horizontal="center"/>
      <protection locked="0"/>
    </xf>
    <xf numFmtId="0" fontId="1" fillId="0" borderId="0" xfId="0" applyFont="1" applyFill="1" applyBorder="1" applyAlignment="1" applyProtection="1">
      <alignment horizontal="right"/>
      <protection locked="0"/>
    </xf>
    <xf numFmtId="0" fontId="28" fillId="0" borderId="3" xfId="0" applyFont="1" applyFill="1" applyBorder="1" applyAlignment="1" applyProtection="1">
      <alignment horizontal="left"/>
      <protection locked="0"/>
    </xf>
    <xf numFmtId="0" fontId="80" fillId="28" borderId="75" xfId="0" applyFont="1" applyFill="1" applyBorder="1" applyAlignment="1" applyProtection="1">
      <alignment horizontal="center" wrapText="1"/>
      <protection locked="0" hidden="1"/>
    </xf>
    <xf numFmtId="0" fontId="80" fillId="28" borderId="76" xfId="0" applyFont="1" applyFill="1" applyBorder="1" applyAlignment="1" applyProtection="1">
      <alignment horizontal="center" wrapText="1"/>
      <protection locked="0" hidden="1"/>
    </xf>
    <xf numFmtId="0" fontId="80" fillId="28" borderId="77" xfId="0" applyFont="1" applyFill="1" applyBorder="1" applyAlignment="1" applyProtection="1">
      <alignment horizontal="center" wrapText="1"/>
      <protection locked="0" hidden="1"/>
    </xf>
    <xf numFmtId="0" fontId="23" fillId="0" borderId="12" xfId="0" applyFont="1" applyFill="1" applyBorder="1" applyAlignment="1" applyProtection="1">
      <alignment horizontal="right"/>
      <protection locked="0"/>
    </xf>
    <xf numFmtId="44" fontId="5" fillId="0" borderId="6" xfId="1" applyFont="1" applyFill="1" applyBorder="1" applyAlignment="1" applyProtection="1">
      <protection locked="0"/>
    </xf>
    <xf numFmtId="44" fontId="5" fillId="0" borderId="13" xfId="1" applyFont="1" applyFill="1" applyBorder="1" applyAlignment="1" applyProtection="1">
      <protection locked="0"/>
    </xf>
    <xf numFmtId="44" fontId="24" fillId="3" borderId="3" xfId="0" applyNumberFormat="1" applyFont="1" applyFill="1" applyBorder="1" applyProtection="1">
      <protection locked="0"/>
    </xf>
    <xf numFmtId="0" fontId="80" fillId="28" borderId="3" xfId="0" applyFont="1" applyFill="1" applyBorder="1" applyProtection="1">
      <protection locked="0"/>
    </xf>
    <xf numFmtId="0" fontId="32" fillId="0" borderId="0" xfId="0" applyFont="1" applyFill="1" applyBorder="1" applyAlignment="1" applyProtection="1">
      <alignment horizontal="left"/>
      <protection locked="0"/>
    </xf>
    <xf numFmtId="0" fontId="1" fillId="6" borderId="3" xfId="0" applyFont="1" applyFill="1" applyBorder="1" applyProtection="1">
      <protection locked="0"/>
    </xf>
    <xf numFmtId="44" fontId="13" fillId="0" borderId="6" xfId="1" applyFont="1" applyFill="1" applyBorder="1" applyAlignment="1" applyProtection="1">
      <protection locked="0"/>
    </xf>
    <xf numFmtId="44" fontId="5" fillId="0" borderId="6" xfId="1" applyFont="1" applyFill="1" applyBorder="1" applyAlignment="1" applyProtection="1">
      <alignment horizontal="center"/>
      <protection locked="0"/>
    </xf>
    <xf numFmtId="0" fontId="82" fillId="0" borderId="76" xfId="0" applyFont="1" applyBorder="1" applyAlignment="1" applyProtection="1">
      <alignment vertical="center" wrapText="1"/>
      <protection locked="0"/>
    </xf>
    <xf numFmtId="0" fontId="5" fillId="28" borderId="8" xfId="0" applyFont="1" applyFill="1" applyBorder="1" applyAlignment="1" applyProtection="1">
      <protection locked="0" hidden="1"/>
    </xf>
    <xf numFmtId="44" fontId="81" fillId="28" borderId="8" xfId="1" applyFont="1" applyFill="1" applyBorder="1" applyProtection="1">
      <protection locked="0"/>
    </xf>
    <xf numFmtId="0" fontId="80" fillId="28" borderId="8" xfId="0" applyFont="1" applyFill="1" applyBorder="1" applyProtection="1">
      <protection locked="0"/>
    </xf>
    <xf numFmtId="44" fontId="67" fillId="2" borderId="24" xfId="1" applyFont="1" applyFill="1" applyBorder="1" applyAlignment="1" applyProtection="1">
      <alignment horizontal="center"/>
      <protection locked="0"/>
    </xf>
    <xf numFmtId="44" fontId="27" fillId="2" borderId="24" xfId="1" applyFont="1" applyFill="1" applyBorder="1" applyAlignment="1" applyProtection="1">
      <alignment horizontal="center"/>
      <protection locked="0"/>
    </xf>
    <xf numFmtId="44" fontId="27" fillId="0" borderId="40" xfId="1" applyFont="1" applyBorder="1" applyAlignment="1" applyProtection="1">
      <alignment horizontal="center"/>
      <protection locked="0"/>
    </xf>
    <xf numFmtId="44" fontId="27" fillId="4" borderId="24" xfId="1" applyFont="1" applyFill="1" applyBorder="1" applyAlignment="1" applyProtection="1">
      <alignment horizontal="center"/>
      <protection locked="0"/>
    </xf>
    <xf numFmtId="0" fontId="1" fillId="0" borderId="62" xfId="0" applyFont="1" applyFill="1" applyBorder="1" applyAlignment="1" applyProtection="1">
      <alignment horizontal="center"/>
      <protection locked="0"/>
    </xf>
    <xf numFmtId="0" fontId="1" fillId="0" borderId="55" xfId="0" applyFont="1" applyFill="1" applyBorder="1" applyAlignment="1" applyProtection="1">
      <alignment horizontal="left"/>
      <protection locked="0"/>
    </xf>
    <xf numFmtId="0" fontId="41" fillId="0" borderId="55" xfId="0" applyFont="1" applyFill="1" applyBorder="1" applyAlignment="1" applyProtection="1">
      <protection locked="0"/>
    </xf>
    <xf numFmtId="0" fontId="41" fillId="0" borderId="55" xfId="0" applyFont="1" applyFill="1" applyBorder="1" applyAlignment="1" applyProtection="1">
      <alignment horizontal="left"/>
      <protection locked="0"/>
    </xf>
    <xf numFmtId="0" fontId="1" fillId="0" borderId="55" xfId="0" applyFont="1" applyFill="1" applyBorder="1" applyAlignment="1" applyProtection="1">
      <protection locked="0"/>
    </xf>
    <xf numFmtId="0" fontId="3" fillId="0" borderId="0" xfId="0" applyFont="1" applyFill="1" applyProtection="1">
      <protection locked="0"/>
    </xf>
    <xf numFmtId="0" fontId="3" fillId="0" borderId="23" xfId="202" applyFont="1" applyFill="1" applyBorder="1" applyAlignment="1" applyProtection="1">
      <alignment horizontal="center"/>
      <protection locked="0"/>
    </xf>
    <xf numFmtId="0" fontId="1" fillId="0" borderId="39" xfId="0" applyFont="1" applyFill="1" applyBorder="1" applyAlignment="1" applyProtection="1">
      <alignment horizontal="left"/>
      <protection locked="0"/>
    </xf>
    <xf numFmtId="0" fontId="41" fillId="0" borderId="39" xfId="0" applyFont="1" applyFill="1" applyBorder="1" applyAlignment="1" applyProtection="1">
      <protection locked="0"/>
    </xf>
    <xf numFmtId="0" fontId="41" fillId="0" borderId="39" xfId="0" applyFont="1" applyFill="1" applyBorder="1" applyAlignment="1" applyProtection="1">
      <alignment horizontal="left"/>
      <protection locked="0"/>
    </xf>
    <xf numFmtId="0" fontId="1" fillId="0" borderId="39" xfId="0" applyFont="1" applyFill="1" applyBorder="1" applyAlignment="1" applyProtection="1">
      <protection locked="0"/>
    </xf>
    <xf numFmtId="0" fontId="41" fillId="0" borderId="39" xfId="0" applyFont="1" applyFill="1" applyBorder="1" applyAlignment="1" applyProtection="1">
      <alignment horizontal="center"/>
      <protection locked="0"/>
    </xf>
    <xf numFmtId="0" fontId="1" fillId="0" borderId="23" xfId="0" applyFont="1" applyFill="1" applyBorder="1" applyAlignment="1" applyProtection="1">
      <alignment horizontal="center"/>
      <protection locked="0"/>
    </xf>
    <xf numFmtId="0" fontId="41" fillId="0" borderId="23" xfId="0" applyNumberFormat="1" applyFont="1" applyFill="1" applyBorder="1" applyAlignment="1" applyProtection="1">
      <alignment horizontal="center"/>
      <protection locked="0"/>
    </xf>
    <xf numFmtId="0" fontId="41" fillId="0" borderId="23" xfId="0" applyFont="1" applyFill="1" applyBorder="1" applyAlignment="1" applyProtection="1">
      <alignment horizontal="center" vertical="center"/>
      <protection locked="0"/>
    </xf>
    <xf numFmtId="0" fontId="41" fillId="0" borderId="39" xfId="0" applyFont="1" applyFill="1" applyBorder="1" applyAlignment="1" applyProtection="1">
      <alignment horizontal="left" vertical="center"/>
      <protection locked="0"/>
    </xf>
    <xf numFmtId="0" fontId="41" fillId="0" borderId="23" xfId="0" applyFont="1" applyFill="1" applyBorder="1" applyAlignment="1" applyProtection="1">
      <alignment horizontal="center"/>
      <protection locked="0"/>
    </xf>
    <xf numFmtId="0" fontId="1" fillId="0" borderId="23" xfId="8" applyFont="1" applyFill="1" applyBorder="1" applyAlignment="1" applyProtection="1">
      <alignment horizontal="center"/>
      <protection locked="0"/>
    </xf>
    <xf numFmtId="0" fontId="1" fillId="0" borderId="39" xfId="0" applyFont="1" applyFill="1" applyBorder="1" applyProtection="1">
      <protection locked="0"/>
    </xf>
    <xf numFmtId="0" fontId="70" fillId="0" borderId="23" xfId="0" applyFont="1" applyFill="1" applyBorder="1" applyAlignment="1" applyProtection="1">
      <alignment horizontal="center"/>
      <protection locked="0"/>
    </xf>
    <xf numFmtId="0" fontId="41" fillId="0" borderId="39" xfId="0" applyFont="1" applyFill="1" applyBorder="1" applyProtection="1">
      <protection locked="0"/>
    </xf>
    <xf numFmtId="0" fontId="1" fillId="0" borderId="23" xfId="2" applyFont="1" applyFill="1" applyBorder="1" applyAlignment="1" applyProtection="1">
      <alignment horizontal="center"/>
      <protection locked="0"/>
    </xf>
    <xf numFmtId="0" fontId="1" fillId="0" borderId="23" xfId="202" applyFont="1" applyFill="1" applyBorder="1" applyAlignment="1" applyProtection="1">
      <alignment horizontal="center"/>
      <protection locked="0"/>
    </xf>
    <xf numFmtId="0" fontId="1" fillId="0" borderId="39" xfId="202" applyFont="1" applyFill="1" applyBorder="1" applyAlignment="1" applyProtection="1">
      <alignment horizontal="center"/>
      <protection locked="0"/>
    </xf>
    <xf numFmtId="0" fontId="3" fillId="0" borderId="39" xfId="0" applyFont="1" applyFill="1" applyBorder="1" applyProtection="1">
      <protection locked="0"/>
    </xf>
    <xf numFmtId="0" fontId="3" fillId="0" borderId="39" xfId="0" applyFont="1" applyFill="1" applyBorder="1" applyAlignment="1" applyProtection="1">
      <alignment horizontal="left"/>
      <protection locked="0"/>
    </xf>
    <xf numFmtId="0" fontId="3" fillId="0" borderId="23" xfId="202" applyFont="1" applyFill="1" applyBorder="1" applyAlignment="1" applyProtection="1">
      <alignment horizontal="center" wrapText="1"/>
      <protection locked="0"/>
    </xf>
    <xf numFmtId="0" fontId="3" fillId="0" borderId="39" xfId="202" applyFont="1" applyFill="1" applyBorder="1" applyAlignment="1" applyProtection="1">
      <alignment horizontal="left" wrapText="1"/>
      <protection locked="0"/>
    </xf>
    <xf numFmtId="0" fontId="1" fillId="0" borderId="23" xfId="656" applyFont="1" applyFill="1" applyBorder="1" applyAlignment="1" applyProtection="1">
      <alignment horizontal="center"/>
      <protection locked="0"/>
    </xf>
    <xf numFmtId="0" fontId="1" fillId="0" borderId="23" xfId="229" applyFont="1" applyFill="1" applyBorder="1" applyAlignment="1" applyProtection="1">
      <alignment horizontal="center"/>
      <protection locked="0"/>
    </xf>
    <xf numFmtId="0" fontId="3" fillId="0" borderId="39" xfId="202" applyFont="1" applyFill="1" applyBorder="1" applyProtection="1">
      <protection locked="0"/>
    </xf>
    <xf numFmtId="0" fontId="1" fillId="0" borderId="39" xfId="202" applyFont="1" applyFill="1" applyBorder="1" applyProtection="1">
      <protection locked="0"/>
    </xf>
    <xf numFmtId="0" fontId="3" fillId="0" borderId="39" xfId="202" applyFont="1" applyFill="1" applyBorder="1" applyAlignment="1" applyProtection="1">
      <protection locked="0"/>
    </xf>
    <xf numFmtId="0" fontId="1" fillId="0" borderId="61" xfId="0" applyFont="1" applyFill="1" applyBorder="1" applyAlignment="1" applyProtection="1">
      <protection locked="0"/>
    </xf>
    <xf numFmtId="0" fontId="41" fillId="0" borderId="23" xfId="202" applyFont="1" applyFill="1" applyBorder="1" applyAlignment="1" applyProtection="1">
      <alignment horizontal="center"/>
      <protection locked="0"/>
    </xf>
    <xf numFmtId="0" fontId="1" fillId="0" borderId="23" xfId="8" applyFont="1" applyFill="1" applyBorder="1" applyAlignment="1" applyProtection="1">
      <alignment horizontal="center" wrapText="1"/>
      <protection locked="0"/>
    </xf>
    <xf numFmtId="0" fontId="1" fillId="0" borderId="39" xfId="229" applyFont="1" applyFill="1" applyBorder="1" applyAlignment="1" applyProtection="1">
      <alignment horizontal="center"/>
      <protection locked="0"/>
    </xf>
    <xf numFmtId="0" fontId="3" fillId="0" borderId="23" xfId="0" applyFont="1" applyFill="1" applyBorder="1" applyAlignment="1" applyProtection="1">
      <alignment horizontal="center"/>
      <protection locked="0"/>
    </xf>
    <xf numFmtId="0" fontId="76" fillId="0" borderId="39" xfId="202" applyFont="1" applyFill="1" applyBorder="1" applyProtection="1">
      <protection locked="0"/>
    </xf>
    <xf numFmtId="0" fontId="41" fillId="0" borderId="23" xfId="8" applyFont="1" applyFill="1" applyBorder="1" applyAlignment="1" applyProtection="1">
      <alignment horizontal="center"/>
      <protection locked="0"/>
    </xf>
    <xf numFmtId="0" fontId="3" fillId="0" borderId="39" xfId="202" applyFont="1" applyFill="1" applyBorder="1" applyAlignment="1" applyProtection="1">
      <alignment horizontal="left"/>
      <protection locked="0"/>
    </xf>
    <xf numFmtId="0" fontId="1" fillId="0" borderId="39" xfId="656" applyFont="1" applyFill="1" applyBorder="1" applyAlignment="1" applyProtection="1">
      <alignment horizontal="left"/>
      <protection locked="0"/>
    </xf>
    <xf numFmtId="0" fontId="1" fillId="0" borderId="39" xfId="202" applyFont="1" applyFill="1" applyBorder="1" applyAlignment="1" applyProtection="1">
      <protection locked="0"/>
    </xf>
    <xf numFmtId="0" fontId="1" fillId="0" borderId="39" xfId="656" applyFont="1" applyFill="1" applyBorder="1" applyAlignment="1" applyProtection="1">
      <protection locked="0"/>
    </xf>
    <xf numFmtId="0" fontId="3" fillId="0" borderId="0" xfId="0" applyFont="1" applyFill="1" applyBorder="1" applyProtection="1">
      <protection locked="0"/>
    </xf>
    <xf numFmtId="0" fontId="1" fillId="0" borderId="39" xfId="0" quotePrefix="1" applyFont="1" applyFill="1" applyBorder="1" applyAlignment="1" applyProtection="1">
      <alignment horizontal="center"/>
      <protection locked="0"/>
    </xf>
    <xf numFmtId="0" fontId="1" fillId="0" borderId="39" xfId="0" applyFont="1" applyFill="1" applyBorder="1" applyAlignment="1" applyProtection="1">
      <alignment horizontal="center"/>
      <protection locked="0"/>
    </xf>
    <xf numFmtId="0" fontId="3" fillId="0" borderId="39" xfId="279" applyFont="1" applyFill="1" applyBorder="1" applyAlignment="1" applyProtection="1">
      <alignment horizontal="left" wrapText="1"/>
      <protection locked="0"/>
    </xf>
    <xf numFmtId="0" fontId="1" fillId="0" borderId="39" xfId="279" applyFont="1" applyFill="1" applyBorder="1" applyAlignment="1" applyProtection="1">
      <alignment horizontal="center" wrapText="1"/>
      <protection locked="0"/>
    </xf>
    <xf numFmtId="44" fontId="22" fillId="0" borderId="0" xfId="1" applyFont="1" applyFill="1" applyProtection="1">
      <protection locked="0"/>
    </xf>
    <xf numFmtId="0" fontId="3" fillId="0" borderId="0" xfId="0" applyFont="1" applyFill="1" applyAlignment="1" applyProtection="1">
      <alignment horizontal="left"/>
      <protection locked="0"/>
    </xf>
    <xf numFmtId="0" fontId="22" fillId="0" borderId="0" xfId="0" applyFont="1" applyAlignment="1" applyProtection="1">
      <alignment horizontal="center"/>
      <protection locked="0"/>
    </xf>
    <xf numFmtId="44" fontId="22" fillId="0" borderId="0" xfId="1" applyFont="1" applyProtection="1">
      <protection locked="0"/>
    </xf>
    <xf numFmtId="44" fontId="41" fillId="0" borderId="39" xfId="1" applyFont="1" applyFill="1" applyBorder="1" applyAlignment="1" applyProtection="1">
      <alignment horizontal="center"/>
    </xf>
    <xf numFmtId="0" fontId="41" fillId="0" borderId="81" xfId="1" applyNumberFormat="1" applyFont="1" applyFill="1" applyBorder="1" applyAlignment="1" applyProtection="1">
      <alignment horizontal="center"/>
    </xf>
    <xf numFmtId="44" fontId="41" fillId="0" borderId="56" xfId="1" applyFont="1" applyFill="1" applyBorder="1" applyAlignment="1" applyProtection="1"/>
    <xf numFmtId="1" fontId="41" fillId="0" borderId="63" xfId="0" applyNumberFormat="1" applyFont="1" applyFill="1" applyBorder="1" applyAlignment="1" applyProtection="1"/>
    <xf numFmtId="0" fontId="3" fillId="0" borderId="0" xfId="0" applyFont="1" applyFill="1" applyProtection="1"/>
    <xf numFmtId="44" fontId="41" fillId="0" borderId="1" xfId="1" applyFont="1" applyFill="1" applyBorder="1" applyAlignment="1" applyProtection="1"/>
    <xf numFmtId="1" fontId="41" fillId="0" borderId="64" xfId="0" applyNumberFormat="1" applyFont="1" applyFill="1" applyBorder="1" applyAlignment="1" applyProtection="1"/>
    <xf numFmtId="0" fontId="41" fillId="0" borderId="82" xfId="1" applyNumberFormat="1" applyFont="1" applyFill="1" applyBorder="1" applyAlignment="1" applyProtection="1">
      <alignment horizontal="center"/>
    </xf>
    <xf numFmtId="0" fontId="3" fillId="0" borderId="39" xfId="0" applyFont="1" applyFill="1" applyBorder="1" applyProtection="1"/>
    <xf numFmtId="0" fontId="22" fillId="0" borderId="0" xfId="0" applyFont="1" applyFill="1" applyProtection="1"/>
    <xf numFmtId="1" fontId="41" fillId="0" borderId="57" xfId="0" applyNumberFormat="1" applyFont="1" applyFill="1" applyBorder="1" applyAlignment="1" applyProtection="1"/>
    <xf numFmtId="0" fontId="3" fillId="0" borderId="0" xfId="0" applyFont="1" applyFill="1" applyBorder="1" applyProtection="1"/>
  </cellXfs>
  <cellStyles count="891">
    <cellStyle name="20% - Accent1 2" xfId="203"/>
    <cellStyle name="20% - Accent2 2" xfId="204"/>
    <cellStyle name="20% - Accent3 2" xfId="205"/>
    <cellStyle name="20% - Accent4 2" xfId="206"/>
    <cellStyle name="20% - Accent5 2" xfId="207"/>
    <cellStyle name="20% - Accent6 2" xfId="208"/>
    <cellStyle name="40% - Accent1 2" xfId="209"/>
    <cellStyle name="40% - Accent2 2" xfId="210"/>
    <cellStyle name="40% - Accent3 2" xfId="211"/>
    <cellStyle name="40% - Accent4 2" xfId="212"/>
    <cellStyle name="40% - Accent5 2" xfId="213"/>
    <cellStyle name="40% - Accent6 2" xfId="214"/>
    <cellStyle name="60% - Accent1 2" xfId="215"/>
    <cellStyle name="60% - Accent2 2" xfId="216"/>
    <cellStyle name="60% - Accent3 2" xfId="217"/>
    <cellStyle name="60% - Accent4 2" xfId="218"/>
    <cellStyle name="60% - Accent5 2" xfId="219"/>
    <cellStyle name="60% - Accent6 2" xfId="220"/>
    <cellStyle name="Accent1 2" xfId="222"/>
    <cellStyle name="Accent2 2" xfId="223"/>
    <cellStyle name="Accent3 2" xfId="224"/>
    <cellStyle name="Accent4 2" xfId="225"/>
    <cellStyle name="Accent5 2" xfId="226"/>
    <cellStyle name="Accent6 2" xfId="227"/>
    <cellStyle name="Bad 2" xfId="228"/>
    <cellStyle name="Buena" xfId="8"/>
    <cellStyle name="Calculation 2" xfId="221"/>
    <cellStyle name="Celda de comprobación" xfId="11"/>
    <cellStyle name="Celda vinculada" xfId="10"/>
    <cellStyle name="Currency" xfId="1" builtinId="4"/>
    <cellStyle name="Encabezado 4" xfId="7"/>
    <cellStyle name="Entrada" xfId="9"/>
    <cellStyle name="Excel Built-in Normal" xfId="202"/>
    <cellStyle name="Explanatory Text 2" xfId="231"/>
    <cellStyle name="Followed Hyperlink" xfId="15" builtinId="9" hidden="1"/>
    <cellStyle name="Followed Hyperlink" xfId="17" builtinId="9" hidden="1"/>
    <cellStyle name="Followed Hyperlink" xfId="19" builtinId="9" hidden="1"/>
    <cellStyle name="Followed Hyperlink" xfId="21" builtinId="9" hidden="1"/>
    <cellStyle name="Followed Hyperlink" xfId="23" builtinId="9" hidden="1"/>
    <cellStyle name="Followed Hyperlink" xfId="25" builtinId="9" hidden="1"/>
    <cellStyle name="Followed Hyperlink" xfId="27" builtinId="9" hidden="1"/>
    <cellStyle name="Followed Hyperlink" xfId="29" builtinId="9" hidden="1"/>
    <cellStyle name="Followed Hyperlink" xfId="31" builtinId="9" hidden="1"/>
    <cellStyle name="Followed Hyperlink" xfId="33" builtinId="9" hidden="1"/>
    <cellStyle name="Followed Hyperlink" xfId="35" builtinId="9" hidden="1"/>
    <cellStyle name="Followed Hyperlink" xfId="37" builtinId="9" hidden="1"/>
    <cellStyle name="Followed Hyperlink" xfId="39" builtinId="9" hidden="1"/>
    <cellStyle name="Followed Hyperlink" xfId="41" builtinId="9" hidden="1"/>
    <cellStyle name="Followed Hyperlink" xfId="43" builtinId="9" hidden="1"/>
    <cellStyle name="Followed Hyperlink" xfId="45" builtinId="9" hidden="1"/>
    <cellStyle name="Followed Hyperlink" xfId="47" builtinId="9" hidden="1"/>
    <cellStyle name="Followed Hyperlink" xfId="49" builtinId="9" hidden="1"/>
    <cellStyle name="Followed Hyperlink" xfId="51" builtinId="9" hidden="1"/>
    <cellStyle name="Followed Hyperlink" xfId="53" builtinId="9" hidden="1"/>
    <cellStyle name="Followed Hyperlink" xfId="55" builtinId="9" hidden="1"/>
    <cellStyle name="Followed Hyperlink" xfId="57" builtinId="9" hidden="1"/>
    <cellStyle name="Followed Hyperlink" xfId="59" builtinId="9" hidden="1"/>
    <cellStyle name="Followed Hyperlink" xfId="61" builtinId="9" hidden="1"/>
    <cellStyle name="Followed Hyperlink" xfId="63" builtinId="9" hidden="1"/>
    <cellStyle name="Followed Hyperlink" xfId="65" builtinId="9" hidden="1"/>
    <cellStyle name="Followed Hyperlink" xfId="67" builtinId="9" hidden="1"/>
    <cellStyle name="Followed Hyperlink" xfId="69" builtinId="9" hidden="1"/>
    <cellStyle name="Followed Hyperlink" xfId="71" builtinId="9" hidden="1"/>
    <cellStyle name="Followed Hyperlink" xfId="73" builtinId="9" hidden="1"/>
    <cellStyle name="Followed Hyperlink" xfId="75" builtinId="9" hidden="1"/>
    <cellStyle name="Followed Hyperlink" xfId="77" builtinId="9" hidden="1"/>
    <cellStyle name="Followed Hyperlink" xfId="79" builtinId="9" hidden="1"/>
    <cellStyle name="Followed Hyperlink" xfId="81" builtinId="9" hidden="1"/>
    <cellStyle name="Followed Hyperlink" xfId="83" builtinId="9" hidden="1"/>
    <cellStyle name="Followed Hyperlink" xfId="85" builtinId="9" hidden="1"/>
    <cellStyle name="Followed Hyperlink" xfId="87" builtinId="9" hidden="1"/>
    <cellStyle name="Followed Hyperlink" xfId="89" builtinId="9" hidden="1"/>
    <cellStyle name="Followed Hyperlink" xfId="91" builtinId="9" hidden="1"/>
    <cellStyle name="Followed Hyperlink" xfId="93" builtinId="9" hidden="1"/>
    <cellStyle name="Followed Hyperlink" xfId="95" builtinId="9" hidden="1"/>
    <cellStyle name="Followed Hyperlink" xfId="97" builtinId="9" hidden="1"/>
    <cellStyle name="Followed Hyperlink" xfId="99" builtinId="9" hidden="1"/>
    <cellStyle name="Followed Hyperlink" xfId="101" builtinId="9" hidden="1"/>
    <cellStyle name="Followed Hyperlink" xfId="103" builtinId="9" hidden="1"/>
    <cellStyle name="Followed Hyperlink" xfId="105" builtinId="9" hidden="1"/>
    <cellStyle name="Followed Hyperlink" xfId="107" builtinId="9" hidden="1"/>
    <cellStyle name="Followed Hyperlink" xfId="110" builtinId="9" hidden="1"/>
    <cellStyle name="Followed Hyperlink" xfId="112" builtinId="9" hidden="1"/>
    <cellStyle name="Followed Hyperlink" xfId="114" builtinId="9" hidden="1"/>
    <cellStyle name="Followed Hyperlink" xfId="116" builtinId="9" hidden="1"/>
    <cellStyle name="Followed Hyperlink" xfId="118" builtinId="9" hidden="1"/>
    <cellStyle name="Followed Hyperlink" xfId="120" builtinId="9" hidden="1"/>
    <cellStyle name="Followed Hyperlink" xfId="122" builtinId="9" hidden="1"/>
    <cellStyle name="Followed Hyperlink" xfId="124" builtinId="9" hidden="1"/>
    <cellStyle name="Followed Hyperlink" xfId="126" builtinId="9" hidden="1"/>
    <cellStyle name="Followed Hyperlink" xfId="128" builtinId="9" hidden="1"/>
    <cellStyle name="Followed Hyperlink" xfId="130" builtinId="9" hidden="1"/>
    <cellStyle name="Followed Hyperlink" xfId="132" builtinId="9" hidden="1"/>
    <cellStyle name="Followed Hyperlink" xfId="134" builtinId="9" hidden="1"/>
    <cellStyle name="Followed Hyperlink" xfId="136" builtinId="9" hidden="1"/>
    <cellStyle name="Followed Hyperlink" xfId="138" builtinId="9" hidden="1"/>
    <cellStyle name="Followed Hyperlink" xfId="140" builtinId="9" hidden="1"/>
    <cellStyle name="Followed Hyperlink" xfId="142" builtinId="9" hidden="1"/>
    <cellStyle name="Followed Hyperlink" xfId="144" builtinId="9" hidden="1"/>
    <cellStyle name="Followed Hyperlink" xfId="146" builtinId="9" hidden="1"/>
    <cellStyle name="Followed Hyperlink" xfId="148" builtinId="9" hidden="1"/>
    <cellStyle name="Followed Hyperlink" xfId="150" builtinId="9" hidden="1"/>
    <cellStyle name="Followed Hyperlink" xfId="152" builtinId="9" hidden="1"/>
    <cellStyle name="Followed Hyperlink" xfId="154" builtinId="9" hidden="1"/>
    <cellStyle name="Followed Hyperlink" xfId="156" builtinId="9" hidden="1"/>
    <cellStyle name="Followed Hyperlink" xfId="158" builtinId="9" hidden="1"/>
    <cellStyle name="Followed Hyperlink" xfId="160" builtinId="9" hidden="1"/>
    <cellStyle name="Followed Hyperlink" xfId="162" builtinId="9" hidden="1"/>
    <cellStyle name="Followed Hyperlink" xfId="164" builtinId="9" hidden="1"/>
    <cellStyle name="Followed Hyperlink" xfId="166" builtinId="9" hidden="1"/>
    <cellStyle name="Followed Hyperlink" xfId="168" builtinId="9" hidden="1"/>
    <cellStyle name="Followed Hyperlink" xfId="170" builtinId="9" hidden="1"/>
    <cellStyle name="Followed Hyperlink" xfId="172" builtinId="9" hidden="1"/>
    <cellStyle name="Followed Hyperlink" xfId="174" builtinId="9" hidden="1"/>
    <cellStyle name="Followed Hyperlink" xfId="176" builtinId="9" hidden="1"/>
    <cellStyle name="Followed Hyperlink" xfId="178" builtinId="9" hidden="1"/>
    <cellStyle name="Followed Hyperlink" xfId="180" builtinId="9" hidden="1"/>
    <cellStyle name="Followed Hyperlink" xfId="182" builtinId="9" hidden="1"/>
    <cellStyle name="Followed Hyperlink" xfId="184" builtinId="9" hidden="1"/>
    <cellStyle name="Followed Hyperlink" xfId="186" builtinId="9" hidden="1"/>
    <cellStyle name="Followed Hyperlink" xfId="188" builtinId="9" hidden="1"/>
    <cellStyle name="Followed Hyperlink" xfId="190" builtinId="9" hidden="1"/>
    <cellStyle name="Followed Hyperlink" xfId="192" builtinId="9" hidden="1"/>
    <cellStyle name="Followed Hyperlink" xfId="194" builtinId="9" hidden="1"/>
    <cellStyle name="Followed Hyperlink" xfId="196" builtinId="9" hidden="1"/>
    <cellStyle name="Followed Hyperlink" xfId="198" builtinId="9" hidden="1"/>
    <cellStyle name="Followed Hyperlink" xfId="200" builtinId="9" hidden="1"/>
    <cellStyle name="Followed Hyperlink" xfId="237" builtinId="9" hidden="1"/>
    <cellStyle name="Followed Hyperlink" xfId="239" builtinId="9" hidden="1"/>
    <cellStyle name="Followed Hyperlink" xfId="241" builtinId="9" hidden="1"/>
    <cellStyle name="Followed Hyperlink" xfId="243" builtinId="9" hidden="1"/>
    <cellStyle name="Followed Hyperlink" xfId="245" builtinId="9" hidden="1"/>
    <cellStyle name="Followed Hyperlink" xfId="247" builtinId="9" hidden="1"/>
    <cellStyle name="Followed Hyperlink" xfId="249" builtinId="9" hidden="1"/>
    <cellStyle name="Followed Hyperlink" xfId="251" builtinId="9" hidden="1"/>
    <cellStyle name="Followed Hyperlink" xfId="253" builtinId="9" hidden="1"/>
    <cellStyle name="Followed Hyperlink" xfId="255" builtinId="9" hidden="1"/>
    <cellStyle name="Followed Hyperlink" xfId="257" builtinId="9" hidden="1"/>
    <cellStyle name="Followed Hyperlink" xfId="259" builtinId="9" hidden="1"/>
    <cellStyle name="Followed Hyperlink" xfId="261" builtinId="9" hidden="1"/>
    <cellStyle name="Followed Hyperlink" xfId="263" builtinId="9" hidden="1"/>
    <cellStyle name="Followed Hyperlink" xfId="265" builtinId="9" hidden="1"/>
    <cellStyle name="Followed Hyperlink" xfId="267" builtinId="9" hidden="1"/>
    <cellStyle name="Followed Hyperlink" xfId="269" builtinId="9" hidden="1"/>
    <cellStyle name="Followed Hyperlink" xfId="271" builtinId="9" hidden="1"/>
    <cellStyle name="Followed Hyperlink" xfId="273" builtinId="9" hidden="1"/>
    <cellStyle name="Followed Hyperlink" xfId="275" builtinId="9" hidden="1"/>
    <cellStyle name="Followed Hyperlink" xfId="277" builtinId="9" hidden="1"/>
    <cellStyle name="Followed Hyperlink" xfId="281" builtinId="9" hidden="1"/>
    <cellStyle name="Followed Hyperlink" xfId="283" builtinId="9" hidden="1"/>
    <cellStyle name="Followed Hyperlink" xfId="285" builtinId="9" hidden="1"/>
    <cellStyle name="Followed Hyperlink" xfId="287" builtinId="9" hidden="1"/>
    <cellStyle name="Followed Hyperlink" xfId="289" builtinId="9" hidden="1"/>
    <cellStyle name="Followed Hyperlink" xfId="291" builtinId="9" hidden="1"/>
    <cellStyle name="Followed Hyperlink" xfId="293" builtinId="9" hidden="1"/>
    <cellStyle name="Followed Hyperlink" xfId="295" builtinId="9" hidden="1"/>
    <cellStyle name="Followed Hyperlink" xfId="297" builtinId="9" hidden="1"/>
    <cellStyle name="Followed Hyperlink" xfId="299" builtinId="9" hidden="1"/>
    <cellStyle name="Followed Hyperlink" xfId="301" builtinId="9" hidden="1"/>
    <cellStyle name="Followed Hyperlink" xfId="303" builtinId="9" hidden="1"/>
    <cellStyle name="Followed Hyperlink" xfId="305" builtinId="9" hidden="1"/>
    <cellStyle name="Followed Hyperlink" xfId="307" builtinId="9" hidden="1"/>
    <cellStyle name="Followed Hyperlink" xfId="309" builtinId="9" hidden="1"/>
    <cellStyle name="Followed Hyperlink" xfId="311" builtinId="9" hidden="1"/>
    <cellStyle name="Followed Hyperlink" xfId="313" builtinId="9" hidden="1"/>
    <cellStyle name="Followed Hyperlink" xfId="315" builtinId="9" hidden="1"/>
    <cellStyle name="Followed Hyperlink" xfId="317" builtinId="9" hidden="1"/>
    <cellStyle name="Followed Hyperlink" xfId="319" builtinId="9" hidden="1"/>
    <cellStyle name="Followed Hyperlink" xfId="321" builtinId="9" hidden="1"/>
    <cellStyle name="Followed Hyperlink" xfId="323" builtinId="9" hidden="1"/>
    <cellStyle name="Followed Hyperlink" xfId="325" builtinId="9" hidden="1"/>
    <cellStyle name="Followed Hyperlink" xfId="327" builtinId="9" hidden="1"/>
    <cellStyle name="Followed Hyperlink" xfId="329" builtinId="9" hidden="1"/>
    <cellStyle name="Followed Hyperlink" xfId="331" builtinId="9" hidden="1"/>
    <cellStyle name="Followed Hyperlink" xfId="333" builtinId="9" hidden="1"/>
    <cellStyle name="Followed Hyperlink" xfId="335" builtinId="9" hidden="1"/>
    <cellStyle name="Followed Hyperlink" xfId="337" builtinId="9" hidden="1"/>
    <cellStyle name="Followed Hyperlink" xfId="339" builtinId="9" hidden="1"/>
    <cellStyle name="Followed Hyperlink" xfId="341" builtinId="9" hidden="1"/>
    <cellStyle name="Followed Hyperlink" xfId="343" builtinId="9" hidden="1"/>
    <cellStyle name="Followed Hyperlink" xfId="345" builtinId="9" hidden="1"/>
    <cellStyle name="Followed Hyperlink" xfId="347" builtinId="9" hidden="1"/>
    <cellStyle name="Followed Hyperlink" xfId="349" builtinId="9" hidden="1"/>
    <cellStyle name="Followed Hyperlink" xfId="351" builtinId="9" hidden="1"/>
    <cellStyle name="Followed Hyperlink" xfId="353" builtinId="9" hidden="1"/>
    <cellStyle name="Followed Hyperlink" xfId="355" builtinId="9" hidden="1"/>
    <cellStyle name="Followed Hyperlink" xfId="357" builtinId="9" hidden="1"/>
    <cellStyle name="Followed Hyperlink" xfId="359" builtinId="9" hidden="1"/>
    <cellStyle name="Followed Hyperlink" xfId="361" builtinId="9" hidden="1"/>
    <cellStyle name="Followed Hyperlink" xfId="363" builtinId="9" hidden="1"/>
    <cellStyle name="Followed Hyperlink" xfId="365" builtinId="9" hidden="1"/>
    <cellStyle name="Followed Hyperlink" xfId="367" builtinId="9" hidden="1"/>
    <cellStyle name="Followed Hyperlink" xfId="369" builtinId="9" hidden="1"/>
    <cellStyle name="Followed Hyperlink" xfId="371" builtinId="9" hidden="1"/>
    <cellStyle name="Followed Hyperlink" xfId="373" builtinId="9" hidden="1"/>
    <cellStyle name="Followed Hyperlink" xfId="375" builtinId="9" hidden="1"/>
    <cellStyle name="Followed Hyperlink" xfId="377" builtinId="9" hidden="1"/>
    <cellStyle name="Followed Hyperlink" xfId="379" builtinId="9" hidden="1"/>
    <cellStyle name="Followed Hyperlink" xfId="381" builtinId="9" hidden="1"/>
    <cellStyle name="Followed Hyperlink" xfId="383" builtinId="9" hidden="1"/>
    <cellStyle name="Followed Hyperlink" xfId="385" builtinId="9" hidden="1"/>
    <cellStyle name="Followed Hyperlink" xfId="387" builtinId="9" hidden="1"/>
    <cellStyle name="Followed Hyperlink" xfId="389" builtinId="9" hidden="1"/>
    <cellStyle name="Followed Hyperlink" xfId="391" builtinId="9" hidden="1"/>
    <cellStyle name="Followed Hyperlink" xfId="393" builtinId="9" hidden="1"/>
    <cellStyle name="Followed Hyperlink" xfId="395" builtinId="9" hidden="1"/>
    <cellStyle name="Followed Hyperlink" xfId="397" builtinId="9" hidden="1"/>
    <cellStyle name="Followed Hyperlink" xfId="399" builtinId="9" hidden="1"/>
    <cellStyle name="Followed Hyperlink" xfId="401" builtinId="9" hidden="1"/>
    <cellStyle name="Followed Hyperlink" xfId="403" builtinId="9" hidden="1"/>
    <cellStyle name="Followed Hyperlink" xfId="405" builtinId="9" hidden="1"/>
    <cellStyle name="Followed Hyperlink" xfId="407" builtinId="9" hidden="1"/>
    <cellStyle name="Followed Hyperlink" xfId="409" builtinId="9" hidden="1"/>
    <cellStyle name="Followed Hyperlink" xfId="411" builtinId="9" hidden="1"/>
    <cellStyle name="Followed Hyperlink" xfId="413" builtinId="9" hidden="1"/>
    <cellStyle name="Followed Hyperlink" xfId="415" builtinId="9" hidden="1"/>
    <cellStyle name="Followed Hyperlink" xfId="417" builtinId="9" hidden="1"/>
    <cellStyle name="Followed Hyperlink" xfId="419" builtinId="9" hidden="1"/>
    <cellStyle name="Followed Hyperlink" xfId="421" builtinId="9" hidden="1"/>
    <cellStyle name="Followed Hyperlink" xfId="423" builtinId="9" hidden="1"/>
    <cellStyle name="Followed Hyperlink" xfId="425" builtinId="9" hidden="1"/>
    <cellStyle name="Followed Hyperlink" xfId="427" builtinId="9" hidden="1"/>
    <cellStyle name="Followed Hyperlink" xfId="429" builtinId="9" hidden="1"/>
    <cellStyle name="Followed Hyperlink" xfId="431" builtinId="9" hidden="1"/>
    <cellStyle name="Followed Hyperlink" xfId="433" builtinId="9" hidden="1"/>
    <cellStyle name="Followed Hyperlink" xfId="435" builtinId="9" hidden="1"/>
    <cellStyle name="Followed Hyperlink" xfId="437" builtinId="9" hidden="1"/>
    <cellStyle name="Followed Hyperlink" xfId="439" builtinId="9" hidden="1"/>
    <cellStyle name="Followed Hyperlink" xfId="441" builtinId="9" hidden="1"/>
    <cellStyle name="Followed Hyperlink" xfId="443" builtinId="9" hidden="1"/>
    <cellStyle name="Followed Hyperlink" xfId="445" builtinId="9" hidden="1"/>
    <cellStyle name="Followed Hyperlink" xfId="447" builtinId="9" hidden="1"/>
    <cellStyle name="Followed Hyperlink" xfId="449" builtinId="9" hidden="1"/>
    <cellStyle name="Followed Hyperlink" xfId="451" builtinId="9" hidden="1"/>
    <cellStyle name="Followed Hyperlink" xfId="453" builtinId="9" hidden="1"/>
    <cellStyle name="Followed Hyperlink" xfId="455" builtinId="9" hidden="1"/>
    <cellStyle name="Followed Hyperlink" xfId="457" builtinId="9" hidden="1"/>
    <cellStyle name="Followed Hyperlink" xfId="459" builtinId="9" hidden="1"/>
    <cellStyle name="Followed Hyperlink" xfId="461" builtinId="9" hidden="1"/>
    <cellStyle name="Followed Hyperlink" xfId="463" builtinId="9" hidden="1"/>
    <cellStyle name="Followed Hyperlink" xfId="465" builtinId="9" hidden="1"/>
    <cellStyle name="Followed Hyperlink" xfId="467" builtinId="9" hidden="1"/>
    <cellStyle name="Followed Hyperlink" xfId="469" builtinId="9" hidden="1"/>
    <cellStyle name="Followed Hyperlink" xfId="471" builtinId="9" hidden="1"/>
    <cellStyle name="Followed Hyperlink" xfId="473" builtinId="9" hidden="1"/>
    <cellStyle name="Followed Hyperlink" xfId="475" builtinId="9" hidden="1"/>
    <cellStyle name="Followed Hyperlink" xfId="477" builtinId="9" hidden="1"/>
    <cellStyle name="Followed Hyperlink" xfId="479" builtinId="9" hidden="1"/>
    <cellStyle name="Followed Hyperlink" xfId="481" builtinId="9" hidden="1"/>
    <cellStyle name="Followed Hyperlink" xfId="483" builtinId="9" hidden="1"/>
    <cellStyle name="Followed Hyperlink" xfId="485" builtinId="9" hidden="1"/>
    <cellStyle name="Followed Hyperlink" xfId="487" builtinId="9" hidden="1"/>
    <cellStyle name="Followed Hyperlink" xfId="489" builtinId="9" hidden="1"/>
    <cellStyle name="Followed Hyperlink" xfId="491" builtinId="9" hidden="1"/>
    <cellStyle name="Followed Hyperlink" xfId="493" builtinId="9" hidden="1"/>
    <cellStyle name="Followed Hyperlink" xfId="495" builtinId="9" hidden="1"/>
    <cellStyle name="Followed Hyperlink" xfId="497" builtinId="9" hidden="1"/>
    <cellStyle name="Followed Hyperlink" xfId="499" builtinId="9" hidden="1"/>
    <cellStyle name="Followed Hyperlink" xfId="501" builtinId="9" hidden="1"/>
    <cellStyle name="Followed Hyperlink" xfId="503" builtinId="9" hidden="1"/>
    <cellStyle name="Followed Hyperlink" xfId="505" builtinId="9" hidden="1"/>
    <cellStyle name="Followed Hyperlink" xfId="507" builtinId="9" hidden="1"/>
    <cellStyle name="Followed Hyperlink" xfId="509" builtinId="9" hidden="1"/>
    <cellStyle name="Followed Hyperlink" xfId="511" builtinId="9" hidden="1"/>
    <cellStyle name="Followed Hyperlink" xfId="513" builtinId="9" hidden="1"/>
    <cellStyle name="Followed Hyperlink" xfId="515" builtinId="9" hidden="1"/>
    <cellStyle name="Followed Hyperlink" xfId="517" builtinId="9" hidden="1"/>
    <cellStyle name="Followed Hyperlink" xfId="519" builtinId="9" hidden="1"/>
    <cellStyle name="Followed Hyperlink" xfId="521" builtinId="9" hidden="1"/>
    <cellStyle name="Followed Hyperlink" xfId="523" builtinId="9" hidden="1"/>
    <cellStyle name="Followed Hyperlink" xfId="525" builtinId="9" hidden="1"/>
    <cellStyle name="Followed Hyperlink" xfId="527" builtinId="9" hidden="1"/>
    <cellStyle name="Followed Hyperlink" xfId="529" builtinId="9" hidden="1"/>
    <cellStyle name="Followed Hyperlink" xfId="531" builtinId="9" hidden="1"/>
    <cellStyle name="Followed Hyperlink" xfId="533" builtinId="9" hidden="1"/>
    <cellStyle name="Followed Hyperlink" xfId="535" builtinId="9" hidden="1"/>
    <cellStyle name="Followed Hyperlink" xfId="537" builtinId="9" hidden="1"/>
    <cellStyle name="Followed Hyperlink" xfId="539" builtinId="9" hidden="1"/>
    <cellStyle name="Followed Hyperlink" xfId="541" builtinId="9" hidden="1"/>
    <cellStyle name="Followed Hyperlink" xfId="543" builtinId="9" hidden="1"/>
    <cellStyle name="Followed Hyperlink" xfId="545" builtinId="9" hidden="1"/>
    <cellStyle name="Followed Hyperlink" xfId="547" builtinId="9" hidden="1"/>
    <cellStyle name="Followed Hyperlink" xfId="549" builtinId="9" hidden="1"/>
    <cellStyle name="Followed Hyperlink" xfId="551" builtinId="9" hidden="1"/>
    <cellStyle name="Followed Hyperlink" xfId="553" builtinId="9" hidden="1"/>
    <cellStyle name="Followed Hyperlink" xfId="555" builtinId="9" hidden="1"/>
    <cellStyle name="Followed Hyperlink" xfId="557" builtinId="9" hidden="1"/>
    <cellStyle name="Followed Hyperlink" xfId="559" builtinId="9" hidden="1"/>
    <cellStyle name="Followed Hyperlink" xfId="561" builtinId="9" hidden="1"/>
    <cellStyle name="Followed Hyperlink" xfId="563" builtinId="9" hidden="1"/>
    <cellStyle name="Followed Hyperlink" xfId="565" builtinId="9" hidden="1"/>
    <cellStyle name="Followed Hyperlink" xfId="567" builtinId="9" hidden="1"/>
    <cellStyle name="Followed Hyperlink" xfId="569" builtinId="9" hidden="1"/>
    <cellStyle name="Followed Hyperlink" xfId="571" builtinId="9" hidden="1"/>
    <cellStyle name="Followed Hyperlink" xfId="573" builtinId="9" hidden="1"/>
    <cellStyle name="Followed Hyperlink" xfId="575" builtinId="9" hidden="1"/>
    <cellStyle name="Followed Hyperlink" xfId="577" builtinId="9" hidden="1"/>
    <cellStyle name="Followed Hyperlink" xfId="579" builtinId="9" hidden="1"/>
    <cellStyle name="Followed Hyperlink" xfId="581" builtinId="9" hidden="1"/>
    <cellStyle name="Followed Hyperlink" xfId="583" builtinId="9" hidden="1"/>
    <cellStyle name="Followed Hyperlink" xfId="585" builtinId="9" hidden="1"/>
    <cellStyle name="Followed Hyperlink" xfId="587" builtinId="9" hidden="1"/>
    <cellStyle name="Followed Hyperlink" xfId="589" builtinId="9" hidden="1"/>
    <cellStyle name="Followed Hyperlink" xfId="591" builtinId="9" hidden="1"/>
    <cellStyle name="Followed Hyperlink" xfId="593" builtinId="9" hidden="1"/>
    <cellStyle name="Followed Hyperlink" xfId="595" builtinId="9" hidden="1"/>
    <cellStyle name="Followed Hyperlink" xfId="597" builtinId="9" hidden="1"/>
    <cellStyle name="Followed Hyperlink" xfId="599" builtinId="9" hidden="1"/>
    <cellStyle name="Followed Hyperlink" xfId="601" builtinId="9" hidden="1"/>
    <cellStyle name="Followed Hyperlink" xfId="603" builtinId="9" hidden="1"/>
    <cellStyle name="Followed Hyperlink" xfId="605" builtinId="9" hidden="1"/>
    <cellStyle name="Followed Hyperlink" xfId="607" builtinId="9" hidden="1"/>
    <cellStyle name="Followed Hyperlink" xfId="609" builtinId="9" hidden="1"/>
    <cellStyle name="Followed Hyperlink" xfId="611" builtinId="9" hidden="1"/>
    <cellStyle name="Followed Hyperlink" xfId="613" builtinId="9" hidden="1"/>
    <cellStyle name="Followed Hyperlink" xfId="615" builtinId="9" hidden="1"/>
    <cellStyle name="Followed Hyperlink" xfId="617" builtinId="9" hidden="1"/>
    <cellStyle name="Followed Hyperlink" xfId="619" builtinId="9" hidden="1"/>
    <cellStyle name="Followed Hyperlink" xfId="621" builtinId="9" hidden="1"/>
    <cellStyle name="Followed Hyperlink" xfId="623" builtinId="9" hidden="1"/>
    <cellStyle name="Followed Hyperlink" xfId="625" builtinId="9" hidden="1"/>
    <cellStyle name="Followed Hyperlink" xfId="627" builtinId="9" hidden="1"/>
    <cellStyle name="Followed Hyperlink" xfId="629" builtinId="9" hidden="1"/>
    <cellStyle name="Followed Hyperlink" xfId="631" builtinId="9" hidden="1"/>
    <cellStyle name="Followed Hyperlink" xfId="633" builtinId="9" hidden="1"/>
    <cellStyle name="Followed Hyperlink" xfId="635" builtinId="9" hidden="1"/>
    <cellStyle name="Followed Hyperlink" xfId="637" builtinId="9" hidden="1"/>
    <cellStyle name="Followed Hyperlink" xfId="639" builtinId="9" hidden="1"/>
    <cellStyle name="Followed Hyperlink" xfId="641" builtinId="9" hidden="1"/>
    <cellStyle name="Followed Hyperlink" xfId="643" builtinId="9" hidden="1"/>
    <cellStyle name="Followed Hyperlink" xfId="645" builtinId="9" hidden="1"/>
    <cellStyle name="Followed Hyperlink" xfId="647" builtinId="9" hidden="1"/>
    <cellStyle name="Followed Hyperlink" xfId="649" builtinId="9" hidden="1"/>
    <cellStyle name="Followed Hyperlink" xfId="651" builtinId="9" hidden="1"/>
    <cellStyle name="Followed Hyperlink" xfId="653" builtinId="9" hidden="1"/>
    <cellStyle name="Followed Hyperlink" xfId="655" builtinId="9" hidden="1"/>
    <cellStyle name="Followed Hyperlink" xfId="658" builtinId="9" hidden="1"/>
    <cellStyle name="Followed Hyperlink" xfId="660" builtinId="9" hidden="1"/>
    <cellStyle name="Followed Hyperlink" xfId="662" builtinId="9" hidden="1"/>
    <cellStyle name="Followed Hyperlink" xfId="664" builtinId="9" hidden="1"/>
    <cellStyle name="Followed Hyperlink" xfId="666" builtinId="9" hidden="1"/>
    <cellStyle name="Followed Hyperlink" xfId="668" builtinId="9" hidden="1"/>
    <cellStyle name="Followed Hyperlink" xfId="670" builtinId="9" hidden="1"/>
    <cellStyle name="Followed Hyperlink" xfId="672" builtinId="9" hidden="1"/>
    <cellStyle name="Followed Hyperlink" xfId="674" builtinId="9" hidden="1"/>
    <cellStyle name="Followed Hyperlink" xfId="676" builtinId="9" hidden="1"/>
    <cellStyle name="Followed Hyperlink" xfId="678" builtinId="9" hidden="1"/>
    <cellStyle name="Followed Hyperlink" xfId="680" builtinId="9" hidden="1"/>
    <cellStyle name="Followed Hyperlink" xfId="682" builtinId="9" hidden="1"/>
    <cellStyle name="Followed Hyperlink" xfId="684" builtinId="9" hidden="1"/>
    <cellStyle name="Followed Hyperlink" xfId="686" builtinId="9" hidden="1"/>
    <cellStyle name="Followed Hyperlink" xfId="688" builtinId="9" hidden="1"/>
    <cellStyle name="Followed Hyperlink" xfId="690" builtinId="9" hidden="1"/>
    <cellStyle name="Followed Hyperlink" xfId="692" builtinId="9" hidden="1"/>
    <cellStyle name="Followed Hyperlink" xfId="694" builtinId="9" hidden="1"/>
    <cellStyle name="Followed Hyperlink" xfId="696" builtinId="9" hidden="1"/>
    <cellStyle name="Followed Hyperlink" xfId="698" builtinId="9" hidden="1"/>
    <cellStyle name="Followed Hyperlink" xfId="700" builtinId="9" hidden="1"/>
    <cellStyle name="Followed Hyperlink" xfId="702" builtinId="9" hidden="1"/>
    <cellStyle name="Followed Hyperlink" xfId="704" builtinId="9" hidden="1"/>
    <cellStyle name="Followed Hyperlink" xfId="706" builtinId="9" hidden="1"/>
    <cellStyle name="Followed Hyperlink" xfId="708" builtinId="9" hidden="1"/>
    <cellStyle name="Followed Hyperlink" xfId="710" builtinId="9" hidden="1"/>
    <cellStyle name="Followed Hyperlink" xfId="712" builtinId="9" hidden="1"/>
    <cellStyle name="Followed Hyperlink" xfId="714" builtinId="9" hidden="1"/>
    <cellStyle name="Followed Hyperlink" xfId="716" builtinId="9" hidden="1"/>
    <cellStyle name="Followed Hyperlink" xfId="718" builtinId="9" hidden="1"/>
    <cellStyle name="Followed Hyperlink" xfId="720" builtinId="9" hidden="1"/>
    <cellStyle name="Followed Hyperlink" xfId="722" builtinId="9" hidden="1"/>
    <cellStyle name="Followed Hyperlink" xfId="724" builtinId="9" hidden="1"/>
    <cellStyle name="Followed Hyperlink" xfId="726" builtinId="9" hidden="1"/>
    <cellStyle name="Followed Hyperlink" xfId="728" builtinId="9" hidden="1"/>
    <cellStyle name="Followed Hyperlink" xfId="730" builtinId="9" hidden="1"/>
    <cellStyle name="Followed Hyperlink" xfId="732" builtinId="9" hidden="1"/>
    <cellStyle name="Followed Hyperlink" xfId="734" builtinId="9" hidden="1"/>
    <cellStyle name="Followed Hyperlink" xfId="736" builtinId="9" hidden="1"/>
    <cellStyle name="Followed Hyperlink" xfId="738" builtinId="9" hidden="1"/>
    <cellStyle name="Followed Hyperlink" xfId="740" builtinId="9" hidden="1"/>
    <cellStyle name="Followed Hyperlink" xfId="742" builtinId="9" hidden="1"/>
    <cellStyle name="Followed Hyperlink" xfId="744" builtinId="9" hidden="1"/>
    <cellStyle name="Followed Hyperlink" xfId="746" builtinId="9" hidden="1"/>
    <cellStyle name="Followed Hyperlink" xfId="748" builtinId="9" hidden="1"/>
    <cellStyle name="Followed Hyperlink" xfId="750" builtinId="9" hidden="1"/>
    <cellStyle name="Followed Hyperlink" xfId="752" builtinId="9" hidden="1"/>
    <cellStyle name="Followed Hyperlink" xfId="754" builtinId="9" hidden="1"/>
    <cellStyle name="Followed Hyperlink" xfId="756" builtinId="9" hidden="1"/>
    <cellStyle name="Followed Hyperlink" xfId="758" builtinId="9" hidden="1"/>
    <cellStyle name="Followed Hyperlink" xfId="760" builtinId="9" hidden="1"/>
    <cellStyle name="Followed Hyperlink" xfId="762" builtinId="9" hidden="1"/>
    <cellStyle name="Followed Hyperlink" xfId="764" builtinId="9" hidden="1"/>
    <cellStyle name="Followed Hyperlink" xfId="766" builtinId="9" hidden="1"/>
    <cellStyle name="Followed Hyperlink" xfId="768" builtinId="9" hidden="1"/>
    <cellStyle name="Followed Hyperlink" xfId="770" builtinId="9" hidden="1"/>
    <cellStyle name="Followed Hyperlink" xfId="772" builtinId="9" hidden="1"/>
    <cellStyle name="Followed Hyperlink" xfId="774" builtinId="9" hidden="1"/>
    <cellStyle name="Followed Hyperlink" xfId="776" builtinId="9" hidden="1"/>
    <cellStyle name="Followed Hyperlink" xfId="778" builtinId="9" hidden="1"/>
    <cellStyle name="Followed Hyperlink" xfId="780" builtinId="9" hidden="1"/>
    <cellStyle name="Followed Hyperlink" xfId="782" builtinId="9" hidden="1"/>
    <cellStyle name="Followed Hyperlink" xfId="784" builtinId="9" hidden="1"/>
    <cellStyle name="Followed Hyperlink" xfId="786" builtinId="9" hidden="1"/>
    <cellStyle name="Followed Hyperlink" xfId="788" builtinId="9" hidden="1"/>
    <cellStyle name="Followed Hyperlink" xfId="790" builtinId="9" hidden="1"/>
    <cellStyle name="Followed Hyperlink" xfId="792" builtinId="9" hidden="1"/>
    <cellStyle name="Followed Hyperlink" xfId="794" builtinId="9" hidden="1"/>
    <cellStyle name="Followed Hyperlink" xfId="796" builtinId="9" hidden="1"/>
    <cellStyle name="Followed Hyperlink" xfId="798" builtinId="9" hidden="1"/>
    <cellStyle name="Followed Hyperlink" xfId="800" builtinId="9" hidden="1"/>
    <cellStyle name="Followed Hyperlink" xfId="802" builtinId="9" hidden="1"/>
    <cellStyle name="Followed Hyperlink" xfId="804" builtinId="9" hidden="1"/>
    <cellStyle name="Followed Hyperlink" xfId="806" builtinId="9" hidden="1"/>
    <cellStyle name="Followed Hyperlink" xfId="808" builtinId="9" hidden="1"/>
    <cellStyle name="Followed Hyperlink" xfId="810" builtinId="9" hidden="1"/>
    <cellStyle name="Followed Hyperlink" xfId="812" builtinId="9" hidden="1"/>
    <cellStyle name="Followed Hyperlink" xfId="814" builtinId="9" hidden="1"/>
    <cellStyle name="Followed Hyperlink" xfId="816" builtinId="9" hidden="1"/>
    <cellStyle name="Followed Hyperlink" xfId="818" builtinId="9" hidden="1"/>
    <cellStyle name="Followed Hyperlink" xfId="820" builtinId="9" hidden="1"/>
    <cellStyle name="Followed Hyperlink" xfId="822" builtinId="9" hidden="1"/>
    <cellStyle name="Followed Hyperlink" xfId="824" builtinId="9" hidden="1"/>
    <cellStyle name="Followed Hyperlink" xfId="826" builtinId="9" hidden="1"/>
    <cellStyle name="Followed Hyperlink" xfId="828" builtinId="9" hidden="1"/>
    <cellStyle name="Followed Hyperlink" xfId="830" builtinId="9" hidden="1"/>
    <cellStyle name="Followed Hyperlink" xfId="832" builtinId="9" hidden="1"/>
    <cellStyle name="Followed Hyperlink" xfId="834" builtinId="9" hidden="1"/>
    <cellStyle name="Followed Hyperlink" xfId="836" builtinId="9" hidden="1"/>
    <cellStyle name="Followed Hyperlink" xfId="838" builtinId="9" hidden="1"/>
    <cellStyle name="Followed Hyperlink" xfId="840" builtinId="9" hidden="1"/>
    <cellStyle name="Followed Hyperlink" xfId="842" builtinId="9" hidden="1"/>
    <cellStyle name="Followed Hyperlink" xfId="844" builtinId="9" hidden="1"/>
    <cellStyle name="Followed Hyperlink" xfId="846" builtinId="9" hidden="1"/>
    <cellStyle name="Followed Hyperlink" xfId="848" builtinId="9" hidden="1"/>
    <cellStyle name="Followed Hyperlink" xfId="850" builtinId="9" hidden="1"/>
    <cellStyle name="Followed Hyperlink" xfId="852" builtinId="9" hidden="1"/>
    <cellStyle name="Followed Hyperlink" xfId="854" builtinId="9" hidden="1"/>
    <cellStyle name="Followed Hyperlink" xfId="856" builtinId="9" hidden="1"/>
    <cellStyle name="Followed Hyperlink" xfId="858" builtinId="9" hidden="1"/>
    <cellStyle name="Followed Hyperlink" xfId="860" builtinId="9" hidden="1"/>
    <cellStyle name="Followed Hyperlink" xfId="862" builtinId="9" hidden="1"/>
    <cellStyle name="Followed Hyperlink" xfId="864" builtinId="9" hidden="1"/>
    <cellStyle name="Followed Hyperlink" xfId="866" builtinId="9" hidden="1"/>
    <cellStyle name="Followed Hyperlink" xfId="868" builtinId="9" hidden="1"/>
    <cellStyle name="Followed Hyperlink" xfId="870" builtinId="9" hidden="1"/>
    <cellStyle name="Followed Hyperlink" xfId="872" builtinId="9" hidden="1"/>
    <cellStyle name="Followed Hyperlink" xfId="874" builtinId="9" hidden="1"/>
    <cellStyle name="Followed Hyperlink" xfId="876" builtinId="9" hidden="1"/>
    <cellStyle name="Followed Hyperlink" xfId="878" builtinId="9" hidden="1"/>
    <cellStyle name="Followed Hyperlink" xfId="880" builtinId="9" hidden="1"/>
    <cellStyle name="Followed Hyperlink" xfId="882" builtinId="9" hidden="1"/>
    <cellStyle name="Followed Hyperlink" xfId="884" builtinId="9" hidden="1"/>
    <cellStyle name="Followed Hyperlink" xfId="886" builtinId="9" hidden="1"/>
    <cellStyle name="Followed Hyperlink" xfId="888" builtinId="9" hidden="1"/>
    <cellStyle name="Followed Hyperlink" xfId="890" builtinId="9" hidden="1"/>
    <cellStyle name="Heading 1 2" xfId="233"/>
    <cellStyle name="Heading 2 2" xfId="234"/>
    <cellStyle name="Heading 3 2" xfId="235"/>
    <cellStyle name="Hyperlink" xfId="14" builtinId="8" hidden="1"/>
    <cellStyle name="Hyperlink" xfId="16" builtinId="8" hidden="1"/>
    <cellStyle name="Hyperlink" xfId="18" builtinId="8" hidden="1"/>
    <cellStyle name="Hyperlink" xfId="20" builtinId="8" hidden="1"/>
    <cellStyle name="Hyperlink" xfId="22" builtinId="8" hidden="1"/>
    <cellStyle name="Hyperlink" xfId="24" builtinId="8" hidden="1"/>
    <cellStyle name="Hyperlink" xfId="26" builtinId="8" hidden="1"/>
    <cellStyle name="Hyperlink" xfId="28" builtinId="8" hidden="1"/>
    <cellStyle name="Hyperlink" xfId="30" builtinId="8" hidden="1"/>
    <cellStyle name="Hyperlink" xfId="32" builtinId="8" hidden="1"/>
    <cellStyle name="Hyperlink" xfId="34" builtinId="8" hidden="1"/>
    <cellStyle name="Hyperlink" xfId="36" builtinId="8" hidden="1"/>
    <cellStyle name="Hyperlink" xfId="38" builtinId="8" hidden="1"/>
    <cellStyle name="Hyperlink" xfId="40" builtinId="8" hidden="1"/>
    <cellStyle name="Hyperlink" xfId="42" builtinId="8" hidden="1"/>
    <cellStyle name="Hyperlink" xfId="44" builtinId="8" hidden="1"/>
    <cellStyle name="Hyperlink" xfId="46" builtinId="8" hidden="1"/>
    <cellStyle name="Hyperlink" xfId="48" builtinId="8" hidden="1"/>
    <cellStyle name="Hyperlink" xfId="50" builtinId="8" hidden="1"/>
    <cellStyle name="Hyperlink" xfId="52" builtinId="8" hidden="1"/>
    <cellStyle name="Hyperlink" xfId="54" builtinId="8" hidden="1"/>
    <cellStyle name="Hyperlink" xfId="56" builtinId="8" hidden="1"/>
    <cellStyle name="Hyperlink" xfId="58" builtinId="8" hidden="1"/>
    <cellStyle name="Hyperlink" xfId="60" builtinId="8" hidden="1"/>
    <cellStyle name="Hyperlink" xfId="62" builtinId="8" hidden="1"/>
    <cellStyle name="Hyperlink" xfId="64" builtinId="8" hidden="1"/>
    <cellStyle name="Hyperlink" xfId="66" builtinId="8" hidden="1"/>
    <cellStyle name="Hyperlink" xfId="68" builtinId="8" hidden="1"/>
    <cellStyle name="Hyperlink" xfId="70" builtinId="8" hidden="1"/>
    <cellStyle name="Hyperlink" xfId="72" builtinId="8" hidden="1"/>
    <cellStyle name="Hyperlink" xfId="74" builtinId="8" hidden="1"/>
    <cellStyle name="Hyperlink" xfId="76" builtinId="8" hidden="1"/>
    <cellStyle name="Hyperlink" xfId="78" builtinId="8" hidden="1"/>
    <cellStyle name="Hyperlink" xfId="80" builtinId="8" hidden="1"/>
    <cellStyle name="Hyperlink" xfId="82" builtinId="8" hidden="1"/>
    <cellStyle name="Hyperlink" xfId="84" builtinId="8" hidden="1"/>
    <cellStyle name="Hyperlink" xfId="86" builtinId="8" hidden="1"/>
    <cellStyle name="Hyperlink" xfId="88" builtinId="8" hidden="1"/>
    <cellStyle name="Hyperlink" xfId="90" builtinId="8" hidden="1"/>
    <cellStyle name="Hyperlink" xfId="92" builtinId="8" hidden="1"/>
    <cellStyle name="Hyperlink" xfId="94" builtinId="8" hidden="1"/>
    <cellStyle name="Hyperlink" xfId="96" builtinId="8" hidden="1"/>
    <cellStyle name="Hyperlink" xfId="98" builtinId="8" hidden="1"/>
    <cellStyle name="Hyperlink" xfId="100" builtinId="8" hidden="1"/>
    <cellStyle name="Hyperlink" xfId="102" builtinId="8" hidden="1"/>
    <cellStyle name="Hyperlink" xfId="104" builtinId="8" hidden="1"/>
    <cellStyle name="Hyperlink" xfId="106" builtinId="8" hidden="1"/>
    <cellStyle name="Hyperlink" xfId="109" builtinId="8" hidden="1"/>
    <cellStyle name="Hyperlink" xfId="111" builtinId="8" hidden="1"/>
    <cellStyle name="Hyperlink" xfId="113" builtinId="8" hidden="1"/>
    <cellStyle name="Hyperlink" xfId="115" builtinId="8" hidden="1"/>
    <cellStyle name="Hyperlink" xfId="117" builtinId="8" hidden="1"/>
    <cellStyle name="Hyperlink" xfId="119" builtinId="8" hidden="1"/>
    <cellStyle name="Hyperlink" xfId="121" builtinId="8" hidden="1"/>
    <cellStyle name="Hyperlink" xfId="123" builtinId="8" hidden="1"/>
    <cellStyle name="Hyperlink" xfId="125" builtinId="8" hidden="1"/>
    <cellStyle name="Hyperlink" xfId="127" builtinId="8" hidden="1"/>
    <cellStyle name="Hyperlink" xfId="129" builtinId="8" hidden="1"/>
    <cellStyle name="Hyperlink" xfId="131" builtinId="8" hidden="1"/>
    <cellStyle name="Hyperlink" xfId="133" builtinId="8" hidden="1"/>
    <cellStyle name="Hyperlink" xfId="135" builtinId="8" hidden="1"/>
    <cellStyle name="Hyperlink" xfId="137" builtinId="8" hidden="1"/>
    <cellStyle name="Hyperlink" xfId="139" builtinId="8" hidden="1"/>
    <cellStyle name="Hyperlink" xfId="141" builtinId="8" hidden="1"/>
    <cellStyle name="Hyperlink" xfId="143" builtinId="8" hidden="1"/>
    <cellStyle name="Hyperlink" xfId="145" builtinId="8" hidden="1"/>
    <cellStyle name="Hyperlink" xfId="147" builtinId="8" hidden="1"/>
    <cellStyle name="Hyperlink" xfId="149" builtinId="8" hidden="1"/>
    <cellStyle name="Hyperlink" xfId="151" builtinId="8" hidden="1"/>
    <cellStyle name="Hyperlink" xfId="153" builtinId="8" hidden="1"/>
    <cellStyle name="Hyperlink" xfId="155" builtinId="8" hidden="1"/>
    <cellStyle name="Hyperlink" xfId="157" builtinId="8" hidden="1"/>
    <cellStyle name="Hyperlink" xfId="159" builtinId="8" hidden="1"/>
    <cellStyle name="Hyperlink" xfId="161" builtinId="8" hidden="1"/>
    <cellStyle name="Hyperlink" xfId="163" builtinId="8" hidden="1"/>
    <cellStyle name="Hyperlink" xfId="165" builtinId="8" hidden="1"/>
    <cellStyle name="Hyperlink" xfId="167" builtinId="8" hidden="1"/>
    <cellStyle name="Hyperlink" xfId="169" builtinId="8" hidden="1"/>
    <cellStyle name="Hyperlink" xfId="171" builtinId="8" hidden="1"/>
    <cellStyle name="Hyperlink" xfId="173" builtinId="8" hidden="1"/>
    <cellStyle name="Hyperlink" xfId="175" builtinId="8" hidden="1"/>
    <cellStyle name="Hyperlink" xfId="177" builtinId="8" hidden="1"/>
    <cellStyle name="Hyperlink" xfId="179" builtinId="8" hidden="1"/>
    <cellStyle name="Hyperlink" xfId="181" builtinId="8" hidden="1"/>
    <cellStyle name="Hyperlink" xfId="183" builtinId="8" hidden="1"/>
    <cellStyle name="Hyperlink" xfId="185" builtinId="8" hidden="1"/>
    <cellStyle name="Hyperlink" xfId="187" builtinId="8" hidden="1"/>
    <cellStyle name="Hyperlink" xfId="189" builtinId="8" hidden="1"/>
    <cellStyle name="Hyperlink" xfId="191" builtinId="8" hidden="1"/>
    <cellStyle name="Hyperlink" xfId="193" builtinId="8" hidden="1"/>
    <cellStyle name="Hyperlink" xfId="195" builtinId="8" hidden="1"/>
    <cellStyle name="Hyperlink" xfId="197" builtinId="8" hidden="1"/>
    <cellStyle name="Hyperlink" xfId="199" builtinId="8" hidden="1"/>
    <cellStyle name="Hyperlink" xfId="236" builtinId="8" hidden="1"/>
    <cellStyle name="Hyperlink" xfId="238" builtinId="8" hidden="1"/>
    <cellStyle name="Hyperlink" xfId="240" builtinId="8" hidden="1"/>
    <cellStyle name="Hyperlink" xfId="242" builtinId="8" hidden="1"/>
    <cellStyle name="Hyperlink" xfId="244" builtinId="8" hidden="1"/>
    <cellStyle name="Hyperlink" xfId="246" builtinId="8" hidden="1"/>
    <cellStyle name="Hyperlink" xfId="248" builtinId="8" hidden="1"/>
    <cellStyle name="Hyperlink" xfId="250" builtinId="8" hidden="1"/>
    <cellStyle name="Hyperlink" xfId="252" builtinId="8" hidden="1"/>
    <cellStyle name="Hyperlink" xfId="254" builtinId="8" hidden="1"/>
    <cellStyle name="Hyperlink" xfId="256" builtinId="8" hidden="1"/>
    <cellStyle name="Hyperlink" xfId="258" builtinId="8" hidden="1"/>
    <cellStyle name="Hyperlink" xfId="260" builtinId="8" hidden="1"/>
    <cellStyle name="Hyperlink" xfId="262" builtinId="8" hidden="1"/>
    <cellStyle name="Hyperlink" xfId="264" builtinId="8" hidden="1"/>
    <cellStyle name="Hyperlink" xfId="266" builtinId="8" hidden="1"/>
    <cellStyle name="Hyperlink" xfId="268" builtinId="8" hidden="1"/>
    <cellStyle name="Hyperlink" xfId="270" builtinId="8" hidden="1"/>
    <cellStyle name="Hyperlink" xfId="272" builtinId="8" hidden="1"/>
    <cellStyle name="Hyperlink" xfId="274" builtinId="8" hidden="1"/>
    <cellStyle name="Hyperlink" xfId="276" builtinId="8" hidden="1"/>
    <cellStyle name="Hyperlink" xfId="280" builtinId="8" hidden="1"/>
    <cellStyle name="Hyperlink" xfId="282" builtinId="8" hidden="1"/>
    <cellStyle name="Hyperlink" xfId="284" builtinId="8" hidden="1"/>
    <cellStyle name="Hyperlink" xfId="286" builtinId="8" hidden="1"/>
    <cellStyle name="Hyperlink" xfId="288" builtinId="8" hidden="1"/>
    <cellStyle name="Hyperlink" xfId="290" builtinId="8" hidden="1"/>
    <cellStyle name="Hyperlink" xfId="292" builtinId="8" hidden="1"/>
    <cellStyle name="Hyperlink" xfId="294" builtinId="8" hidden="1"/>
    <cellStyle name="Hyperlink" xfId="296" builtinId="8" hidden="1"/>
    <cellStyle name="Hyperlink" xfId="298" builtinId="8" hidden="1"/>
    <cellStyle name="Hyperlink" xfId="300" builtinId="8" hidden="1"/>
    <cellStyle name="Hyperlink" xfId="302" builtinId="8" hidden="1"/>
    <cellStyle name="Hyperlink" xfId="304" builtinId="8" hidden="1"/>
    <cellStyle name="Hyperlink" xfId="306" builtinId="8" hidden="1"/>
    <cellStyle name="Hyperlink" xfId="308" builtinId="8" hidden="1"/>
    <cellStyle name="Hyperlink" xfId="310" builtinId="8" hidden="1"/>
    <cellStyle name="Hyperlink" xfId="312" builtinId="8" hidden="1"/>
    <cellStyle name="Hyperlink" xfId="314" builtinId="8" hidden="1"/>
    <cellStyle name="Hyperlink" xfId="316" builtinId="8" hidden="1"/>
    <cellStyle name="Hyperlink" xfId="318" builtinId="8" hidden="1"/>
    <cellStyle name="Hyperlink" xfId="320" builtinId="8" hidden="1"/>
    <cellStyle name="Hyperlink" xfId="322" builtinId="8" hidden="1"/>
    <cellStyle name="Hyperlink" xfId="324" builtinId="8" hidden="1"/>
    <cellStyle name="Hyperlink" xfId="326" builtinId="8" hidden="1"/>
    <cellStyle name="Hyperlink" xfId="328" builtinId="8" hidden="1"/>
    <cellStyle name="Hyperlink" xfId="330" builtinId="8" hidden="1"/>
    <cellStyle name="Hyperlink" xfId="332" builtinId="8" hidden="1"/>
    <cellStyle name="Hyperlink" xfId="334" builtinId="8" hidden="1"/>
    <cellStyle name="Hyperlink" xfId="336" builtinId="8" hidden="1"/>
    <cellStyle name="Hyperlink" xfId="338" builtinId="8" hidden="1"/>
    <cellStyle name="Hyperlink" xfId="340" builtinId="8" hidden="1"/>
    <cellStyle name="Hyperlink" xfId="342" builtinId="8" hidden="1"/>
    <cellStyle name="Hyperlink" xfId="344" builtinId="8" hidden="1"/>
    <cellStyle name="Hyperlink" xfId="346" builtinId="8" hidden="1"/>
    <cellStyle name="Hyperlink" xfId="348" builtinId="8" hidden="1"/>
    <cellStyle name="Hyperlink" xfId="350" builtinId="8" hidden="1"/>
    <cellStyle name="Hyperlink" xfId="352" builtinId="8" hidden="1"/>
    <cellStyle name="Hyperlink" xfId="354" builtinId="8" hidden="1"/>
    <cellStyle name="Hyperlink" xfId="356" builtinId="8" hidden="1"/>
    <cellStyle name="Hyperlink" xfId="358" builtinId="8" hidden="1"/>
    <cellStyle name="Hyperlink" xfId="360" builtinId="8" hidden="1"/>
    <cellStyle name="Hyperlink" xfId="362" builtinId="8" hidden="1"/>
    <cellStyle name="Hyperlink" xfId="364" builtinId="8" hidden="1"/>
    <cellStyle name="Hyperlink" xfId="366" builtinId="8" hidden="1"/>
    <cellStyle name="Hyperlink" xfId="368" builtinId="8" hidden="1"/>
    <cellStyle name="Hyperlink" xfId="370" builtinId="8" hidden="1"/>
    <cellStyle name="Hyperlink" xfId="372" builtinId="8" hidden="1"/>
    <cellStyle name="Hyperlink" xfId="374" builtinId="8" hidden="1"/>
    <cellStyle name="Hyperlink" xfId="376" builtinId="8" hidden="1"/>
    <cellStyle name="Hyperlink" xfId="378" builtinId="8" hidden="1"/>
    <cellStyle name="Hyperlink" xfId="380" builtinId="8" hidden="1"/>
    <cellStyle name="Hyperlink" xfId="382" builtinId="8" hidden="1"/>
    <cellStyle name="Hyperlink" xfId="384" builtinId="8" hidden="1"/>
    <cellStyle name="Hyperlink" xfId="386" builtinId="8" hidden="1"/>
    <cellStyle name="Hyperlink" xfId="388" builtinId="8" hidden="1"/>
    <cellStyle name="Hyperlink" xfId="390" builtinId="8" hidden="1"/>
    <cellStyle name="Hyperlink" xfId="392" builtinId="8" hidden="1"/>
    <cellStyle name="Hyperlink" xfId="394" builtinId="8" hidden="1"/>
    <cellStyle name="Hyperlink" xfId="396" builtinId="8" hidden="1"/>
    <cellStyle name="Hyperlink" xfId="398" builtinId="8" hidden="1"/>
    <cellStyle name="Hyperlink" xfId="400" builtinId="8" hidden="1"/>
    <cellStyle name="Hyperlink" xfId="402" builtinId="8" hidden="1"/>
    <cellStyle name="Hyperlink" xfId="404" builtinId="8" hidden="1"/>
    <cellStyle name="Hyperlink" xfId="406" builtinId="8" hidden="1"/>
    <cellStyle name="Hyperlink" xfId="408" builtinId="8" hidden="1"/>
    <cellStyle name="Hyperlink" xfId="410" builtinId="8" hidden="1"/>
    <cellStyle name="Hyperlink" xfId="412" builtinId="8" hidden="1"/>
    <cellStyle name="Hyperlink" xfId="414" builtinId="8" hidden="1"/>
    <cellStyle name="Hyperlink" xfId="416" builtinId="8" hidden="1"/>
    <cellStyle name="Hyperlink" xfId="418" builtinId="8" hidden="1"/>
    <cellStyle name="Hyperlink" xfId="420" builtinId="8" hidden="1"/>
    <cellStyle name="Hyperlink" xfId="422" builtinId="8" hidden="1"/>
    <cellStyle name="Hyperlink" xfId="424" builtinId="8" hidden="1"/>
    <cellStyle name="Hyperlink" xfId="426" builtinId="8" hidden="1"/>
    <cellStyle name="Hyperlink" xfId="428" builtinId="8" hidden="1"/>
    <cellStyle name="Hyperlink" xfId="430" builtinId="8" hidden="1"/>
    <cellStyle name="Hyperlink" xfId="432" builtinId="8" hidden="1"/>
    <cellStyle name="Hyperlink" xfId="434" builtinId="8" hidden="1"/>
    <cellStyle name="Hyperlink" xfId="436" builtinId="8" hidden="1"/>
    <cellStyle name="Hyperlink" xfId="438" builtinId="8" hidden="1"/>
    <cellStyle name="Hyperlink" xfId="440" builtinId="8" hidden="1"/>
    <cellStyle name="Hyperlink" xfId="442" builtinId="8" hidden="1"/>
    <cellStyle name="Hyperlink" xfId="444" builtinId="8" hidden="1"/>
    <cellStyle name="Hyperlink" xfId="446" builtinId="8" hidden="1"/>
    <cellStyle name="Hyperlink" xfId="448" builtinId="8" hidden="1"/>
    <cellStyle name="Hyperlink" xfId="450" builtinId="8" hidden="1"/>
    <cellStyle name="Hyperlink" xfId="452" builtinId="8" hidden="1"/>
    <cellStyle name="Hyperlink" xfId="454" builtinId="8" hidden="1"/>
    <cellStyle name="Hyperlink" xfId="456" builtinId="8" hidden="1"/>
    <cellStyle name="Hyperlink" xfId="458" builtinId="8" hidden="1"/>
    <cellStyle name="Hyperlink" xfId="460" builtinId="8" hidden="1"/>
    <cellStyle name="Hyperlink" xfId="462" builtinId="8" hidden="1"/>
    <cellStyle name="Hyperlink" xfId="464" builtinId="8" hidden="1"/>
    <cellStyle name="Hyperlink" xfId="466" builtinId="8" hidden="1"/>
    <cellStyle name="Hyperlink" xfId="468" builtinId="8" hidden="1"/>
    <cellStyle name="Hyperlink" xfId="470" builtinId="8" hidden="1"/>
    <cellStyle name="Hyperlink" xfId="472" builtinId="8" hidden="1"/>
    <cellStyle name="Hyperlink" xfId="474" builtinId="8" hidden="1"/>
    <cellStyle name="Hyperlink" xfId="476" builtinId="8" hidden="1"/>
    <cellStyle name="Hyperlink" xfId="478" builtinId="8" hidden="1"/>
    <cellStyle name="Hyperlink" xfId="480" builtinId="8" hidden="1"/>
    <cellStyle name="Hyperlink" xfId="482" builtinId="8" hidden="1"/>
    <cellStyle name="Hyperlink" xfId="484" builtinId="8" hidden="1"/>
    <cellStyle name="Hyperlink" xfId="486" builtinId="8" hidden="1"/>
    <cellStyle name="Hyperlink" xfId="488" builtinId="8" hidden="1"/>
    <cellStyle name="Hyperlink" xfId="490" builtinId="8" hidden="1"/>
    <cellStyle name="Hyperlink" xfId="492" builtinId="8" hidden="1"/>
    <cellStyle name="Hyperlink" xfId="494" builtinId="8" hidden="1"/>
    <cellStyle name="Hyperlink" xfId="496" builtinId="8" hidden="1"/>
    <cellStyle name="Hyperlink" xfId="498" builtinId="8" hidden="1"/>
    <cellStyle name="Hyperlink" xfId="500" builtinId="8" hidden="1"/>
    <cellStyle name="Hyperlink" xfId="502" builtinId="8" hidden="1"/>
    <cellStyle name="Hyperlink" xfId="504" builtinId="8" hidden="1"/>
    <cellStyle name="Hyperlink" xfId="506" builtinId="8" hidden="1"/>
    <cellStyle name="Hyperlink" xfId="508" builtinId="8" hidden="1"/>
    <cellStyle name="Hyperlink" xfId="510" builtinId="8" hidden="1"/>
    <cellStyle name="Hyperlink" xfId="512" builtinId="8" hidden="1"/>
    <cellStyle name="Hyperlink" xfId="514" builtinId="8" hidden="1"/>
    <cellStyle name="Hyperlink" xfId="516" builtinId="8" hidden="1"/>
    <cellStyle name="Hyperlink" xfId="518" builtinId="8" hidden="1"/>
    <cellStyle name="Hyperlink" xfId="520" builtinId="8" hidden="1"/>
    <cellStyle name="Hyperlink" xfId="522" builtinId="8" hidden="1"/>
    <cellStyle name="Hyperlink" xfId="524" builtinId="8" hidden="1"/>
    <cellStyle name="Hyperlink" xfId="526" builtinId="8" hidden="1"/>
    <cellStyle name="Hyperlink" xfId="528" builtinId="8" hidden="1"/>
    <cellStyle name="Hyperlink" xfId="530" builtinId="8" hidden="1"/>
    <cellStyle name="Hyperlink" xfId="532" builtinId="8" hidden="1"/>
    <cellStyle name="Hyperlink" xfId="534" builtinId="8" hidden="1"/>
    <cellStyle name="Hyperlink" xfId="536" builtinId="8" hidden="1"/>
    <cellStyle name="Hyperlink" xfId="538" builtinId="8" hidden="1"/>
    <cellStyle name="Hyperlink" xfId="540" builtinId="8" hidden="1"/>
    <cellStyle name="Hyperlink" xfId="542" builtinId="8" hidden="1"/>
    <cellStyle name="Hyperlink" xfId="544" builtinId="8" hidden="1"/>
    <cellStyle name="Hyperlink" xfId="546" builtinId="8" hidden="1"/>
    <cellStyle name="Hyperlink" xfId="548" builtinId="8" hidden="1"/>
    <cellStyle name="Hyperlink" xfId="550" builtinId="8" hidden="1"/>
    <cellStyle name="Hyperlink" xfId="552" builtinId="8" hidden="1"/>
    <cellStyle name="Hyperlink" xfId="554" builtinId="8" hidden="1"/>
    <cellStyle name="Hyperlink" xfId="556" builtinId="8" hidden="1"/>
    <cellStyle name="Hyperlink" xfId="558" builtinId="8" hidden="1"/>
    <cellStyle name="Hyperlink" xfId="560" builtinId="8" hidden="1"/>
    <cellStyle name="Hyperlink" xfId="562" builtinId="8" hidden="1"/>
    <cellStyle name="Hyperlink" xfId="564" builtinId="8" hidden="1"/>
    <cellStyle name="Hyperlink" xfId="566" builtinId="8" hidden="1"/>
    <cellStyle name="Hyperlink" xfId="568" builtinId="8" hidden="1"/>
    <cellStyle name="Hyperlink" xfId="570" builtinId="8" hidden="1"/>
    <cellStyle name="Hyperlink" xfId="572" builtinId="8" hidden="1"/>
    <cellStyle name="Hyperlink" xfId="574" builtinId="8" hidden="1"/>
    <cellStyle name="Hyperlink" xfId="576" builtinId="8" hidden="1"/>
    <cellStyle name="Hyperlink" xfId="578" builtinId="8" hidden="1"/>
    <cellStyle name="Hyperlink" xfId="580" builtinId="8" hidden="1"/>
    <cellStyle name="Hyperlink" xfId="582" builtinId="8" hidden="1"/>
    <cellStyle name="Hyperlink" xfId="584" builtinId="8" hidden="1"/>
    <cellStyle name="Hyperlink" xfId="586" builtinId="8" hidden="1"/>
    <cellStyle name="Hyperlink" xfId="588" builtinId="8" hidden="1"/>
    <cellStyle name="Hyperlink" xfId="590" builtinId="8" hidden="1"/>
    <cellStyle name="Hyperlink" xfId="592" builtinId="8" hidden="1"/>
    <cellStyle name="Hyperlink" xfId="594" builtinId="8" hidden="1"/>
    <cellStyle name="Hyperlink" xfId="596" builtinId="8" hidden="1"/>
    <cellStyle name="Hyperlink" xfId="598" builtinId="8" hidden="1"/>
    <cellStyle name="Hyperlink" xfId="600" builtinId="8" hidden="1"/>
    <cellStyle name="Hyperlink" xfId="602" builtinId="8" hidden="1"/>
    <cellStyle name="Hyperlink" xfId="604" builtinId="8" hidden="1"/>
    <cellStyle name="Hyperlink" xfId="606" builtinId="8" hidden="1"/>
    <cellStyle name="Hyperlink" xfId="608" builtinId="8" hidden="1"/>
    <cellStyle name="Hyperlink" xfId="610" builtinId="8" hidden="1"/>
    <cellStyle name="Hyperlink" xfId="612" builtinId="8" hidden="1"/>
    <cellStyle name="Hyperlink" xfId="614" builtinId="8" hidden="1"/>
    <cellStyle name="Hyperlink" xfId="616" builtinId="8" hidden="1"/>
    <cellStyle name="Hyperlink" xfId="618" builtinId="8" hidden="1"/>
    <cellStyle name="Hyperlink" xfId="620" builtinId="8" hidden="1"/>
    <cellStyle name="Hyperlink" xfId="622" builtinId="8" hidden="1"/>
    <cellStyle name="Hyperlink" xfId="624" builtinId="8" hidden="1"/>
    <cellStyle name="Hyperlink" xfId="626" builtinId="8" hidden="1"/>
    <cellStyle name="Hyperlink" xfId="628" builtinId="8" hidden="1"/>
    <cellStyle name="Hyperlink" xfId="630" builtinId="8" hidden="1"/>
    <cellStyle name="Hyperlink" xfId="632" builtinId="8" hidden="1"/>
    <cellStyle name="Hyperlink" xfId="634" builtinId="8" hidden="1"/>
    <cellStyle name="Hyperlink" xfId="636" builtinId="8" hidden="1"/>
    <cellStyle name="Hyperlink" xfId="638" builtinId="8" hidden="1"/>
    <cellStyle name="Hyperlink" xfId="640" builtinId="8" hidden="1"/>
    <cellStyle name="Hyperlink" xfId="642" builtinId="8" hidden="1"/>
    <cellStyle name="Hyperlink" xfId="644" builtinId="8" hidden="1"/>
    <cellStyle name="Hyperlink" xfId="646" builtinId="8" hidden="1"/>
    <cellStyle name="Hyperlink" xfId="648" builtinId="8" hidden="1"/>
    <cellStyle name="Hyperlink" xfId="650" builtinId="8" hidden="1"/>
    <cellStyle name="Hyperlink" xfId="652" builtinId="8" hidden="1"/>
    <cellStyle name="Hyperlink" xfId="654" builtinId="8" hidden="1"/>
    <cellStyle name="Hyperlink" xfId="657" builtinId="8" hidden="1"/>
    <cellStyle name="Hyperlink" xfId="659" builtinId="8" hidden="1"/>
    <cellStyle name="Hyperlink" xfId="661" builtinId="8" hidden="1"/>
    <cellStyle name="Hyperlink" xfId="663" builtinId="8" hidden="1"/>
    <cellStyle name="Hyperlink" xfId="665" builtinId="8" hidden="1"/>
    <cellStyle name="Hyperlink" xfId="667" builtinId="8" hidden="1"/>
    <cellStyle name="Hyperlink" xfId="669" builtinId="8" hidden="1"/>
    <cellStyle name="Hyperlink" xfId="671" builtinId="8" hidden="1"/>
    <cellStyle name="Hyperlink" xfId="673" builtinId="8" hidden="1"/>
    <cellStyle name="Hyperlink" xfId="675" builtinId="8" hidden="1"/>
    <cellStyle name="Hyperlink" xfId="677" builtinId="8" hidden="1"/>
    <cellStyle name="Hyperlink" xfId="679" builtinId="8" hidden="1"/>
    <cellStyle name="Hyperlink" xfId="681" builtinId="8" hidden="1"/>
    <cellStyle name="Hyperlink" xfId="683" builtinId="8" hidden="1"/>
    <cellStyle name="Hyperlink" xfId="685" builtinId="8" hidden="1"/>
    <cellStyle name="Hyperlink" xfId="687" builtinId="8" hidden="1"/>
    <cellStyle name="Hyperlink" xfId="689" builtinId="8" hidden="1"/>
    <cellStyle name="Hyperlink" xfId="691" builtinId="8" hidden="1"/>
    <cellStyle name="Hyperlink" xfId="693" builtinId="8" hidden="1"/>
    <cellStyle name="Hyperlink" xfId="695" builtinId="8" hidden="1"/>
    <cellStyle name="Hyperlink" xfId="697" builtinId="8" hidden="1"/>
    <cellStyle name="Hyperlink" xfId="699" builtinId="8" hidden="1"/>
    <cellStyle name="Hyperlink" xfId="701" builtinId="8" hidden="1"/>
    <cellStyle name="Hyperlink" xfId="703" builtinId="8" hidden="1"/>
    <cellStyle name="Hyperlink" xfId="705" builtinId="8" hidden="1"/>
    <cellStyle name="Hyperlink" xfId="707" builtinId="8" hidden="1"/>
    <cellStyle name="Hyperlink" xfId="709" builtinId="8" hidden="1"/>
    <cellStyle name="Hyperlink" xfId="711" builtinId="8" hidden="1"/>
    <cellStyle name="Hyperlink" xfId="713" builtinId="8" hidden="1"/>
    <cellStyle name="Hyperlink" xfId="715" builtinId="8" hidden="1"/>
    <cellStyle name="Hyperlink" xfId="717" builtinId="8" hidden="1"/>
    <cellStyle name="Hyperlink" xfId="719" builtinId="8" hidden="1"/>
    <cellStyle name="Hyperlink" xfId="721" builtinId="8" hidden="1"/>
    <cellStyle name="Hyperlink" xfId="723" builtinId="8" hidden="1"/>
    <cellStyle name="Hyperlink" xfId="725" builtinId="8" hidden="1"/>
    <cellStyle name="Hyperlink" xfId="727" builtinId="8" hidden="1"/>
    <cellStyle name="Hyperlink" xfId="729" builtinId="8" hidden="1"/>
    <cellStyle name="Hyperlink" xfId="731" builtinId="8" hidden="1"/>
    <cellStyle name="Hyperlink" xfId="733" builtinId="8" hidden="1"/>
    <cellStyle name="Hyperlink" xfId="735" builtinId="8" hidden="1"/>
    <cellStyle name="Hyperlink" xfId="737" builtinId="8" hidden="1"/>
    <cellStyle name="Hyperlink" xfId="739" builtinId="8" hidden="1"/>
    <cellStyle name="Hyperlink" xfId="741" builtinId="8" hidden="1"/>
    <cellStyle name="Hyperlink" xfId="743" builtinId="8" hidden="1"/>
    <cellStyle name="Hyperlink" xfId="745" builtinId="8" hidden="1"/>
    <cellStyle name="Hyperlink" xfId="747" builtinId="8" hidden="1"/>
    <cellStyle name="Hyperlink" xfId="749" builtinId="8" hidden="1"/>
    <cellStyle name="Hyperlink" xfId="751" builtinId="8" hidden="1"/>
    <cellStyle name="Hyperlink" xfId="753" builtinId="8" hidden="1"/>
    <cellStyle name="Hyperlink" xfId="755" builtinId="8" hidden="1"/>
    <cellStyle name="Hyperlink" xfId="757" builtinId="8" hidden="1"/>
    <cellStyle name="Hyperlink" xfId="759" builtinId="8" hidden="1"/>
    <cellStyle name="Hyperlink" xfId="761" builtinId="8" hidden="1"/>
    <cellStyle name="Hyperlink" xfId="763" builtinId="8" hidden="1"/>
    <cellStyle name="Hyperlink" xfId="765" builtinId="8" hidden="1"/>
    <cellStyle name="Hyperlink" xfId="767" builtinId="8" hidden="1"/>
    <cellStyle name="Hyperlink" xfId="769" builtinId="8" hidden="1"/>
    <cellStyle name="Hyperlink" xfId="771" builtinId="8" hidden="1"/>
    <cellStyle name="Hyperlink" xfId="773" builtinId="8" hidden="1"/>
    <cellStyle name="Hyperlink" xfId="775" builtinId="8" hidden="1"/>
    <cellStyle name="Hyperlink" xfId="777" builtinId="8" hidden="1"/>
    <cellStyle name="Hyperlink" xfId="779" builtinId="8" hidden="1"/>
    <cellStyle name="Hyperlink" xfId="781" builtinId="8" hidden="1"/>
    <cellStyle name="Hyperlink" xfId="783" builtinId="8" hidden="1"/>
    <cellStyle name="Hyperlink" xfId="785" builtinId="8" hidden="1"/>
    <cellStyle name="Hyperlink" xfId="787" builtinId="8" hidden="1"/>
    <cellStyle name="Hyperlink" xfId="789" builtinId="8" hidden="1"/>
    <cellStyle name="Hyperlink" xfId="791" builtinId="8" hidden="1"/>
    <cellStyle name="Hyperlink" xfId="793" builtinId="8" hidden="1"/>
    <cellStyle name="Hyperlink" xfId="795" builtinId="8" hidden="1"/>
    <cellStyle name="Hyperlink" xfId="797" builtinId="8" hidden="1"/>
    <cellStyle name="Hyperlink" xfId="799" builtinId="8" hidden="1"/>
    <cellStyle name="Hyperlink" xfId="801" builtinId="8" hidden="1"/>
    <cellStyle name="Hyperlink" xfId="803" builtinId="8" hidden="1"/>
    <cellStyle name="Hyperlink" xfId="805" builtinId="8" hidden="1"/>
    <cellStyle name="Hyperlink" xfId="807" builtinId="8" hidden="1"/>
    <cellStyle name="Hyperlink" xfId="809" builtinId="8" hidden="1"/>
    <cellStyle name="Hyperlink" xfId="811" builtinId="8" hidden="1"/>
    <cellStyle name="Hyperlink" xfId="813" builtinId="8" hidden="1"/>
    <cellStyle name="Hyperlink" xfId="815" builtinId="8" hidden="1"/>
    <cellStyle name="Hyperlink" xfId="817" builtinId="8" hidden="1"/>
    <cellStyle name="Hyperlink" xfId="819" builtinId="8" hidden="1"/>
    <cellStyle name="Hyperlink" xfId="821" builtinId="8" hidden="1"/>
    <cellStyle name="Hyperlink" xfId="823" builtinId="8" hidden="1"/>
    <cellStyle name="Hyperlink" xfId="825" builtinId="8" hidden="1"/>
    <cellStyle name="Hyperlink" xfId="827" builtinId="8" hidden="1"/>
    <cellStyle name="Hyperlink" xfId="829" builtinId="8" hidden="1"/>
    <cellStyle name="Hyperlink" xfId="831" builtinId="8" hidden="1"/>
    <cellStyle name="Hyperlink" xfId="833" builtinId="8" hidden="1"/>
    <cellStyle name="Hyperlink" xfId="835" builtinId="8" hidden="1"/>
    <cellStyle name="Hyperlink" xfId="837" builtinId="8" hidden="1"/>
    <cellStyle name="Hyperlink" xfId="839" builtinId="8" hidden="1"/>
    <cellStyle name="Hyperlink" xfId="841" builtinId="8" hidden="1"/>
    <cellStyle name="Hyperlink" xfId="843" builtinId="8" hidden="1"/>
    <cellStyle name="Hyperlink" xfId="845" builtinId="8" hidden="1"/>
    <cellStyle name="Hyperlink" xfId="847" builtinId="8" hidden="1"/>
    <cellStyle name="Hyperlink" xfId="849" builtinId="8" hidden="1"/>
    <cellStyle name="Hyperlink" xfId="851" builtinId="8" hidden="1"/>
    <cellStyle name="Hyperlink" xfId="853" builtinId="8" hidden="1"/>
    <cellStyle name="Hyperlink" xfId="855" builtinId="8" hidden="1"/>
    <cellStyle name="Hyperlink" xfId="857" builtinId="8" hidden="1"/>
    <cellStyle name="Hyperlink" xfId="859" builtinId="8" hidden="1"/>
    <cellStyle name="Hyperlink" xfId="861" builtinId="8" hidden="1"/>
    <cellStyle name="Hyperlink" xfId="863" builtinId="8" hidden="1"/>
    <cellStyle name="Hyperlink" xfId="865" builtinId="8" hidden="1"/>
    <cellStyle name="Hyperlink" xfId="867" builtinId="8" hidden="1"/>
    <cellStyle name="Hyperlink" xfId="869" builtinId="8" hidden="1"/>
    <cellStyle name="Hyperlink" xfId="871" builtinId="8" hidden="1"/>
    <cellStyle name="Hyperlink" xfId="873" builtinId="8" hidden="1"/>
    <cellStyle name="Hyperlink" xfId="875" builtinId="8" hidden="1"/>
    <cellStyle name="Hyperlink" xfId="877" builtinId="8" hidden="1"/>
    <cellStyle name="Hyperlink" xfId="879" builtinId="8" hidden="1"/>
    <cellStyle name="Hyperlink" xfId="881" builtinId="8" hidden="1"/>
    <cellStyle name="Hyperlink" xfId="883" builtinId="8" hidden="1"/>
    <cellStyle name="Hyperlink" xfId="885" builtinId="8" hidden="1"/>
    <cellStyle name="Hyperlink" xfId="887" builtinId="8" hidden="1"/>
    <cellStyle name="Hyperlink" xfId="889" builtinId="8" hidden="1"/>
    <cellStyle name="Incorrecto" xfId="656"/>
    <cellStyle name="Neutral" xfId="4" builtinId="28" customBuiltin="1"/>
    <cellStyle name="Normal" xfId="0" builtinId="0"/>
    <cellStyle name="Normal 2" xfId="2"/>
    <cellStyle name="Normal 2 2" xfId="229"/>
    <cellStyle name="Normal 2 3" xfId="108"/>
    <cellStyle name="Normal 3" xfId="201"/>
    <cellStyle name="Normal 4" xfId="278"/>
    <cellStyle name="Normal 5" xfId="6"/>
    <cellStyle name="Normal_Hoja1" xfId="3"/>
    <cellStyle name="Normal_Hoja2" xfId="279"/>
    <cellStyle name="Notas" xfId="13"/>
    <cellStyle name="Output 2" xfId="230"/>
    <cellStyle name="Texto de advertencia" xfId="12"/>
    <cellStyle name="Title 2" xfId="232"/>
    <cellStyle name="Total" xfId="5" builtinId="25" customBuiltin="1"/>
  </cellStyles>
  <dxfs count="8">
    <dxf>
      <font>
        <b/>
        <i val="0"/>
      </font>
    </dxf>
    <dxf>
      <font>
        <color theme="0"/>
      </font>
    </dxf>
    <dxf>
      <font>
        <b/>
        <i val="0"/>
      </font>
    </dxf>
    <dxf>
      <font>
        <color theme="0"/>
      </font>
    </dxf>
    <dxf>
      <font>
        <b/>
        <i val="0"/>
      </font>
    </dxf>
    <dxf>
      <font>
        <color theme="0"/>
      </font>
    </dxf>
    <dxf>
      <font>
        <b/>
        <i val="0"/>
      </font>
    </dxf>
    <dxf>
      <font>
        <color theme="0"/>
      </font>
    </dxf>
  </dxfs>
  <tableStyles count="0" defaultTableStyle="TableStyleMedium9" defaultPivotStyle="PivotStyleMedium4"/>
  <colors>
    <mruColors>
      <color rgb="FFFFCC99"/>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trlProps/ctrlProp1.xml><?xml version="1.0" encoding="utf-8"?>
<formControlPr xmlns="http://schemas.microsoft.com/office/spreadsheetml/2009/9/main" objectType="Drop" dropLines="84" dropStyle="combo" dx="16" fmlaRange="$U$2:$U$6" sel="0" val="0"/>
</file>

<file path=xl/ctrlProps/ctrlProp2.xml><?xml version="1.0" encoding="utf-8"?>
<formControlPr xmlns="http://schemas.microsoft.com/office/spreadsheetml/2009/9/main" objectType="Drop" dropLines="84" dropStyle="combo" dx="16" fmlaRange="$U$8:$U$15" sel="4" val="0"/>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e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jpeg"/></Relationships>
</file>

<file path=xl/drawings/_rels/vmlDrawing3.vml.rels><?xml version="1.0" encoding="UTF-8" standalone="yes"?>
<Relationships xmlns="http://schemas.openxmlformats.org/package/2006/relationships"><Relationship Id="rId1" Type="http://schemas.openxmlformats.org/officeDocument/2006/relationships/image" Target="../media/image3.jpeg"/></Relationships>
</file>

<file path=xl/drawings/drawing1.xml><?xml version="1.0" encoding="utf-8"?>
<xdr:wsDr xmlns:xdr="http://schemas.openxmlformats.org/drawingml/2006/spreadsheetDrawing" xmlns:a="http://schemas.openxmlformats.org/drawingml/2006/main">
  <xdr:twoCellAnchor editAs="absolute">
    <xdr:from>
      <xdr:col>1</xdr:col>
      <xdr:colOff>228600</xdr:colOff>
      <xdr:row>1</xdr:row>
      <xdr:rowOff>266699</xdr:rowOff>
    </xdr:from>
    <xdr:to>
      <xdr:col>13</xdr:col>
      <xdr:colOff>57150</xdr:colOff>
      <xdr:row>2</xdr:row>
      <xdr:rowOff>428625</xdr:rowOff>
    </xdr:to>
    <xdr:sp macro="" textlink="">
      <xdr:nvSpPr>
        <xdr:cNvPr id="7" name="TextBox 6"/>
        <xdr:cNvSpPr txBox="1"/>
      </xdr:nvSpPr>
      <xdr:spPr>
        <a:xfrm>
          <a:off x="895350" y="790574"/>
          <a:ext cx="7800975" cy="438151"/>
        </a:xfrm>
        <a:prstGeom prst="rect">
          <a:avLst/>
        </a:prstGeom>
        <a:solidFill>
          <a:schemeClr val="accent2"/>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wrap="square" rtlCol="0" anchor="t"/>
        <a:lstStyle/>
        <a:p>
          <a:pPr algn="ctr"/>
          <a:r>
            <a:rPr lang="en-US" sz="1100" b="1" baseline="0">
              <a:solidFill>
                <a:schemeClr val="bg1"/>
              </a:solidFill>
            </a:rPr>
            <a:t>PLEASE ENTER ALL CONTACT AND ORDER INFORMATION ON THE "ORDER DETAIL" TAB, </a:t>
          </a:r>
        </a:p>
        <a:p>
          <a:pPr algn="ctr"/>
          <a:r>
            <a:rPr lang="en-US" sz="1100" b="1" baseline="0">
              <a:solidFill>
                <a:schemeClr val="bg1"/>
              </a:solidFill>
            </a:rPr>
            <a:t>AND THIS ORDER SUMMARY WILL AUTOMATICALLY COMPLETE ITSELF.</a:t>
          </a:r>
          <a:endParaRPr lang="en-US" sz="1100" b="1">
            <a:solidFill>
              <a:schemeClr val="bg1"/>
            </a:solidFill>
          </a:endParaRPr>
        </a:p>
      </xdr:txBody>
    </xdr:sp>
    <xdr:clientData fPrintsWithSheet="0"/>
  </xdr:twoCellAnchor>
  <xdr:twoCellAnchor editAs="oneCell">
    <xdr:from>
      <xdr:col>0</xdr:col>
      <xdr:colOff>58010</xdr:colOff>
      <xdr:row>65</xdr:row>
      <xdr:rowOff>123825</xdr:rowOff>
    </xdr:from>
    <xdr:to>
      <xdr:col>1</xdr:col>
      <xdr:colOff>536837</xdr:colOff>
      <xdr:row>66</xdr:row>
      <xdr:rowOff>853439</xdr:rowOff>
    </xdr:to>
    <xdr:pic>
      <xdr:nvPicPr>
        <xdr:cNvPr id="3" name="Picture 2"/>
        <xdr:cNvPicPr>
          <a:picLocks noChangeAspect="1"/>
        </xdr:cNvPicPr>
      </xdr:nvPicPr>
      <xdr:blipFill rotWithShape="1">
        <a:blip xmlns:r="http://schemas.openxmlformats.org/officeDocument/2006/relationships" r:embed="rId1"/>
        <a:srcRect l="19801" t="11166" r="18463" b="3966"/>
        <a:stretch/>
      </xdr:blipFill>
      <xdr:spPr>
        <a:xfrm>
          <a:off x="58010" y="17478375"/>
          <a:ext cx="1145577" cy="885824"/>
        </a:xfrm>
        <a:prstGeom prst="rect">
          <a:avLst/>
        </a:prstGeom>
      </xdr:spPr>
    </xdr:pic>
    <xdr:clientData/>
  </xdr:twoCellAnchor>
  <xdr:twoCellAnchor editAs="oneCell">
    <xdr:from>
      <xdr:col>0</xdr:col>
      <xdr:colOff>38101</xdr:colOff>
      <xdr:row>63</xdr:row>
      <xdr:rowOff>95250</xdr:rowOff>
    </xdr:from>
    <xdr:to>
      <xdr:col>2</xdr:col>
      <xdr:colOff>9525</xdr:colOff>
      <xdr:row>66</xdr:row>
      <xdr:rowOff>534670</xdr:rowOff>
    </xdr:to>
    <xdr:pic>
      <xdr:nvPicPr>
        <xdr:cNvPr id="4" name="Picture 3"/>
        <xdr:cNvPicPr>
          <a:picLocks noChangeAspect="1"/>
        </xdr:cNvPicPr>
      </xdr:nvPicPr>
      <xdr:blipFill rotWithShape="1">
        <a:blip xmlns:r="http://schemas.openxmlformats.org/officeDocument/2006/relationships" r:embed="rId2"/>
        <a:srcRect l="21960" t="16416" r="21397" b="5901"/>
        <a:stretch/>
      </xdr:blipFill>
      <xdr:spPr>
        <a:xfrm>
          <a:off x="38101" y="16325850"/>
          <a:ext cx="1200149" cy="92583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133350</xdr:colOff>
      <xdr:row>0</xdr:row>
      <xdr:rowOff>248496</xdr:rowOff>
    </xdr:from>
    <xdr:to>
      <xdr:col>1</xdr:col>
      <xdr:colOff>285750</xdr:colOff>
      <xdr:row>0</xdr:row>
      <xdr:rowOff>989753</xdr:rowOff>
    </xdr:to>
    <xdr:pic>
      <xdr:nvPicPr>
        <xdr:cNvPr id="2049" name="Picture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xmlns="" val="0"/>
            </a:ext>
          </a:extLst>
        </a:blip>
        <a:stretch>
          <a:fillRect/>
        </a:stretch>
      </xdr:blipFill>
      <xdr:spPr bwMode="auto">
        <a:xfrm>
          <a:off x="133350" y="248496"/>
          <a:ext cx="733425" cy="741257"/>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vmlDrawing" Target="../drawings/vmlDrawing2.vml"/><Relationship Id="rId1" Type="http://schemas.openxmlformats.org/officeDocument/2006/relationships/printerSettings" Target="../printerSettings/printerSettings1.bin"/><Relationship Id="rId6" Type="http://schemas.openxmlformats.org/officeDocument/2006/relationships/ctrlProp" Target="../ctrlProps/ctrlProp1.xml"/><Relationship Id="rId5" Type="http://schemas.openxmlformats.org/officeDocument/2006/relationships/ctrlProp" Target="../ctrlProps/ctrlProp2.xml"/><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sheetPr codeName="Sheet2" enableFormatConditionsCalculation="0">
    <pageSetUpPr fitToPage="1"/>
  </sheetPr>
  <dimension ref="A1:X72"/>
  <sheetViews>
    <sheetView topLeftCell="A7" workbookViewId="0">
      <selection activeCell="AA18" sqref="AA18"/>
    </sheetView>
  </sheetViews>
  <sheetFormatPr defaultColWidth="4" defaultRowHeight="11.4"/>
  <cols>
    <col min="1" max="1" width="10" style="1" customWidth="1"/>
    <col min="2" max="2" width="8.44140625" style="1" customWidth="1"/>
    <col min="3" max="3" width="12.44140625" style="1" customWidth="1"/>
    <col min="4" max="4" width="16.44140625" style="1" customWidth="1"/>
    <col min="5" max="7" width="7.44140625" style="86" bestFit="1" customWidth="1"/>
    <col min="8" max="8" width="11.77734375" style="93" bestFit="1" customWidth="1"/>
    <col min="9" max="9" width="10" style="1" customWidth="1"/>
    <col min="10" max="13" width="9.109375" style="1" customWidth="1"/>
    <col min="14" max="14" width="9.109375" style="40" customWidth="1"/>
    <col min="15" max="15" width="13.44140625" style="40" customWidth="1"/>
    <col min="16" max="20" width="7.44140625" style="1" customWidth="1"/>
    <col min="21" max="21" width="31.77734375" style="1" hidden="1" customWidth="1"/>
    <col min="22" max="254" width="9.109375" style="1" customWidth="1"/>
    <col min="255" max="16384" width="4" style="1"/>
  </cols>
  <sheetData>
    <row r="1" spans="1:24" ht="41.25" customHeight="1">
      <c r="A1" s="193" t="s">
        <v>47</v>
      </c>
      <c r="B1" s="193"/>
      <c r="C1" s="193"/>
      <c r="D1" s="193"/>
      <c r="E1" s="193"/>
      <c r="F1" s="193"/>
      <c r="G1" s="193"/>
      <c r="H1" s="193"/>
      <c r="I1" s="193"/>
      <c r="J1" s="193"/>
      <c r="K1" s="193"/>
      <c r="L1" s="193"/>
      <c r="M1" s="193"/>
      <c r="N1" s="193"/>
      <c r="O1" s="193"/>
      <c r="P1" s="120"/>
      <c r="Q1" s="7"/>
      <c r="R1" s="7"/>
      <c r="S1" s="7"/>
      <c r="T1" s="7"/>
      <c r="U1" s="7"/>
    </row>
    <row r="2" spans="1:24" ht="21.75" customHeight="1">
      <c r="A2" s="192" t="s">
        <v>727</v>
      </c>
      <c r="B2" s="192"/>
      <c r="C2" s="192"/>
      <c r="D2" s="192"/>
      <c r="E2" s="192"/>
      <c r="F2" s="192"/>
      <c r="G2" s="192"/>
      <c r="H2" s="192"/>
      <c r="I2" s="192"/>
      <c r="J2" s="192"/>
      <c r="K2" s="192"/>
      <c r="L2" s="192"/>
      <c r="M2" s="192"/>
      <c r="N2" s="192"/>
      <c r="O2" s="192"/>
      <c r="P2" s="56"/>
      <c r="Q2" s="56"/>
      <c r="R2" s="56"/>
      <c r="S2" s="56"/>
      <c r="T2" s="56"/>
      <c r="U2" s="56"/>
      <c r="V2" s="56"/>
    </row>
    <row r="3" spans="1:24" ht="38.25" customHeight="1" thickBot="1">
      <c r="H3" s="86"/>
      <c r="N3" s="1"/>
      <c r="O3" s="1"/>
      <c r="Q3" s="21"/>
      <c r="R3" s="21"/>
      <c r="S3" s="21"/>
      <c r="T3" s="21"/>
      <c r="U3" s="21"/>
    </row>
    <row r="4" spans="1:24" ht="18" customHeight="1" thickBot="1">
      <c r="A4" s="2" t="s">
        <v>100</v>
      </c>
      <c r="B4" s="207">
        <f>'Order Form'!N2</f>
        <v>0</v>
      </c>
      <c r="C4" s="208"/>
      <c r="D4" s="209"/>
      <c r="H4" s="87" t="s">
        <v>44</v>
      </c>
      <c r="I4" s="189">
        <f ca="1">'Order Form'!B3</f>
        <v>41493.559469675929</v>
      </c>
      <c r="J4" s="190"/>
      <c r="K4" s="190"/>
      <c r="L4" s="190"/>
      <c r="M4" s="191"/>
      <c r="Q4" s="21"/>
      <c r="R4" s="21"/>
      <c r="S4" s="21"/>
      <c r="T4" s="21"/>
      <c r="U4" s="21"/>
    </row>
    <row r="5" spans="1:24" ht="18" customHeight="1" thickBot="1">
      <c r="A5" s="117" t="s">
        <v>48</v>
      </c>
      <c r="B5" s="205">
        <f>'Order Form'!F5</f>
        <v>0</v>
      </c>
      <c r="C5" s="205"/>
      <c r="D5" s="206"/>
      <c r="H5" s="88"/>
      <c r="I5" s="31" t="s">
        <v>50</v>
      </c>
      <c r="J5" s="28" t="s">
        <v>51</v>
      </c>
      <c r="K5" s="31" t="s">
        <v>18</v>
      </c>
      <c r="L5" s="32" t="s">
        <v>19</v>
      </c>
      <c r="M5" s="33" t="s">
        <v>20</v>
      </c>
      <c r="Q5" s="21"/>
      <c r="R5" s="21"/>
      <c r="S5" s="21"/>
      <c r="T5" s="21"/>
      <c r="U5" s="21"/>
    </row>
    <row r="6" spans="1:24" ht="18" customHeight="1" thickBot="1">
      <c r="A6" s="118"/>
      <c r="B6" s="205">
        <f>'Order Form'!F6</f>
        <v>0</v>
      </c>
      <c r="C6" s="205"/>
      <c r="D6" s="206"/>
      <c r="H6" s="89" t="s">
        <v>21</v>
      </c>
      <c r="I6" s="35" t="str">
        <f>IF(ISBLANK('Order Form'!K11),"",'Order Form'!K11)</f>
        <v/>
      </c>
      <c r="J6" s="35" t="str">
        <f>IF(ISBLANK('Order Form'!L11),"",'Order Form'!L11)</f>
        <v/>
      </c>
      <c r="K6" s="35" t="str">
        <f>IF(ISBLANK('Order Form'!M11),"",'Order Form'!M11)</f>
        <v/>
      </c>
      <c r="L6" s="35" t="str">
        <f>IF(ISBLANK('Order Form'!N11),"",'Order Form'!N11)</f>
        <v/>
      </c>
      <c r="M6" s="35" t="str">
        <f>IF(ISBLANK('Order Form'!O11),"",'Order Form'!O11)</f>
        <v/>
      </c>
      <c r="N6" s="46"/>
      <c r="Q6" s="21"/>
      <c r="R6" s="21"/>
      <c r="S6" s="21"/>
      <c r="T6" s="21"/>
      <c r="U6" s="21"/>
    </row>
    <row r="7" spans="1:24" ht="18" customHeight="1" thickBot="1">
      <c r="A7" s="119"/>
      <c r="B7" s="205">
        <f>'Order Form'!F7</f>
        <v>0</v>
      </c>
      <c r="C7" s="205"/>
      <c r="D7" s="206"/>
      <c r="G7" s="98"/>
      <c r="H7" s="89" t="s">
        <v>22</v>
      </c>
      <c r="I7" s="35" t="str">
        <f>IF(ISBLANK('Order Form'!K12),"",'Order Form'!K12)</f>
        <v/>
      </c>
      <c r="J7" s="35" t="str">
        <f>IF(ISBLANK('Order Form'!L12),"",'Order Form'!L12)</f>
        <v/>
      </c>
      <c r="K7" s="35" t="str">
        <f>IF(ISBLANK('Order Form'!M12),"",'Order Form'!M12)</f>
        <v/>
      </c>
      <c r="L7" s="35" t="str">
        <f>IF(ISBLANK('Order Form'!N12),"",'Order Form'!N12)</f>
        <v/>
      </c>
      <c r="M7" s="35" t="str">
        <f>IF(ISBLANK('Order Form'!O12),"",'Order Form'!O12)</f>
        <v/>
      </c>
      <c r="N7" s="48"/>
      <c r="O7" s="45"/>
      <c r="P7" s="45"/>
      <c r="Q7" s="21"/>
      <c r="R7" s="21"/>
      <c r="S7" s="21"/>
      <c r="T7" s="21"/>
      <c r="U7" s="21"/>
    </row>
    <row r="8" spans="1:24" ht="18" customHeight="1" thickBot="1">
      <c r="A8" s="29" t="s">
        <v>49</v>
      </c>
      <c r="B8" s="30"/>
      <c r="C8" s="180"/>
      <c r="D8" s="181"/>
      <c r="H8" s="89" t="s">
        <v>23</v>
      </c>
      <c r="I8" s="170">
        <f>'Order Form'!K13</f>
        <v>0</v>
      </c>
      <c r="J8" s="170">
        <f>'Order Form'!L13</f>
        <v>0</v>
      </c>
      <c r="K8" s="170">
        <f>'Order Form'!M13</f>
        <v>0</v>
      </c>
      <c r="L8" s="170">
        <f>'Order Form'!N13</f>
        <v>0</v>
      </c>
      <c r="M8" s="170">
        <f>'Order Form'!O13</f>
        <v>0</v>
      </c>
      <c r="N8" s="46"/>
      <c r="P8" s="8"/>
      <c r="Q8" s="8"/>
      <c r="R8" s="8"/>
      <c r="S8" s="8"/>
      <c r="T8" s="8"/>
    </row>
    <row r="9" spans="1:24" ht="18" customHeight="1">
      <c r="A9" s="174">
        <f>IF('Order Form'!N7=" "," ",'Order Form'!N7)</f>
        <v>0</v>
      </c>
      <c r="B9" s="175"/>
      <c r="C9" s="175"/>
      <c r="D9" s="176"/>
      <c r="H9" s="89" t="s">
        <v>24</v>
      </c>
      <c r="I9" s="36" t="str">
        <f>IF('Order Form'!K14&gt;=1,'Order Form'!K14," ")</f>
        <v xml:space="preserve"> </v>
      </c>
      <c r="J9" s="36" t="str">
        <f>IF('Order Form'!L14&gt;=1,'Order Form'!L14," ")</f>
        <v xml:space="preserve"> </v>
      </c>
      <c r="K9" s="36" t="str">
        <f>IF('Order Form'!M14&gt;=1,'Order Form'!M14," ")</f>
        <v xml:space="preserve"> </v>
      </c>
      <c r="L9" s="36" t="str">
        <f>IF('Order Form'!N14&gt;=1,'Order Form'!N14," ")</f>
        <v xml:space="preserve"> </v>
      </c>
      <c r="M9" s="37" t="str">
        <f>IF('Order Form'!O14&gt;=1,'Order Form'!O14," ")</f>
        <v xml:space="preserve"> </v>
      </c>
      <c r="N9" s="47"/>
      <c r="P9" s="9"/>
      <c r="Q9" s="9"/>
      <c r="R9" s="9"/>
      <c r="S9" s="9"/>
      <c r="T9" s="9"/>
    </row>
    <row r="10" spans="1:24" ht="18" customHeight="1" thickBot="1">
      <c r="A10" s="177"/>
      <c r="B10" s="178"/>
      <c r="C10" s="178"/>
      <c r="D10" s="179"/>
      <c r="H10" s="90" t="s">
        <v>25</v>
      </c>
      <c r="I10" s="38" t="str">
        <f>IF('Order Form'!K15&gt;1,'Order Form'!K15," ")</f>
        <v xml:space="preserve"> </v>
      </c>
      <c r="J10" s="38" t="str">
        <f>IF('Order Form'!L15&gt;1,'Order Form'!L15," ")</f>
        <v xml:space="preserve"> </v>
      </c>
      <c r="K10" s="38" t="str">
        <f>IF('Order Form'!M15&gt;1,'Order Form'!M15," ")</f>
        <v xml:space="preserve"> </v>
      </c>
      <c r="L10" s="38" t="str">
        <f>IF('Order Form'!N15&gt;1,'Order Form'!N15," ")</f>
        <v xml:space="preserve"> </v>
      </c>
      <c r="M10" s="39" t="str">
        <f>IF('Order Form'!O15&gt;1,'Order Form'!O15," ")</f>
        <v xml:space="preserve"> </v>
      </c>
      <c r="N10" s="46"/>
      <c r="P10" s="9"/>
      <c r="Q10" s="9"/>
      <c r="R10" s="9"/>
      <c r="S10" s="9"/>
      <c r="T10" s="9"/>
    </row>
    <row r="11" spans="1:24" ht="12" thickBot="1">
      <c r="A11" s="182"/>
      <c r="B11" s="182"/>
      <c r="C11" s="182"/>
      <c r="D11" s="182"/>
      <c r="E11" s="99"/>
      <c r="F11" s="101"/>
      <c r="G11" s="102"/>
      <c r="H11" s="91"/>
      <c r="I11" s="10"/>
      <c r="J11" s="10"/>
      <c r="K11" s="10"/>
      <c r="L11" s="10"/>
      <c r="M11" s="10"/>
      <c r="N11" s="41"/>
      <c r="O11" s="41"/>
      <c r="P11" s="10"/>
      <c r="Q11" s="10"/>
      <c r="R11" s="10"/>
      <c r="S11" s="10"/>
      <c r="T11" s="10"/>
    </row>
    <row r="12" spans="1:24" ht="26.25" customHeight="1" thickBot="1">
      <c r="A12" s="185" t="s">
        <v>81</v>
      </c>
      <c r="B12" s="186"/>
      <c r="C12" s="186"/>
      <c r="D12" s="186"/>
      <c r="E12" s="103" t="s">
        <v>82</v>
      </c>
      <c r="F12" s="103" t="s">
        <v>83</v>
      </c>
      <c r="G12" s="103" t="s">
        <v>84</v>
      </c>
      <c r="H12" s="183" t="s">
        <v>85</v>
      </c>
      <c r="I12" s="171" t="s">
        <v>29</v>
      </c>
      <c r="J12" s="172"/>
      <c r="K12" s="172"/>
      <c r="L12" s="172"/>
      <c r="M12" s="173"/>
      <c r="N12" s="68" t="s">
        <v>86</v>
      </c>
      <c r="O12" s="69" t="s">
        <v>94</v>
      </c>
      <c r="P12" s="11"/>
      <c r="Q12" s="11"/>
      <c r="R12" s="11"/>
      <c r="S12" s="11"/>
      <c r="T12" s="11"/>
      <c r="U12" s="3"/>
    </row>
    <row r="13" spans="1:24" ht="24" customHeight="1" thickBot="1">
      <c r="A13" s="187"/>
      <c r="B13" s="188"/>
      <c r="C13" s="188"/>
      <c r="D13" s="188"/>
      <c r="E13" s="104" t="s">
        <v>87</v>
      </c>
      <c r="F13" s="104" t="s">
        <v>87</v>
      </c>
      <c r="G13" s="104" t="s">
        <v>87</v>
      </c>
      <c r="H13" s="184"/>
      <c r="I13" s="75" t="s">
        <v>50</v>
      </c>
      <c r="J13" s="76" t="s">
        <v>51</v>
      </c>
      <c r="K13" s="76" t="s">
        <v>18</v>
      </c>
      <c r="L13" s="76" t="s">
        <v>19</v>
      </c>
      <c r="M13" s="77" t="s">
        <v>20</v>
      </c>
      <c r="N13" s="74">
        <f>SUM(N14:N59)</f>
        <v>0</v>
      </c>
      <c r="O13" s="70">
        <f>SUM(O14:O59)</f>
        <v>0</v>
      </c>
      <c r="P13" s="121"/>
      <c r="Q13" s="121"/>
      <c r="R13" s="121"/>
      <c r="S13" s="121"/>
      <c r="T13" s="121"/>
      <c r="U13" s="129" t="s">
        <v>122</v>
      </c>
    </row>
    <row r="14" spans="1:24" ht="13.95" customHeight="1" thickTop="1">
      <c r="A14" s="203"/>
      <c r="B14" s="204"/>
      <c r="C14" s="204"/>
      <c r="D14" s="204"/>
      <c r="E14" s="92"/>
      <c r="F14" s="92"/>
      <c r="G14" s="92"/>
      <c r="H14" s="85"/>
      <c r="I14" s="78"/>
      <c r="J14" s="78"/>
      <c r="K14" s="78"/>
      <c r="L14" s="78"/>
      <c r="M14" s="78"/>
      <c r="N14" s="78"/>
      <c r="O14" s="79"/>
      <c r="P14" s="122"/>
      <c r="Q14" s="122"/>
      <c r="R14" s="122"/>
      <c r="S14" s="122"/>
      <c r="T14" s="123"/>
      <c r="U14" s="124"/>
    </row>
    <row r="15" spans="1:24" s="3" customFormat="1" ht="13.95" customHeight="1">
      <c r="A15" s="141" t="str">
        <f>'Pricing Reference'!A2</f>
        <v>BALACLAVA MICROFIBER BUFF®</v>
      </c>
      <c r="B15" s="142"/>
      <c r="C15" s="142"/>
      <c r="D15" s="142"/>
      <c r="E15" s="143">
        <f>VALUE(VLOOKUP($U15,'Pricing Reference'!$A$2:$E$46,2,FALSE))</f>
        <v>14.75</v>
      </c>
      <c r="F15" s="143">
        <f>VALUE(VLOOKUP($U15,'Pricing Reference'!$A$2:$E$46,3,FALSE))</f>
        <v>14.46</v>
      </c>
      <c r="G15" s="143">
        <f>VALUE(VLOOKUP($U15,'Pricing Reference'!$A$2:$E$46,4,FALSE))</f>
        <v>14.16</v>
      </c>
      <c r="H15" s="143">
        <f>VALUE(VLOOKUP($U15,'Pricing Reference'!$A$2:$E$46,5,FALSE))</f>
        <v>29.5</v>
      </c>
      <c r="I15" s="67">
        <f>SUMIF('Order Form'!$E$17:$E$546,'Pricing + Order Summary'!$U15,'Order Form'!K$17:K$546)</f>
        <v>0</v>
      </c>
      <c r="J15" s="67">
        <f>SUMIF('Order Form'!$E$17:$E$546,'Pricing + Order Summary'!$U15,'Order Form'!L$17:L$546)</f>
        <v>0</v>
      </c>
      <c r="K15" s="67">
        <f>SUMIF('Order Form'!$E$17:$E$546,'Pricing + Order Summary'!$U15,'Order Form'!M$17:M$546)</f>
        <v>0</v>
      </c>
      <c r="L15" s="67">
        <f>SUMIF('Order Form'!$E$17:$E$546,'Pricing + Order Summary'!$U15,'Order Form'!N$17:N$546)</f>
        <v>0</v>
      </c>
      <c r="M15" s="67">
        <f>SUMIF('Order Form'!$E$17:$E$546,'Pricing + Order Summary'!$U15,'Order Form'!O$17:O$546)</f>
        <v>0</v>
      </c>
      <c r="N15" s="144">
        <f t="shared" ref="N15:N58" si="0">SUM(I15,J15,K15,L15,M15)</f>
        <v>0</v>
      </c>
      <c r="O15" s="145">
        <f>SUM(P15,Q15,R15,S15,T15)</f>
        <v>0</v>
      </c>
      <c r="P15" s="146">
        <f>SUMIF('Order Form'!$E$17:$E$881,'Pricing + Order Summary'!$U15,'Order Form'!$V$17:$V$881)</f>
        <v>0</v>
      </c>
      <c r="Q15" s="147">
        <f>SUMIF('Order Form'!$E$17:$E$881,'Pricing + Order Summary'!$U15,'Order Form'!$W$17:$W$881)</f>
        <v>0</v>
      </c>
      <c r="R15" s="147">
        <f>SUMIF('Order Form'!$E$17:$E$881,'Pricing + Order Summary'!$U15,'Order Form'!$X$17:$X$881)</f>
        <v>0</v>
      </c>
      <c r="S15" s="147">
        <f>SUMIF('Order Form'!$E$17:$E$881,'Pricing + Order Summary'!$U15,'Order Form'!$Y$17:$Y$881)</f>
        <v>0</v>
      </c>
      <c r="T15" s="148">
        <f>SUMIF('Order Form'!$E$17:$E$881,'Pricing + Order Summary'!$U15,'Order Form'!$Z$17:$Z$881)</f>
        <v>0</v>
      </c>
      <c r="U15" s="149" t="s">
        <v>563</v>
      </c>
      <c r="V15" s="150"/>
      <c r="W15" s="150"/>
      <c r="X15" s="150"/>
    </row>
    <row r="16" spans="1:24" s="3" customFormat="1" ht="13.95" customHeight="1">
      <c r="A16" s="141" t="str">
        <f>'Pricing Reference'!A3</f>
        <v>BALACLAVA WOOL BUFF®</v>
      </c>
      <c r="B16" s="142"/>
      <c r="C16" s="142"/>
      <c r="D16" s="142"/>
      <c r="E16" s="143">
        <f>VALUE(VLOOKUP($U16,'Pricing Reference'!$A$2:$E$46,2,FALSE))</f>
        <v>18.5</v>
      </c>
      <c r="F16" s="143">
        <f>VALUE(VLOOKUP($U16,'Pricing Reference'!$A$2:$E$46,3,FALSE))</f>
        <v>18.13</v>
      </c>
      <c r="G16" s="143">
        <f>VALUE(VLOOKUP($U16,'Pricing Reference'!$A$2:$E$46,4,FALSE))</f>
        <v>17.760000000000002</v>
      </c>
      <c r="H16" s="143">
        <f>VALUE(VLOOKUP($U16,'Pricing Reference'!$A$2:$E$46,5,FALSE))</f>
        <v>37</v>
      </c>
      <c r="I16" s="67">
        <f>SUMIF('Order Form'!$E$17:$E$546,'Pricing + Order Summary'!$U16,'Order Form'!K$17:K$546)</f>
        <v>0</v>
      </c>
      <c r="J16" s="67">
        <f>SUMIF('Order Form'!$E$17:$E$546,'Pricing + Order Summary'!$U16,'Order Form'!L$17:L$546)</f>
        <v>0</v>
      </c>
      <c r="K16" s="67">
        <f>SUMIF('Order Form'!$E$17:$E$546,'Pricing + Order Summary'!$U16,'Order Form'!M$17:M$546)</f>
        <v>0</v>
      </c>
      <c r="L16" s="67">
        <f>SUMIF('Order Form'!$E$17:$E$546,'Pricing + Order Summary'!$U16,'Order Form'!N$17:N$546)</f>
        <v>0</v>
      </c>
      <c r="M16" s="67">
        <f>SUMIF('Order Form'!$E$17:$E$546,'Pricing + Order Summary'!$U16,'Order Form'!O$17:O$546)</f>
        <v>0</v>
      </c>
      <c r="N16" s="144">
        <f t="shared" si="0"/>
        <v>0</v>
      </c>
      <c r="O16" s="145">
        <f t="shared" ref="O16:O58" si="1">SUM(P16,Q16,R16,S16,T16)</f>
        <v>0</v>
      </c>
      <c r="P16" s="146">
        <f>SUMIF('Order Form'!$E$17:$E$881,'Pricing + Order Summary'!$U16,'Order Form'!$V$17:$V$881)</f>
        <v>0</v>
      </c>
      <c r="Q16" s="147">
        <f>SUMIF('Order Form'!$E$17:$E$881,'Pricing + Order Summary'!$U16,'Order Form'!$W$17:$W$881)</f>
        <v>0</v>
      </c>
      <c r="R16" s="147">
        <f>SUMIF('Order Form'!$E$17:$E$881,'Pricing + Order Summary'!$U16,'Order Form'!$X$17:$X$881)</f>
        <v>0</v>
      </c>
      <c r="S16" s="147">
        <f>SUMIF('Order Form'!$E$17:$E$881,'Pricing + Order Summary'!$U16,'Order Form'!$Y$17:$Y$881)</f>
        <v>0</v>
      </c>
      <c r="T16" s="148">
        <f>SUMIF('Order Form'!$E$17:$E$881,'Pricing + Order Summary'!$U16,'Order Form'!$Z$17:$Z$881)</f>
        <v>0</v>
      </c>
      <c r="U16" s="149" t="s">
        <v>570</v>
      </c>
      <c r="V16" s="150"/>
      <c r="W16" s="150"/>
      <c r="X16" s="150"/>
    </row>
    <row r="17" spans="1:24" s="3" customFormat="1" ht="13.95" customHeight="1">
      <c r="A17" s="141" t="str">
        <f>'Pricing Reference'!A4</f>
        <v>CYCLONE BUFF®</v>
      </c>
      <c r="B17" s="142"/>
      <c r="C17" s="142"/>
      <c r="D17" s="142"/>
      <c r="E17" s="143">
        <f>VALUE(VLOOKUP($U17,'Pricing Reference'!$A$2:$E$46,2,FALSE))</f>
        <v>21</v>
      </c>
      <c r="F17" s="143">
        <f>VALUE(VLOOKUP($U17,'Pricing Reference'!$A$2:$E$46,3,FALSE))</f>
        <v>20.58</v>
      </c>
      <c r="G17" s="143">
        <f>VALUE(VLOOKUP($U17,'Pricing Reference'!$A$2:$E$46,4,FALSE))</f>
        <v>20.16</v>
      </c>
      <c r="H17" s="143">
        <f>VALUE(VLOOKUP($U17,'Pricing Reference'!$A$2:$E$46,5,FALSE))</f>
        <v>42</v>
      </c>
      <c r="I17" s="67">
        <f>SUMIF('Order Form'!$E$17:$E$546,'Pricing + Order Summary'!$U17,'Order Form'!K$17:K$546)</f>
        <v>0</v>
      </c>
      <c r="J17" s="67">
        <f>SUMIF('Order Form'!$E$17:$E$546,'Pricing + Order Summary'!$U17,'Order Form'!L$17:L$546)</f>
        <v>0</v>
      </c>
      <c r="K17" s="67">
        <f>SUMIF('Order Form'!$E$17:$E$546,'Pricing + Order Summary'!$U17,'Order Form'!M$17:M$546)</f>
        <v>0</v>
      </c>
      <c r="L17" s="67">
        <f>SUMIF('Order Form'!$E$17:$E$546,'Pricing + Order Summary'!$U17,'Order Form'!N$17:N$546)</f>
        <v>0</v>
      </c>
      <c r="M17" s="67">
        <f>SUMIF('Order Form'!$E$17:$E$546,'Pricing + Order Summary'!$U17,'Order Form'!O$17:O$546)</f>
        <v>0</v>
      </c>
      <c r="N17" s="144">
        <f t="shared" si="0"/>
        <v>0</v>
      </c>
      <c r="O17" s="145">
        <f t="shared" si="1"/>
        <v>0</v>
      </c>
      <c r="P17" s="146">
        <f>SUMIF('Order Form'!$E$17:$E$881,'Pricing + Order Summary'!$U17,'Order Form'!$V$17:$V$881)</f>
        <v>0</v>
      </c>
      <c r="Q17" s="147">
        <f>SUMIF('Order Form'!$E$17:$E$881,'Pricing + Order Summary'!$U17,'Order Form'!$W$17:$W$881)</f>
        <v>0</v>
      </c>
      <c r="R17" s="147">
        <f>SUMIF('Order Form'!$E$17:$E$881,'Pricing + Order Summary'!$U17,'Order Form'!$X$17:$X$881)</f>
        <v>0</v>
      </c>
      <c r="S17" s="147">
        <f>SUMIF('Order Form'!$E$17:$E$881,'Pricing + Order Summary'!$U17,'Order Form'!$Y$17:$Y$881)</f>
        <v>0</v>
      </c>
      <c r="T17" s="148">
        <f>SUMIF('Order Form'!$E$17:$E$881,'Pricing + Order Summary'!$U17,'Order Form'!$Z$17:$Z$881)</f>
        <v>0</v>
      </c>
      <c r="U17" s="149" t="s">
        <v>591</v>
      </c>
      <c r="V17" s="150"/>
      <c r="W17" s="150"/>
      <c r="X17" s="150"/>
    </row>
    <row r="18" spans="1:24" s="3" customFormat="1" ht="13.95" customHeight="1">
      <c r="A18" s="141" t="str">
        <f>'Pricing Reference'!A5</f>
        <v>DOG BUFF®</v>
      </c>
      <c r="B18" s="142"/>
      <c r="C18" s="142"/>
      <c r="D18" s="142"/>
      <c r="E18" s="143">
        <f>VALUE(VLOOKUP($U18,'Pricing Reference'!$A$2:$E$46,2,FALSE))</f>
        <v>5.5</v>
      </c>
      <c r="F18" s="143">
        <f>VALUE(VLOOKUP($U18,'Pricing Reference'!$A$2:$E$46,3,FALSE))</f>
        <v>5.39</v>
      </c>
      <c r="G18" s="143">
        <f>VALUE(VLOOKUP($U18,'Pricing Reference'!$A$2:$E$46,4,FALSE))</f>
        <v>5.28</v>
      </c>
      <c r="H18" s="143">
        <f>VALUE(VLOOKUP($U18,'Pricing Reference'!$A$2:$E$46,5,FALSE))</f>
        <v>11</v>
      </c>
      <c r="I18" s="67">
        <f>SUMIF('Order Form'!$E$17:$E$546,'Pricing + Order Summary'!$U18,'Order Form'!K$17:K$546)</f>
        <v>0</v>
      </c>
      <c r="J18" s="67">
        <f>SUMIF('Order Form'!$E$17:$E$546,'Pricing + Order Summary'!$U18,'Order Form'!L$17:L$546)</f>
        <v>0</v>
      </c>
      <c r="K18" s="67">
        <f>SUMIF('Order Form'!$E$17:$E$546,'Pricing + Order Summary'!$U18,'Order Form'!M$17:M$546)</f>
        <v>0</v>
      </c>
      <c r="L18" s="67">
        <f>SUMIF('Order Form'!$E$17:$E$546,'Pricing + Order Summary'!$U18,'Order Form'!N$17:N$546)</f>
        <v>0</v>
      </c>
      <c r="M18" s="67">
        <f>SUMIF('Order Form'!$E$17:$E$546,'Pricing + Order Summary'!$U18,'Order Form'!O$17:O$546)</f>
        <v>0</v>
      </c>
      <c r="N18" s="144">
        <f t="shared" si="0"/>
        <v>0</v>
      </c>
      <c r="O18" s="145">
        <f t="shared" si="1"/>
        <v>0</v>
      </c>
      <c r="P18" s="146">
        <f>SUMIF('Order Form'!$E$17:$E$881,'Pricing + Order Summary'!$U18,'Order Form'!$V$17:$V$881)</f>
        <v>0</v>
      </c>
      <c r="Q18" s="147">
        <f>SUMIF('Order Form'!$E$17:$E$881,'Pricing + Order Summary'!$U18,'Order Form'!$W$17:$W$881)</f>
        <v>0</v>
      </c>
      <c r="R18" s="147">
        <f>SUMIF('Order Form'!$E$17:$E$881,'Pricing + Order Summary'!$U18,'Order Form'!$X$17:$X$881)</f>
        <v>0</v>
      </c>
      <c r="S18" s="147">
        <f>SUMIF('Order Form'!$E$17:$E$881,'Pricing + Order Summary'!$U18,'Order Form'!$Y$17:$Y$881)</f>
        <v>0</v>
      </c>
      <c r="T18" s="148">
        <f>SUMIF('Order Form'!$E$17:$E$881,'Pricing + Order Summary'!$U18,'Order Form'!$Z$17:$Z$881)</f>
        <v>0</v>
      </c>
      <c r="U18" s="149" t="s">
        <v>613</v>
      </c>
      <c r="V18" s="150"/>
      <c r="W18" s="150"/>
      <c r="X18" s="150"/>
    </row>
    <row r="19" spans="1:24" s="3" customFormat="1" ht="13.95" customHeight="1">
      <c r="A19" s="141" t="str">
        <f>'Pricing Reference'!A6</f>
        <v>INFINITY LYOCELL BUFF®</v>
      </c>
      <c r="B19" s="142"/>
      <c r="C19" s="142"/>
      <c r="D19" s="142"/>
      <c r="E19" s="143">
        <f>VALUE(VLOOKUP($U19,'Pricing Reference'!$A$2:$E$46,2,FALSE))</f>
        <v>18.5</v>
      </c>
      <c r="F19" s="143">
        <f>VALUE(VLOOKUP($U19,'Pricing Reference'!$A$2:$E$46,3,FALSE))</f>
        <v>17.760000000000002</v>
      </c>
      <c r="G19" s="143">
        <f>VALUE(VLOOKUP($U19,'Pricing Reference'!$A$2:$E$46,4,FALSE))</f>
        <v>17.39</v>
      </c>
      <c r="H19" s="143">
        <f>VALUE(VLOOKUP($U19,'Pricing Reference'!$A$2:$E$46,5,FALSE))</f>
        <v>37</v>
      </c>
      <c r="I19" s="67">
        <f>SUMIF('Order Form'!$E$17:$E$546,'Pricing + Order Summary'!$U19,'Order Form'!K$17:K$546)</f>
        <v>0</v>
      </c>
      <c r="J19" s="67">
        <f>SUMIF('Order Form'!$E$17:$E$546,'Pricing + Order Summary'!$U19,'Order Form'!L$17:L$546)</f>
        <v>0</v>
      </c>
      <c r="K19" s="67">
        <f>SUMIF('Order Form'!$E$17:$E$546,'Pricing + Order Summary'!$U19,'Order Form'!M$17:M$546)</f>
        <v>0</v>
      </c>
      <c r="L19" s="67">
        <f>SUMIF('Order Form'!$E$17:$E$546,'Pricing + Order Summary'!$U19,'Order Form'!N$17:N$546)</f>
        <v>0</v>
      </c>
      <c r="M19" s="67">
        <f>SUMIF('Order Form'!$E$17:$E$546,'Pricing + Order Summary'!$U19,'Order Form'!O$17:O$546)</f>
        <v>0</v>
      </c>
      <c r="N19" s="144">
        <f t="shared" si="0"/>
        <v>0</v>
      </c>
      <c r="O19" s="145">
        <f t="shared" si="1"/>
        <v>0</v>
      </c>
      <c r="P19" s="146">
        <f>SUMIF('Order Form'!$E$17:$E$881,'Pricing + Order Summary'!$U19,'Order Form'!$V$17:$V$881)</f>
        <v>0</v>
      </c>
      <c r="Q19" s="147">
        <f>SUMIF('Order Form'!$E$17:$E$881,'Pricing + Order Summary'!$U19,'Order Form'!$W$17:$W$881)</f>
        <v>0</v>
      </c>
      <c r="R19" s="147">
        <f>SUMIF('Order Form'!$E$17:$E$881,'Pricing + Order Summary'!$U19,'Order Form'!$X$17:$X$881)</f>
        <v>0</v>
      </c>
      <c r="S19" s="147">
        <f>SUMIF('Order Form'!$E$17:$E$881,'Pricing + Order Summary'!$U19,'Order Form'!$Y$17:$Y$881)</f>
        <v>0</v>
      </c>
      <c r="T19" s="148">
        <f>SUMIF('Order Form'!$E$17:$E$881,'Pricing + Order Summary'!$U19,'Order Form'!$Z$17:$Z$881)</f>
        <v>0</v>
      </c>
      <c r="U19" s="149" t="s">
        <v>423</v>
      </c>
    </row>
    <row r="20" spans="1:24" s="3" customFormat="1" ht="13.95" customHeight="1">
      <c r="A20" s="141" t="str">
        <f>'Pricing Reference'!A7</f>
        <v>INFINITY LYOCELL JACQUARD BUFF®</v>
      </c>
      <c r="B20" s="142"/>
      <c r="C20" s="142"/>
      <c r="D20" s="142"/>
      <c r="E20" s="143">
        <f>VALUE(VLOOKUP($U20,'Pricing Reference'!$A$2:$E$46,2,FALSE))</f>
        <v>19.5</v>
      </c>
      <c r="F20" s="143">
        <f>VALUE(VLOOKUP($U20,'Pricing Reference'!$A$2:$E$46,3,FALSE))</f>
        <v>18.72</v>
      </c>
      <c r="G20" s="143">
        <f>VALUE(VLOOKUP($U20,'Pricing Reference'!$A$2:$E$46,4,FALSE))</f>
        <v>18.329999999999998</v>
      </c>
      <c r="H20" s="143">
        <f>VALUE(VLOOKUP($U20,'Pricing Reference'!$A$2:$E$46,5,FALSE))</f>
        <v>39</v>
      </c>
      <c r="I20" s="67">
        <f>SUMIF('Order Form'!$E$17:$E$546,'Pricing + Order Summary'!$U20,'Order Form'!K$17:K$546)</f>
        <v>0</v>
      </c>
      <c r="J20" s="67">
        <f>SUMIF('Order Form'!$E$17:$E$546,'Pricing + Order Summary'!$U20,'Order Form'!L$17:L$546)</f>
        <v>0</v>
      </c>
      <c r="K20" s="67">
        <f>SUMIF('Order Form'!$E$17:$E$546,'Pricing + Order Summary'!$U20,'Order Form'!M$17:M$546)</f>
        <v>0</v>
      </c>
      <c r="L20" s="67">
        <f>SUMIF('Order Form'!$E$17:$E$546,'Pricing + Order Summary'!$U20,'Order Form'!N$17:N$546)</f>
        <v>0</v>
      </c>
      <c r="M20" s="67">
        <f>SUMIF('Order Form'!$E$17:$E$546,'Pricing + Order Summary'!$U20,'Order Form'!O$17:O$546)</f>
        <v>0</v>
      </c>
      <c r="N20" s="144">
        <f t="shared" ref="N20:N21" si="2">SUM(I20,J20,K20,L20,M20)</f>
        <v>0</v>
      </c>
      <c r="O20" s="145">
        <f t="shared" ref="O20:O21" si="3">SUM(P20,Q20,R20,S20,T20)</f>
        <v>0</v>
      </c>
      <c r="P20" s="146">
        <f>SUMIF('Order Form'!$E$17:$E$881,'Pricing + Order Summary'!$U20,'Order Form'!$V$17:$V$881)</f>
        <v>0</v>
      </c>
      <c r="Q20" s="147">
        <f>SUMIF('Order Form'!$E$17:$E$881,'Pricing + Order Summary'!$U20,'Order Form'!$W$17:$W$881)</f>
        <v>0</v>
      </c>
      <c r="R20" s="147">
        <f>SUMIF('Order Form'!$E$17:$E$881,'Pricing + Order Summary'!$U20,'Order Form'!$X$17:$X$881)</f>
        <v>0</v>
      </c>
      <c r="S20" s="147">
        <f>SUMIF('Order Form'!$E$17:$E$881,'Pricing + Order Summary'!$U20,'Order Form'!$Y$17:$Y$881)</f>
        <v>0</v>
      </c>
      <c r="T20" s="148">
        <f>SUMIF('Order Form'!$E$17:$E$881,'Pricing + Order Summary'!$U20,'Order Form'!$Z$17:$Z$881)</f>
        <v>0</v>
      </c>
      <c r="U20" s="149" t="s">
        <v>427</v>
      </c>
    </row>
    <row r="21" spans="1:24" s="3" customFormat="1" ht="13.95" customHeight="1">
      <c r="A21" s="141" t="str">
        <f>'Pricing Reference'!A8</f>
        <v>INFINITY SOLID WOOL BUFF®</v>
      </c>
      <c r="B21" s="142"/>
      <c r="C21" s="142"/>
      <c r="D21" s="142"/>
      <c r="E21" s="143">
        <f>VALUE(VLOOKUP($U21,'Pricing Reference'!$A$2:$E$46,2,FALSE))</f>
        <v>19.5</v>
      </c>
      <c r="F21" s="143">
        <f>VALUE(VLOOKUP($U21,'Pricing Reference'!$A$2:$E$46,3,FALSE))</f>
        <v>18.72</v>
      </c>
      <c r="G21" s="143">
        <f>VALUE(VLOOKUP($U21,'Pricing Reference'!$A$2:$E$46,4,FALSE))</f>
        <v>18.329999999999998</v>
      </c>
      <c r="H21" s="143">
        <f>VALUE(VLOOKUP($U21,'Pricing Reference'!$A$2:$E$46,5,FALSE))</f>
        <v>39</v>
      </c>
      <c r="I21" s="67">
        <f>SUMIF('Order Form'!$E$17:$E$546,'Pricing + Order Summary'!$U21,'Order Form'!K$17:K$546)</f>
        <v>0</v>
      </c>
      <c r="J21" s="67">
        <f>SUMIF('Order Form'!$E$17:$E$546,'Pricing + Order Summary'!$U21,'Order Form'!L$17:L$546)</f>
        <v>0</v>
      </c>
      <c r="K21" s="67">
        <f>SUMIF('Order Form'!$E$17:$E$546,'Pricing + Order Summary'!$U21,'Order Form'!M$17:M$546)</f>
        <v>0</v>
      </c>
      <c r="L21" s="67">
        <f>SUMIF('Order Form'!$E$17:$E$546,'Pricing + Order Summary'!$U21,'Order Form'!N$17:N$546)</f>
        <v>0</v>
      </c>
      <c r="M21" s="67">
        <f>SUMIF('Order Form'!$E$17:$E$546,'Pricing + Order Summary'!$U21,'Order Form'!O$17:O$546)</f>
        <v>0</v>
      </c>
      <c r="N21" s="144">
        <f t="shared" si="2"/>
        <v>0</v>
      </c>
      <c r="O21" s="145">
        <f t="shared" si="3"/>
        <v>0</v>
      </c>
      <c r="P21" s="146">
        <f>SUMIF('Order Form'!$E$17:$E$881,'Pricing + Order Summary'!$U21,'Order Form'!$V$17:$V$881)</f>
        <v>0</v>
      </c>
      <c r="Q21" s="147">
        <f>SUMIF('Order Form'!$E$17:$E$881,'Pricing + Order Summary'!$U21,'Order Form'!$W$17:$W$881)</f>
        <v>0</v>
      </c>
      <c r="R21" s="147">
        <f>SUMIF('Order Form'!$E$17:$E$881,'Pricing + Order Summary'!$U21,'Order Form'!$X$17:$X$881)</f>
        <v>0</v>
      </c>
      <c r="S21" s="147">
        <f>SUMIF('Order Form'!$E$17:$E$881,'Pricing + Order Summary'!$U21,'Order Form'!$Y$17:$Y$881)</f>
        <v>0</v>
      </c>
      <c r="T21" s="148">
        <f>SUMIF('Order Form'!$E$17:$E$881,'Pricing + Order Summary'!$U21,'Order Form'!$Z$17:$Z$881)</f>
        <v>0</v>
      </c>
      <c r="U21" s="149" t="s">
        <v>433</v>
      </c>
    </row>
    <row r="22" spans="1:24" s="3" customFormat="1" ht="13.95" customHeight="1">
      <c r="A22" s="141" t="str">
        <f>'Pricing Reference'!A9</f>
        <v>INFINITY TIE DYE ORGANIC COTTON BUFF®</v>
      </c>
      <c r="B22" s="142"/>
      <c r="C22" s="142"/>
      <c r="D22" s="142"/>
      <c r="E22" s="143">
        <f>VALUE(VLOOKUP($U22,'Pricing Reference'!$A$2:$E$46,2,FALSE))</f>
        <v>19.5</v>
      </c>
      <c r="F22" s="143">
        <f>VALUE(VLOOKUP($U22,'Pricing Reference'!$A$2:$E$46,3,FALSE))</f>
        <v>18.72</v>
      </c>
      <c r="G22" s="143">
        <f>VALUE(VLOOKUP($U22,'Pricing Reference'!$A$2:$E$46,4,FALSE))</f>
        <v>18.329999999999998</v>
      </c>
      <c r="H22" s="143">
        <f>VALUE(VLOOKUP($U22,'Pricing Reference'!$A$2:$E$46,5,FALSE))</f>
        <v>39</v>
      </c>
      <c r="I22" s="67">
        <f>SUMIF('Order Form'!$E$17:$E$546,'Pricing + Order Summary'!$U22,'Order Form'!K$17:K$546)</f>
        <v>0</v>
      </c>
      <c r="J22" s="67">
        <f>SUMIF('Order Form'!$E$17:$E$546,'Pricing + Order Summary'!$U22,'Order Form'!L$17:L$546)</f>
        <v>0</v>
      </c>
      <c r="K22" s="67">
        <f>SUMIF('Order Form'!$E$17:$E$546,'Pricing + Order Summary'!$U22,'Order Form'!M$17:M$546)</f>
        <v>0</v>
      </c>
      <c r="L22" s="67">
        <f>SUMIF('Order Form'!$E$17:$E$546,'Pricing + Order Summary'!$U22,'Order Form'!N$17:N$546)</f>
        <v>0</v>
      </c>
      <c r="M22" s="67">
        <f>SUMIF('Order Form'!$E$17:$E$546,'Pricing + Order Summary'!$U22,'Order Form'!O$17:O$546)</f>
        <v>0</v>
      </c>
      <c r="N22" s="144">
        <f t="shared" ref="N22:N24" si="4">SUM(I22,J22,K22,L22,M22)</f>
        <v>0</v>
      </c>
      <c r="O22" s="145">
        <f t="shared" ref="O22:O24" si="5">SUM(P22,Q22,R22,S22,T22)</f>
        <v>0</v>
      </c>
      <c r="P22" s="146">
        <f>SUMIF('Order Form'!$E$17:$E$881,'Pricing + Order Summary'!$U22,'Order Form'!$V$17:$V$881)</f>
        <v>0</v>
      </c>
      <c r="Q22" s="147">
        <f>SUMIF('Order Form'!$E$17:$E$881,'Pricing + Order Summary'!$U22,'Order Form'!$W$17:$W$881)</f>
        <v>0</v>
      </c>
      <c r="R22" s="147">
        <f>SUMIF('Order Form'!$E$17:$E$881,'Pricing + Order Summary'!$U22,'Order Form'!$X$17:$X$881)</f>
        <v>0</v>
      </c>
      <c r="S22" s="147">
        <f>SUMIF('Order Form'!$E$17:$E$881,'Pricing + Order Summary'!$U22,'Order Form'!$Y$17:$Y$881)</f>
        <v>0</v>
      </c>
      <c r="T22" s="148">
        <f>SUMIF('Order Form'!$E$17:$E$881,'Pricing + Order Summary'!$U22,'Order Form'!$Z$17:$Z$881)</f>
        <v>0</v>
      </c>
      <c r="U22" s="149" t="s">
        <v>430</v>
      </c>
      <c r="V22" s="150"/>
      <c r="W22" s="150"/>
      <c r="X22" s="150"/>
    </row>
    <row r="23" spans="1:24" s="3" customFormat="1" ht="13.95" customHeight="1">
      <c r="A23" s="141" t="str">
        <f>'Pricing Reference'!A10</f>
        <v>INFINITY TIE DYE WOOL BUFF®</v>
      </c>
      <c r="B23" s="142"/>
      <c r="C23" s="142"/>
      <c r="D23" s="142"/>
      <c r="E23" s="143">
        <f>VALUE(VLOOKUP($U23,'Pricing Reference'!$A$2:$E$46,2,FALSE))</f>
        <v>24.75</v>
      </c>
      <c r="F23" s="143">
        <f>VALUE(VLOOKUP($U23,'Pricing Reference'!$A$2:$E$46,3,FALSE))</f>
        <v>23.76</v>
      </c>
      <c r="G23" s="143">
        <f>VALUE(VLOOKUP($U23,'Pricing Reference'!$A$2:$E$46,4,FALSE))</f>
        <v>23.27</v>
      </c>
      <c r="H23" s="143">
        <f>VALUE(VLOOKUP($U23,'Pricing Reference'!$A$2:$E$46,5,FALSE))</f>
        <v>49.5</v>
      </c>
      <c r="I23" s="67">
        <f>SUMIF('Order Form'!$E$17:$E$546,'Pricing + Order Summary'!$U23,'Order Form'!K$17:K$546)</f>
        <v>0</v>
      </c>
      <c r="J23" s="67">
        <f>SUMIF('Order Form'!$E$17:$E$546,'Pricing + Order Summary'!$U23,'Order Form'!L$17:L$546)</f>
        <v>0</v>
      </c>
      <c r="K23" s="67">
        <f>SUMIF('Order Form'!$E$17:$E$546,'Pricing + Order Summary'!$U23,'Order Form'!M$17:M$546)</f>
        <v>0</v>
      </c>
      <c r="L23" s="67">
        <f>SUMIF('Order Form'!$E$17:$E$546,'Pricing + Order Summary'!$U23,'Order Form'!N$17:N$546)</f>
        <v>0</v>
      </c>
      <c r="M23" s="67">
        <f>SUMIF('Order Form'!$E$17:$E$546,'Pricing + Order Summary'!$U23,'Order Form'!O$17:O$546)</f>
        <v>0</v>
      </c>
      <c r="N23" s="144">
        <f t="shared" si="4"/>
        <v>0</v>
      </c>
      <c r="O23" s="145">
        <f t="shared" si="5"/>
        <v>0</v>
      </c>
      <c r="P23" s="146">
        <f>SUMIF('Order Form'!$E$17:$E$881,'Pricing + Order Summary'!$U23,'Order Form'!$V$17:$V$881)</f>
        <v>0</v>
      </c>
      <c r="Q23" s="147">
        <f>SUMIF('Order Form'!$E$17:$E$881,'Pricing + Order Summary'!$U23,'Order Form'!$W$17:$W$881)</f>
        <v>0</v>
      </c>
      <c r="R23" s="147">
        <f>SUMIF('Order Form'!$E$17:$E$881,'Pricing + Order Summary'!$U23,'Order Form'!$X$17:$X$881)</f>
        <v>0</v>
      </c>
      <c r="S23" s="147">
        <f>SUMIF('Order Form'!$E$17:$E$881,'Pricing + Order Summary'!$U23,'Order Form'!$Y$17:$Y$881)</f>
        <v>0</v>
      </c>
      <c r="T23" s="148">
        <f>SUMIF('Order Form'!$E$17:$E$881,'Pricing + Order Summary'!$U23,'Order Form'!$Z$17:$Z$881)</f>
        <v>0</v>
      </c>
      <c r="U23" s="149" t="s">
        <v>435</v>
      </c>
      <c r="V23" s="150"/>
      <c r="W23" s="150"/>
      <c r="X23" s="150"/>
    </row>
    <row r="24" spans="1:24" s="3" customFormat="1" ht="13.95" customHeight="1">
      <c r="A24" s="141" t="str">
        <f>'Pricing Reference'!A11</f>
        <v>JUNIOR BUFF®</v>
      </c>
      <c r="B24" s="142"/>
      <c r="C24" s="142"/>
      <c r="D24" s="142"/>
      <c r="E24" s="143">
        <f>VALUE(VLOOKUP($U24,'Pricing Reference'!$A$2:$E$46,2,FALSE))</f>
        <v>9.18</v>
      </c>
      <c r="F24" s="143">
        <f>VALUE(VLOOKUP($U24,'Pricing Reference'!$A$2:$E$46,3,FALSE))</f>
        <v>9</v>
      </c>
      <c r="G24" s="143">
        <f>VALUE(VLOOKUP($U24,'Pricing Reference'!$A$2:$E$46,4,FALSE))</f>
        <v>8.82</v>
      </c>
      <c r="H24" s="143">
        <f>VALUE(VLOOKUP($U24,'Pricing Reference'!$A$2:$E$46,5,FALSE))</f>
        <v>18</v>
      </c>
      <c r="I24" s="67">
        <f>SUMIF('Order Form'!$E$17:$E$546,'Pricing + Order Summary'!$U24,'Order Form'!K$17:K$546)</f>
        <v>0</v>
      </c>
      <c r="J24" s="67">
        <f>SUMIF('Order Form'!$E$17:$E$546,'Pricing + Order Summary'!$U24,'Order Form'!L$17:L$546)</f>
        <v>0</v>
      </c>
      <c r="K24" s="67">
        <f>SUMIF('Order Form'!$E$17:$E$546,'Pricing + Order Summary'!$U24,'Order Form'!M$17:M$546)</f>
        <v>0</v>
      </c>
      <c r="L24" s="67">
        <f>SUMIF('Order Form'!$E$17:$E$546,'Pricing + Order Summary'!$U24,'Order Form'!N$17:N$546)</f>
        <v>0</v>
      </c>
      <c r="M24" s="67">
        <f>SUMIF('Order Form'!$E$17:$E$546,'Pricing + Order Summary'!$U24,'Order Form'!O$17:O$546)</f>
        <v>0</v>
      </c>
      <c r="N24" s="144">
        <f t="shared" si="4"/>
        <v>0</v>
      </c>
      <c r="O24" s="145">
        <f t="shared" si="5"/>
        <v>0</v>
      </c>
      <c r="P24" s="146">
        <f>SUMIF('Order Form'!$E$17:$E$881,'Pricing + Order Summary'!$U24,'Order Form'!$V$17:$V$881)</f>
        <v>0</v>
      </c>
      <c r="Q24" s="147">
        <f>SUMIF('Order Form'!$E$17:$E$881,'Pricing + Order Summary'!$U24,'Order Form'!$W$17:$W$881)</f>
        <v>0</v>
      </c>
      <c r="R24" s="147">
        <f>SUMIF('Order Form'!$E$17:$E$881,'Pricing + Order Summary'!$U24,'Order Form'!$X$17:$X$881)</f>
        <v>0</v>
      </c>
      <c r="S24" s="147">
        <f>SUMIF('Order Form'!$E$17:$E$881,'Pricing + Order Summary'!$U24,'Order Form'!$Y$17:$Y$881)</f>
        <v>0</v>
      </c>
      <c r="T24" s="148">
        <f>SUMIF('Order Form'!$E$17:$E$881,'Pricing + Order Summary'!$U24,'Order Form'!$Z$17:$Z$881)</f>
        <v>0</v>
      </c>
      <c r="U24" s="149" t="s">
        <v>599</v>
      </c>
    </row>
    <row r="25" spans="1:24" s="3" customFormat="1" ht="13.95" customHeight="1">
      <c r="A25" s="141" t="str">
        <f>'Pricing Reference'!A13</f>
        <v>NECKWARMER WOOL BUFF®</v>
      </c>
      <c r="B25" s="142"/>
      <c r="C25" s="142"/>
      <c r="D25" s="142"/>
      <c r="E25" s="143">
        <f>VALUE(VLOOKUP($U25,'Pricing Reference'!$A$2:$E$46,2,FALSE))</f>
        <v>16.5</v>
      </c>
      <c r="F25" s="143">
        <f>VALUE(VLOOKUP($U25,'Pricing Reference'!$A$2:$E$46,3,FALSE))</f>
        <v>16.170000000000002</v>
      </c>
      <c r="G25" s="143">
        <f>VALUE(VLOOKUP($U25,'Pricing Reference'!$A$2:$E$46,4,FALSE))</f>
        <v>15.84</v>
      </c>
      <c r="H25" s="143">
        <f>VALUE(VLOOKUP($U25,'Pricing Reference'!$A$2:$E$46,5,FALSE))</f>
        <v>33</v>
      </c>
      <c r="I25" s="67">
        <f>SUMIF('Order Form'!$E$17:$E$546,'Pricing + Order Summary'!$U25,'Order Form'!K$17:K$546)</f>
        <v>0</v>
      </c>
      <c r="J25" s="67">
        <f>SUMIF('Order Form'!$E$17:$E$546,'Pricing + Order Summary'!$U25,'Order Form'!L$17:L$546)</f>
        <v>0</v>
      </c>
      <c r="K25" s="67">
        <f>SUMIF('Order Form'!$E$17:$E$546,'Pricing + Order Summary'!$U25,'Order Form'!M$17:M$546)</f>
        <v>0</v>
      </c>
      <c r="L25" s="67">
        <f>SUMIF('Order Form'!$E$17:$E$546,'Pricing + Order Summary'!$U25,'Order Form'!N$17:N$546)</f>
        <v>0</v>
      </c>
      <c r="M25" s="67">
        <f>SUMIF('Order Form'!$E$17:$E$546,'Pricing + Order Summary'!$U25,'Order Form'!O$17:O$546)</f>
        <v>0</v>
      </c>
      <c r="N25" s="144">
        <f t="shared" ref="N25" si="6">SUM(I25,J25,K25,L25,M25)</f>
        <v>0</v>
      </c>
      <c r="O25" s="145">
        <f t="shared" ref="O25" si="7">SUM(P25,Q25,R25,S25,T25)</f>
        <v>0</v>
      </c>
      <c r="P25" s="146">
        <f>SUMIF('Order Form'!$E$17:$E$881,'Pricing + Order Summary'!$U25,'Order Form'!$V$17:$V$881)</f>
        <v>0</v>
      </c>
      <c r="Q25" s="147">
        <f>SUMIF('Order Form'!$E$17:$E$881,'Pricing + Order Summary'!$U25,'Order Form'!$W$17:$W$881)</f>
        <v>0</v>
      </c>
      <c r="R25" s="147">
        <f>SUMIF('Order Form'!$E$17:$E$881,'Pricing + Order Summary'!$U25,'Order Form'!$X$17:$X$881)</f>
        <v>0</v>
      </c>
      <c r="S25" s="147">
        <f>SUMIF('Order Form'!$E$17:$E$881,'Pricing + Order Summary'!$U25,'Order Form'!$Y$17:$Y$881)</f>
        <v>0</v>
      </c>
      <c r="T25" s="148">
        <f>SUMIF('Order Form'!$E$17:$E$881,'Pricing + Order Summary'!$U25,'Order Form'!$Z$17:$Z$881)</f>
        <v>0</v>
      </c>
      <c r="U25" s="149" t="s">
        <v>566</v>
      </c>
      <c r="V25" s="150"/>
      <c r="W25" s="150"/>
      <c r="X25" s="150"/>
    </row>
    <row r="26" spans="1:24" s="3" customFormat="1" ht="13.95" customHeight="1">
      <c r="A26" s="141" t="str">
        <f>'Pricing Reference'!A14</f>
        <v>ORIGINAL BUFF®</v>
      </c>
      <c r="B26" s="142"/>
      <c r="C26" s="142"/>
      <c r="D26" s="142"/>
      <c r="E26" s="143">
        <f>VALUE(VLOOKUP($U26,'Pricing Reference'!$A$2:$E$46,2,FALSE))</f>
        <v>10</v>
      </c>
      <c r="F26" s="143">
        <f>VALUE(VLOOKUP($U26,'Pricing Reference'!$A$2:$E$46,3,FALSE))</f>
        <v>9.8000000000000007</v>
      </c>
      <c r="G26" s="143">
        <f>VALUE(VLOOKUP($U26,'Pricing Reference'!$A$2:$E$46,4,FALSE))</f>
        <v>9.26</v>
      </c>
      <c r="H26" s="143">
        <f>VALUE(VLOOKUP($U26,'Pricing Reference'!$A$2:$E$46,5,FALSE))</f>
        <v>20</v>
      </c>
      <c r="I26" s="67">
        <f>SUMIF('Order Form'!$E$17:$E$546,'Pricing + Order Summary'!$U26,'Order Form'!K$17:K$546)</f>
        <v>0</v>
      </c>
      <c r="J26" s="67">
        <f>SUMIF('Order Form'!$E$17:$E$546,'Pricing + Order Summary'!$U26,'Order Form'!L$17:L$546)</f>
        <v>0</v>
      </c>
      <c r="K26" s="67">
        <f>SUMIF('Order Form'!$E$17:$E$546,'Pricing + Order Summary'!$U26,'Order Form'!M$17:M$546)</f>
        <v>0</v>
      </c>
      <c r="L26" s="67">
        <f>SUMIF('Order Form'!$E$17:$E$546,'Pricing + Order Summary'!$U26,'Order Form'!N$17:N$546)</f>
        <v>0</v>
      </c>
      <c r="M26" s="67">
        <f>SUMIF('Order Form'!$E$17:$E$546,'Pricing + Order Summary'!$U26,'Order Form'!O$17:O$546)</f>
        <v>0</v>
      </c>
      <c r="N26" s="144">
        <f t="shared" ref="N26:N29" si="8">SUM(I26,J26,K26,L26,M26)</f>
        <v>0</v>
      </c>
      <c r="O26" s="145">
        <f t="shared" ref="O26:O29" si="9">SUM(P26,Q26,R26,S26,T26)</f>
        <v>0</v>
      </c>
      <c r="P26" s="146">
        <f>SUMIF('Order Form'!$E$17:$E$881,'Pricing + Order Summary'!$U26,'Order Form'!$V$17:$V$881)</f>
        <v>0</v>
      </c>
      <c r="Q26" s="147">
        <f>SUMIF('Order Form'!$E$17:$E$881,'Pricing + Order Summary'!$U26,'Order Form'!$W$17:$W$881)</f>
        <v>0</v>
      </c>
      <c r="R26" s="147">
        <f>SUMIF('Order Form'!$E$17:$E$881,'Pricing + Order Summary'!$U26,'Order Form'!$X$17:$X$881)</f>
        <v>0</v>
      </c>
      <c r="S26" s="147">
        <f>SUMIF('Order Form'!$E$17:$E$881,'Pricing + Order Summary'!$U26,'Order Form'!$Y$17:$Y$881)</f>
        <v>0</v>
      </c>
      <c r="T26" s="148">
        <f>SUMIF('Order Form'!$E$17:$E$881,'Pricing + Order Summary'!$U26,'Order Form'!$Z$17:$Z$881)</f>
        <v>0</v>
      </c>
      <c r="U26" s="149" t="s">
        <v>440</v>
      </c>
      <c r="V26" s="150"/>
      <c r="W26" s="150"/>
      <c r="X26" s="150"/>
    </row>
    <row r="27" spans="1:24" s="3" customFormat="1" ht="13.95" customHeight="1">
      <c r="A27" s="141" t="str">
        <f>'Pricing Reference'!A15</f>
        <v>ORIGINAL NATIONAL GEOGRAPHIC™ BUFF®</v>
      </c>
      <c r="B27" s="142"/>
      <c r="C27" s="142"/>
      <c r="D27" s="142"/>
      <c r="E27" s="143">
        <f>VALUE(VLOOKUP($U27,'Pricing Reference'!$A$2:$E$46,2,FALSE))</f>
        <v>10.5</v>
      </c>
      <c r="F27" s="143">
        <f>VALUE(VLOOKUP($U27,'Pricing Reference'!$A$2:$E$46,3,FALSE))</f>
        <v>10.29</v>
      </c>
      <c r="G27" s="143">
        <f>VALUE(VLOOKUP($U27,'Pricing Reference'!$A$2:$E$46,4,FALSE))</f>
        <v>9.7200000000000006</v>
      </c>
      <c r="H27" s="143">
        <f>VALUE(VLOOKUP($U27,'Pricing Reference'!$A$2:$E$46,5,FALSE))</f>
        <v>21</v>
      </c>
      <c r="I27" s="67">
        <f>SUMIF('Order Form'!$E$17:$E$546,'Pricing + Order Summary'!$U27,'Order Form'!K$17:K$546)</f>
        <v>0</v>
      </c>
      <c r="J27" s="67">
        <f>SUMIF('Order Form'!$E$17:$E$546,'Pricing + Order Summary'!$U27,'Order Form'!L$17:L$546)</f>
        <v>0</v>
      </c>
      <c r="K27" s="67">
        <f>SUMIF('Order Form'!$E$17:$E$546,'Pricing + Order Summary'!$U27,'Order Form'!M$17:M$546)</f>
        <v>0</v>
      </c>
      <c r="L27" s="67">
        <f>SUMIF('Order Form'!$E$17:$E$546,'Pricing + Order Summary'!$U27,'Order Form'!N$17:N$546)</f>
        <v>0</v>
      </c>
      <c r="M27" s="67">
        <f>SUMIF('Order Form'!$E$17:$E$546,'Pricing + Order Summary'!$U27,'Order Form'!O$17:O$546)</f>
        <v>0</v>
      </c>
      <c r="N27" s="144">
        <f t="shared" si="8"/>
        <v>0</v>
      </c>
      <c r="O27" s="145">
        <f t="shared" si="9"/>
        <v>0</v>
      </c>
      <c r="P27" s="146">
        <f>SUMIF('Order Form'!$E$17:$E$881,'Pricing + Order Summary'!$U27,'Order Form'!$V$17:$V$881)</f>
        <v>0</v>
      </c>
      <c r="Q27" s="147">
        <f>SUMIF('Order Form'!$E$17:$E$881,'Pricing + Order Summary'!$U27,'Order Form'!$W$17:$W$881)</f>
        <v>0</v>
      </c>
      <c r="R27" s="147">
        <f>SUMIF('Order Form'!$E$17:$E$881,'Pricing + Order Summary'!$U27,'Order Form'!$X$17:$X$881)</f>
        <v>0</v>
      </c>
      <c r="S27" s="147">
        <f>SUMIF('Order Form'!$E$17:$E$881,'Pricing + Order Summary'!$U27,'Order Form'!$Y$17:$Y$881)</f>
        <v>0</v>
      </c>
      <c r="T27" s="148">
        <f>SUMIF('Order Form'!$E$17:$E$881,'Pricing + Order Summary'!$U27,'Order Form'!$Z$17:$Z$881)</f>
        <v>0</v>
      </c>
      <c r="U27" s="149" t="s">
        <v>527</v>
      </c>
      <c r="V27" s="150"/>
      <c r="W27" s="150"/>
      <c r="X27" s="150"/>
    </row>
    <row r="28" spans="1:24" s="3" customFormat="1" ht="13.95" customHeight="1">
      <c r="A28" s="141" t="str">
        <f>'Pricing Reference'!A16</f>
        <v>POLAR BUFF®</v>
      </c>
      <c r="B28" s="142"/>
      <c r="C28" s="142"/>
      <c r="D28" s="142"/>
      <c r="E28" s="143">
        <f>VALUE(VLOOKUP($U28,'Pricing Reference'!$A$2:$E$46,2,FALSE))</f>
        <v>15</v>
      </c>
      <c r="F28" s="143">
        <f>VALUE(VLOOKUP($U28,'Pricing Reference'!$A$2:$E$46,3,FALSE))</f>
        <v>14.7</v>
      </c>
      <c r="G28" s="143">
        <f>VALUE(VLOOKUP($U28,'Pricing Reference'!$A$2:$E$46,4,FALSE))</f>
        <v>14.4</v>
      </c>
      <c r="H28" s="143">
        <f>VALUE(VLOOKUP($U28,'Pricing Reference'!$A$2:$E$46,5,FALSE))</f>
        <v>30</v>
      </c>
      <c r="I28" s="67">
        <f>SUMIF('Order Form'!$E$17:$E$546,'Pricing + Order Summary'!$U28,'Order Form'!K$17:K$546)</f>
        <v>0</v>
      </c>
      <c r="J28" s="67">
        <f>SUMIF('Order Form'!$E$17:$E$546,'Pricing + Order Summary'!$U28,'Order Form'!L$17:L$546)</f>
        <v>0</v>
      </c>
      <c r="K28" s="67">
        <f>SUMIF('Order Form'!$E$17:$E$546,'Pricing + Order Summary'!$U28,'Order Form'!M$17:M$546)</f>
        <v>0</v>
      </c>
      <c r="L28" s="67">
        <f>SUMIF('Order Form'!$E$17:$E$546,'Pricing + Order Summary'!$U28,'Order Form'!N$17:N$546)</f>
        <v>0</v>
      </c>
      <c r="M28" s="67">
        <f>SUMIF('Order Form'!$E$17:$E$546,'Pricing + Order Summary'!$U28,'Order Form'!O$17:O$546)</f>
        <v>0</v>
      </c>
      <c r="N28" s="144">
        <f t="shared" si="8"/>
        <v>0</v>
      </c>
      <c r="O28" s="145">
        <f t="shared" si="9"/>
        <v>0</v>
      </c>
      <c r="P28" s="146">
        <f>SUMIF('Order Form'!$E$17:$E$881,'Pricing + Order Summary'!$U28,'Order Form'!$V$17:$V$881)</f>
        <v>0</v>
      </c>
      <c r="Q28" s="147">
        <f>SUMIF('Order Form'!$E$17:$E$881,'Pricing + Order Summary'!$U28,'Order Form'!$W$17:$W$881)</f>
        <v>0</v>
      </c>
      <c r="R28" s="147">
        <f>SUMIF('Order Form'!$E$17:$E$881,'Pricing + Order Summary'!$U28,'Order Form'!$X$17:$X$881)</f>
        <v>0</v>
      </c>
      <c r="S28" s="147">
        <f>SUMIF('Order Form'!$E$17:$E$881,'Pricing + Order Summary'!$U28,'Order Form'!$Y$17:$Y$881)</f>
        <v>0</v>
      </c>
      <c r="T28" s="148">
        <f>SUMIF('Order Form'!$E$17:$E$881,'Pricing + Order Summary'!$U28,'Order Form'!$Z$17:$Z$881)</f>
        <v>0</v>
      </c>
      <c r="U28" s="149" t="s">
        <v>574</v>
      </c>
      <c r="V28" s="150"/>
      <c r="W28" s="150"/>
      <c r="X28" s="150"/>
    </row>
    <row r="29" spans="1:24" s="3" customFormat="1" ht="13.95" customHeight="1">
      <c r="A29" s="141" t="str">
        <f>'Pricing Reference'!A17</f>
        <v>POLAR MOSSY OAK® BUFF®</v>
      </c>
      <c r="B29" s="142"/>
      <c r="C29" s="142"/>
      <c r="D29" s="142"/>
      <c r="E29" s="143">
        <f>VALUE(VLOOKUP($U29,'Pricing Reference'!$A$2:$E$46,2,FALSE))</f>
        <v>17</v>
      </c>
      <c r="F29" s="143">
        <f>VALUE(VLOOKUP($U29,'Pricing Reference'!$A$2:$E$46,3,FALSE))</f>
        <v>16.66</v>
      </c>
      <c r="G29" s="143">
        <f>VALUE(VLOOKUP($U29,'Pricing Reference'!$A$2:$E$46,4,FALSE))</f>
        <v>16.32</v>
      </c>
      <c r="H29" s="143">
        <f>VALUE(VLOOKUP($U29,'Pricing Reference'!$A$2:$E$46,5,FALSE))</f>
        <v>34</v>
      </c>
      <c r="I29" s="67">
        <f>SUMIF('Order Form'!$E$17:$E$546,'Pricing + Order Summary'!$U29,'Order Form'!K$17:K$546)</f>
        <v>0</v>
      </c>
      <c r="J29" s="67">
        <f>SUMIF('Order Form'!$E$17:$E$546,'Pricing + Order Summary'!$U29,'Order Form'!L$17:L$546)</f>
        <v>0</v>
      </c>
      <c r="K29" s="67">
        <f>SUMIF('Order Form'!$E$17:$E$546,'Pricing + Order Summary'!$U29,'Order Form'!M$17:M$546)</f>
        <v>0</v>
      </c>
      <c r="L29" s="67">
        <f>SUMIF('Order Form'!$E$17:$E$546,'Pricing + Order Summary'!$U29,'Order Form'!N$17:N$546)</f>
        <v>0</v>
      </c>
      <c r="M29" s="67">
        <f>SUMIF('Order Form'!$E$17:$E$546,'Pricing + Order Summary'!$U29,'Order Form'!O$17:O$546)</f>
        <v>0</v>
      </c>
      <c r="N29" s="144">
        <f t="shared" si="8"/>
        <v>0</v>
      </c>
      <c r="O29" s="145">
        <f t="shared" si="9"/>
        <v>0</v>
      </c>
      <c r="P29" s="146">
        <f>SUMIF('Order Form'!$E$17:$E$881,'Pricing + Order Summary'!$U29,'Order Form'!$V$17:$V$881)</f>
        <v>0</v>
      </c>
      <c r="Q29" s="147">
        <f>SUMIF('Order Form'!$E$17:$E$881,'Pricing + Order Summary'!$U29,'Order Form'!$W$17:$W$881)</f>
        <v>0</v>
      </c>
      <c r="R29" s="147">
        <f>SUMIF('Order Form'!$E$17:$E$881,'Pricing + Order Summary'!$U29,'Order Form'!$X$17:$X$881)</f>
        <v>0</v>
      </c>
      <c r="S29" s="147">
        <f>SUMIF('Order Form'!$E$17:$E$881,'Pricing + Order Summary'!$U29,'Order Form'!$Y$17:$Y$881)</f>
        <v>0</v>
      </c>
      <c r="T29" s="148">
        <f>SUMIF('Order Form'!$E$17:$E$881,'Pricing + Order Summary'!$U29,'Order Form'!$Z$17:$Z$881)</f>
        <v>0</v>
      </c>
      <c r="U29" s="149" t="s">
        <v>571</v>
      </c>
      <c r="V29" s="150"/>
      <c r="W29" s="150"/>
      <c r="X29" s="150"/>
    </row>
    <row r="30" spans="1:24" s="3" customFormat="1" ht="13.95" customHeight="1">
      <c r="A30" s="141" t="str">
        <f>'Pricing Reference'!A18</f>
        <v>POLAR REVERSIBLE BUFF®</v>
      </c>
      <c r="B30" s="142"/>
      <c r="C30" s="142"/>
      <c r="D30" s="142"/>
      <c r="E30" s="143">
        <f>VALUE(VLOOKUP($U30,'Pricing Reference'!$A$2:$E$46,2,FALSE))</f>
        <v>16.5</v>
      </c>
      <c r="F30" s="143">
        <f>VALUE(VLOOKUP($U30,'Pricing Reference'!$A$2:$E$46,3,FALSE))</f>
        <v>16.170000000000002</v>
      </c>
      <c r="G30" s="143">
        <f>VALUE(VLOOKUP($U30,'Pricing Reference'!$A$2:$E$46,4,FALSE))</f>
        <v>15.84</v>
      </c>
      <c r="H30" s="143">
        <f>VALUE(VLOOKUP($U30,'Pricing Reference'!$A$2:$E$46,5,FALSE))</f>
        <v>33</v>
      </c>
      <c r="I30" s="67">
        <f>SUMIF('Order Form'!$E$17:$E$546,'Pricing + Order Summary'!$U30,'Order Form'!K$17:K$546)</f>
        <v>0</v>
      </c>
      <c r="J30" s="67">
        <f>SUMIF('Order Form'!$E$17:$E$546,'Pricing + Order Summary'!$U30,'Order Form'!L$17:L$546)</f>
        <v>0</v>
      </c>
      <c r="K30" s="67">
        <f>SUMIF('Order Form'!$E$17:$E$546,'Pricing + Order Summary'!$U30,'Order Form'!M$17:M$546)</f>
        <v>0</v>
      </c>
      <c r="L30" s="67">
        <f>SUMIF('Order Form'!$E$17:$E$546,'Pricing + Order Summary'!$U30,'Order Form'!N$17:N$546)</f>
        <v>0</v>
      </c>
      <c r="M30" s="67">
        <f>SUMIF('Order Form'!$E$17:$E$546,'Pricing + Order Summary'!$U30,'Order Form'!O$17:O$546)</f>
        <v>0</v>
      </c>
      <c r="N30" s="144">
        <f t="shared" si="0"/>
        <v>0</v>
      </c>
      <c r="O30" s="145">
        <f t="shared" si="1"/>
        <v>0</v>
      </c>
      <c r="P30" s="146">
        <f>SUMIF('Order Form'!$E$17:$E$881,'Pricing + Order Summary'!$U30,'Order Form'!$V$17:$V$881)</f>
        <v>0</v>
      </c>
      <c r="Q30" s="147">
        <f>SUMIF('Order Form'!$E$17:$E$881,'Pricing + Order Summary'!$U30,'Order Form'!$W$17:$W$881)</f>
        <v>0</v>
      </c>
      <c r="R30" s="147">
        <f>SUMIF('Order Form'!$E$17:$E$881,'Pricing + Order Summary'!$U30,'Order Form'!$X$17:$X$881)</f>
        <v>0</v>
      </c>
      <c r="S30" s="147">
        <f>SUMIF('Order Form'!$E$17:$E$881,'Pricing + Order Summary'!$U30,'Order Form'!$Y$17:$Y$881)</f>
        <v>0</v>
      </c>
      <c r="T30" s="148">
        <f>SUMIF('Order Form'!$E$17:$E$881,'Pricing + Order Summary'!$U30,'Order Form'!$Z$17:$Z$881)</f>
        <v>0</v>
      </c>
      <c r="U30" s="149" t="s">
        <v>583</v>
      </c>
    </row>
    <row r="31" spans="1:24" s="3" customFormat="1" ht="13.95" customHeight="1">
      <c r="A31" s="141" t="str">
        <f>'Pricing Reference'!A19</f>
        <v>POLAR REVERSIBLE BUG SLINGER™ BUFF®</v>
      </c>
      <c r="B31" s="142"/>
      <c r="C31" s="142"/>
      <c r="D31" s="142"/>
      <c r="E31" s="143">
        <f>VALUE(VLOOKUP($U31,'Pricing Reference'!$A$2:$E$46,2,FALSE))</f>
        <v>17.5</v>
      </c>
      <c r="F31" s="143">
        <f>VALUE(VLOOKUP($U31,'Pricing Reference'!$A$2:$E$46,3,FALSE))</f>
        <v>17.149999999999999</v>
      </c>
      <c r="G31" s="143">
        <f>VALUE(VLOOKUP($U31,'Pricing Reference'!$A$2:$E$46,4,FALSE))</f>
        <v>16.8</v>
      </c>
      <c r="H31" s="143">
        <f>VALUE(VLOOKUP($U31,'Pricing Reference'!$A$2:$E$46,5,FALSE))</f>
        <v>35</v>
      </c>
      <c r="I31" s="67">
        <f>SUMIF('Order Form'!$E$17:$E$546,'Pricing + Order Summary'!$U31,'Order Form'!K$17:K$546)</f>
        <v>0</v>
      </c>
      <c r="J31" s="67">
        <f>SUMIF('Order Form'!$E$17:$E$546,'Pricing + Order Summary'!$U31,'Order Form'!L$17:L$546)</f>
        <v>0</v>
      </c>
      <c r="K31" s="67">
        <f>SUMIF('Order Form'!$E$17:$E$546,'Pricing + Order Summary'!$U31,'Order Form'!M$17:M$546)</f>
        <v>0</v>
      </c>
      <c r="L31" s="67">
        <f>SUMIF('Order Form'!$E$17:$E$546,'Pricing + Order Summary'!$U31,'Order Form'!N$17:N$546)</f>
        <v>0</v>
      </c>
      <c r="M31" s="67">
        <f>SUMIF('Order Form'!$E$17:$E$546,'Pricing + Order Summary'!$U31,'Order Form'!O$17:O$546)</f>
        <v>0</v>
      </c>
      <c r="N31" s="144">
        <f t="shared" ref="N31" si="10">SUM(I31,J31,K31,L31,M31)</f>
        <v>0</v>
      </c>
      <c r="O31" s="145">
        <f t="shared" ref="O31" si="11">SUM(P31,Q31,R31,S31,T31)</f>
        <v>0</v>
      </c>
      <c r="P31" s="146">
        <f>SUMIF('Order Form'!$E$17:$E$881,'Pricing + Order Summary'!$U31,'Order Form'!$V$17:$V$881)</f>
        <v>0</v>
      </c>
      <c r="Q31" s="147">
        <f>SUMIF('Order Form'!$E$17:$E$881,'Pricing + Order Summary'!$U31,'Order Form'!$W$17:$W$881)</f>
        <v>0</v>
      </c>
      <c r="R31" s="147">
        <f>SUMIF('Order Form'!$E$17:$E$881,'Pricing + Order Summary'!$U31,'Order Form'!$X$17:$X$881)</f>
        <v>0</v>
      </c>
      <c r="S31" s="147">
        <f>SUMIF('Order Form'!$E$17:$E$881,'Pricing + Order Summary'!$U31,'Order Form'!$Y$17:$Y$881)</f>
        <v>0</v>
      </c>
      <c r="T31" s="148">
        <f>SUMIF('Order Form'!$E$17:$E$881,'Pricing + Order Summary'!$U31,'Order Form'!$Z$17:$Z$881)</f>
        <v>0</v>
      </c>
      <c r="U31" s="149" t="s">
        <v>581</v>
      </c>
    </row>
    <row r="32" spans="1:24" s="3" customFormat="1" ht="13.95" customHeight="1">
      <c r="A32" s="141" t="str">
        <f>'Pricing Reference'!A20</f>
        <v>PRO SERIES ANGLER II GLOVES</v>
      </c>
      <c r="B32" s="142"/>
      <c r="C32" s="142"/>
      <c r="D32" s="142"/>
      <c r="E32" s="143">
        <f>VALUE(VLOOKUP($U32,'Pricing Reference'!$A$2:$E$46,2,FALSE))</f>
        <v>20</v>
      </c>
      <c r="F32" s="143">
        <f>VALUE(VLOOKUP($U32,'Pricing Reference'!$A$2:$E$46,3,FALSE))</f>
        <v>19.600000000000001</v>
      </c>
      <c r="G32" s="143">
        <f>VALUE(VLOOKUP($U32,'Pricing Reference'!$A$2:$E$46,4,FALSE))</f>
        <v>19.2</v>
      </c>
      <c r="H32" s="143">
        <f>VALUE(VLOOKUP($U32,'Pricing Reference'!$A$2:$E$46,5,FALSE))</f>
        <v>40</v>
      </c>
      <c r="I32" s="67">
        <f>SUMIF('Order Form'!$E$17:$E$546,'Pricing + Order Summary'!$U32,'Order Form'!K$17:K$546)</f>
        <v>0</v>
      </c>
      <c r="J32" s="67">
        <f>SUMIF('Order Form'!$E$17:$E$546,'Pricing + Order Summary'!$U32,'Order Form'!L$17:L$546)</f>
        <v>0</v>
      </c>
      <c r="K32" s="67">
        <f>SUMIF('Order Form'!$E$17:$E$546,'Pricing + Order Summary'!$U32,'Order Form'!M$17:M$546)</f>
        <v>0</v>
      </c>
      <c r="L32" s="67">
        <f>SUMIF('Order Form'!$E$17:$E$546,'Pricing + Order Summary'!$U32,'Order Form'!N$17:N$546)</f>
        <v>0</v>
      </c>
      <c r="M32" s="67">
        <f>SUMIF('Order Form'!$E$17:$E$546,'Pricing + Order Summary'!$U32,'Order Form'!O$17:O$546)</f>
        <v>0</v>
      </c>
      <c r="N32" s="144">
        <f t="shared" si="0"/>
        <v>0</v>
      </c>
      <c r="O32" s="145">
        <f t="shared" si="1"/>
        <v>0</v>
      </c>
      <c r="P32" s="146">
        <f>SUMIF('Order Form'!$E$17:$E$881,'Pricing + Order Summary'!$U32,'Order Form'!$V$17:$V$881)</f>
        <v>0</v>
      </c>
      <c r="Q32" s="147">
        <f>SUMIF('Order Form'!$E$17:$E$881,'Pricing + Order Summary'!$U32,'Order Form'!$W$17:$W$881)</f>
        <v>0</v>
      </c>
      <c r="R32" s="147">
        <f>SUMIF('Order Form'!$E$17:$E$881,'Pricing + Order Summary'!$U32,'Order Form'!$X$17:$X$881)</f>
        <v>0</v>
      </c>
      <c r="S32" s="147">
        <f>SUMIF('Order Form'!$E$17:$E$881,'Pricing + Order Summary'!$U32,'Order Form'!$Y$17:$Y$881)</f>
        <v>0</v>
      </c>
      <c r="T32" s="148">
        <f>SUMIF('Order Form'!$E$17:$E$881,'Pricing + Order Summary'!$U32,'Order Form'!$Z$17:$Z$881)</f>
        <v>0</v>
      </c>
      <c r="U32" s="149" t="s">
        <v>400</v>
      </c>
      <c r="V32" s="151"/>
      <c r="W32" s="151"/>
      <c r="X32" s="151"/>
    </row>
    <row r="33" spans="1:24" s="3" customFormat="1" ht="13.95" customHeight="1">
      <c r="A33" s="141" t="str">
        <f>'Pricing Reference'!A21</f>
        <v>PRO SERIES FIGHTING WORK II GLOVES</v>
      </c>
      <c r="B33" s="142"/>
      <c r="C33" s="142"/>
      <c r="D33" s="142"/>
      <c r="E33" s="143">
        <f>VALUE(VLOOKUP($U33,'Pricing Reference'!$A$2:$E$46,2,FALSE))</f>
        <v>20</v>
      </c>
      <c r="F33" s="143">
        <f>VALUE(VLOOKUP($U33,'Pricing Reference'!$A$2:$E$46,3,FALSE))</f>
        <v>19.600000000000001</v>
      </c>
      <c r="G33" s="143">
        <f>VALUE(VLOOKUP($U33,'Pricing Reference'!$A$2:$E$46,4,FALSE))</f>
        <v>19.2</v>
      </c>
      <c r="H33" s="143">
        <f>VALUE(VLOOKUP($U33,'Pricing Reference'!$A$2:$E$46,5,FALSE))</f>
        <v>40</v>
      </c>
      <c r="I33" s="67">
        <f>SUMIF('Order Form'!$E$17:$E$546,'Pricing + Order Summary'!$U33,'Order Form'!K$17:K$546)</f>
        <v>0</v>
      </c>
      <c r="J33" s="67">
        <f>SUMIF('Order Form'!$E$17:$E$546,'Pricing + Order Summary'!$U33,'Order Form'!L$17:L$546)</f>
        <v>0</v>
      </c>
      <c r="K33" s="67">
        <f>SUMIF('Order Form'!$E$17:$E$546,'Pricing + Order Summary'!$U33,'Order Form'!M$17:M$546)</f>
        <v>0</v>
      </c>
      <c r="L33" s="67">
        <f>SUMIF('Order Form'!$E$17:$E$546,'Pricing + Order Summary'!$U33,'Order Form'!N$17:N$546)</f>
        <v>0</v>
      </c>
      <c r="M33" s="67">
        <f>SUMIF('Order Form'!$E$17:$E$546,'Pricing + Order Summary'!$U33,'Order Form'!O$17:O$546)</f>
        <v>0</v>
      </c>
      <c r="N33" s="144">
        <f t="shared" si="0"/>
        <v>0</v>
      </c>
      <c r="O33" s="145">
        <f t="shared" si="1"/>
        <v>0</v>
      </c>
      <c r="P33" s="146">
        <f>SUMIF('Order Form'!$E$17:$E$881,'Pricing + Order Summary'!$U33,'Order Form'!$V$17:$V$881)</f>
        <v>0</v>
      </c>
      <c r="Q33" s="147">
        <f>SUMIF('Order Form'!$E$17:$E$881,'Pricing + Order Summary'!$U33,'Order Form'!$W$17:$W$881)</f>
        <v>0</v>
      </c>
      <c r="R33" s="147">
        <f>SUMIF('Order Form'!$E$17:$E$881,'Pricing + Order Summary'!$U33,'Order Form'!$X$17:$X$881)</f>
        <v>0</v>
      </c>
      <c r="S33" s="147">
        <f>SUMIF('Order Form'!$E$17:$E$881,'Pricing + Order Summary'!$U33,'Order Form'!$Y$17:$Y$881)</f>
        <v>0</v>
      </c>
      <c r="T33" s="148">
        <f>SUMIF('Order Form'!$E$17:$E$881,'Pricing + Order Summary'!$U33,'Order Form'!$Z$17:$Z$881)</f>
        <v>0</v>
      </c>
      <c r="U33" s="149" t="s">
        <v>413</v>
      </c>
    </row>
    <row r="34" spans="1:24" s="3" customFormat="1" ht="13.95" customHeight="1">
      <c r="A34" s="141" t="str">
        <f>'Pricing Reference'!A22</f>
        <v>REFLECTIVE ORIGINAL BUFF®</v>
      </c>
      <c r="B34" s="142"/>
      <c r="C34" s="142"/>
      <c r="D34" s="142"/>
      <c r="E34" s="143">
        <f>VALUE(VLOOKUP($U34,'Pricing Reference'!$A$2:$E$46,2,FALSE))</f>
        <v>12.5</v>
      </c>
      <c r="F34" s="143">
        <f>VALUE(VLOOKUP($U34,'Pricing Reference'!$A$2:$E$46,3,FALSE))</f>
        <v>12.25</v>
      </c>
      <c r="G34" s="143">
        <f>VALUE(VLOOKUP($U34,'Pricing Reference'!$A$2:$E$46,4,FALSE))</f>
        <v>12</v>
      </c>
      <c r="H34" s="143">
        <f>VALUE(VLOOKUP($U34,'Pricing Reference'!$A$2:$E$46,5,FALSE))</f>
        <v>25</v>
      </c>
      <c r="I34" s="67">
        <f>SUMIF('Order Form'!$E$17:$E$546,'Pricing + Order Summary'!$U34,'Order Form'!K$17:K$546)</f>
        <v>0</v>
      </c>
      <c r="J34" s="67">
        <f>SUMIF('Order Form'!$E$17:$E$546,'Pricing + Order Summary'!$U34,'Order Form'!L$17:L$546)</f>
        <v>0</v>
      </c>
      <c r="K34" s="67">
        <f>SUMIF('Order Form'!$E$17:$E$546,'Pricing + Order Summary'!$U34,'Order Form'!M$17:M$546)</f>
        <v>0</v>
      </c>
      <c r="L34" s="67">
        <f>SUMIF('Order Form'!$E$17:$E$546,'Pricing + Order Summary'!$U34,'Order Form'!N$17:N$546)</f>
        <v>0</v>
      </c>
      <c r="M34" s="67">
        <f>SUMIF('Order Form'!$E$17:$E$546,'Pricing + Order Summary'!$U34,'Order Form'!O$17:O$546)</f>
        <v>0</v>
      </c>
      <c r="N34" s="144">
        <f t="shared" ref="N34" si="12">SUM(I34,J34,K34,L34,M34)</f>
        <v>0</v>
      </c>
      <c r="O34" s="145">
        <f t="shared" ref="O34" si="13">SUM(P34,Q34,R34,S34,T34)</f>
        <v>0</v>
      </c>
      <c r="P34" s="146">
        <f>SUMIF('Order Form'!$E$17:$E$881,'Pricing + Order Summary'!$U34,'Order Form'!$V$17:$V$881)</f>
        <v>0</v>
      </c>
      <c r="Q34" s="147">
        <f>SUMIF('Order Form'!$E$17:$E$881,'Pricing + Order Summary'!$U34,'Order Form'!$W$17:$W$881)</f>
        <v>0</v>
      </c>
      <c r="R34" s="147">
        <f>SUMIF('Order Form'!$E$17:$E$881,'Pricing + Order Summary'!$U34,'Order Form'!$X$17:$X$881)</f>
        <v>0</v>
      </c>
      <c r="S34" s="147">
        <f>SUMIF('Order Form'!$E$17:$E$881,'Pricing + Order Summary'!$U34,'Order Form'!$Y$17:$Y$881)</f>
        <v>0</v>
      </c>
      <c r="T34" s="148">
        <f>SUMIF('Order Form'!$E$17:$E$881,'Pricing + Order Summary'!$U34,'Order Form'!$Z$17:$Z$881)</f>
        <v>0</v>
      </c>
      <c r="U34" s="149" t="s">
        <v>543</v>
      </c>
    </row>
    <row r="35" spans="1:24" s="3" customFormat="1" ht="13.95" customHeight="1">
      <c r="A35" s="141" t="str">
        <f>'Pricing Reference'!A23</f>
        <v>SPORT SERIES MXS GLOVES</v>
      </c>
      <c r="B35" s="142"/>
      <c r="C35" s="142"/>
      <c r="D35" s="142"/>
      <c r="E35" s="143">
        <f>VALUE(VLOOKUP($U35,'Pricing Reference'!$A$2:$E$46,2,FALSE))</f>
        <v>17.5</v>
      </c>
      <c r="F35" s="143">
        <f>VALUE(VLOOKUP($U35,'Pricing Reference'!$A$2:$E$46,3,FALSE))</f>
        <v>17.149999999999999</v>
      </c>
      <c r="G35" s="143">
        <f>VALUE(VLOOKUP($U35,'Pricing Reference'!$A$2:$E$46,4,FALSE))</f>
        <v>16.8</v>
      </c>
      <c r="H35" s="143">
        <f>VALUE(VLOOKUP($U35,'Pricing Reference'!$A$2:$E$46,5,FALSE))</f>
        <v>35</v>
      </c>
      <c r="I35" s="67">
        <f>SUMIF('Order Form'!$E$17:$E$546,'Pricing + Order Summary'!$U35,'Order Form'!K$17:K$546)</f>
        <v>0</v>
      </c>
      <c r="J35" s="67">
        <f>SUMIF('Order Form'!$E$17:$E$546,'Pricing + Order Summary'!$U35,'Order Form'!L$17:L$546)</f>
        <v>0</v>
      </c>
      <c r="K35" s="67">
        <f>SUMIF('Order Form'!$E$17:$E$546,'Pricing + Order Summary'!$U35,'Order Form'!M$17:M$546)</f>
        <v>0</v>
      </c>
      <c r="L35" s="67">
        <f>SUMIF('Order Form'!$E$17:$E$546,'Pricing + Order Summary'!$U35,'Order Form'!N$17:N$546)</f>
        <v>0</v>
      </c>
      <c r="M35" s="67">
        <f>SUMIF('Order Form'!$E$17:$E$546,'Pricing + Order Summary'!$U35,'Order Form'!O$17:O$546)</f>
        <v>0</v>
      </c>
      <c r="N35" s="144">
        <f t="shared" si="0"/>
        <v>0</v>
      </c>
      <c r="O35" s="145">
        <f t="shared" si="1"/>
        <v>0</v>
      </c>
      <c r="P35" s="146">
        <f>SUMIF('Order Form'!$E$17:$E$881,'Pricing + Order Summary'!$U35,'Order Form'!$V$17:$V$881)</f>
        <v>0</v>
      </c>
      <c r="Q35" s="147">
        <f>SUMIF('Order Form'!$E$17:$E$881,'Pricing + Order Summary'!$U35,'Order Form'!$W$17:$W$881)</f>
        <v>0</v>
      </c>
      <c r="R35" s="147">
        <f>SUMIF('Order Form'!$E$17:$E$881,'Pricing + Order Summary'!$U35,'Order Form'!$X$17:$X$881)</f>
        <v>0</v>
      </c>
      <c r="S35" s="147">
        <f>SUMIF('Order Form'!$E$17:$E$881,'Pricing + Order Summary'!$U35,'Order Form'!$Y$17:$Y$881)</f>
        <v>0</v>
      </c>
      <c r="T35" s="148">
        <f>SUMIF('Order Form'!$E$17:$E$881,'Pricing + Order Summary'!$U35,'Order Form'!$Z$17:$Z$881)</f>
        <v>0</v>
      </c>
      <c r="U35" s="149" t="s">
        <v>383</v>
      </c>
    </row>
    <row r="36" spans="1:24" s="3" customFormat="1" ht="13.95" customHeight="1">
      <c r="A36" s="141" t="str">
        <f>'Pricing Reference'!A24</f>
        <v>SPORT SERIES WATER GLOVES</v>
      </c>
      <c r="B36" s="142"/>
      <c r="C36" s="142"/>
      <c r="D36" s="142"/>
      <c r="E36" s="143">
        <f>VALUE(VLOOKUP($U36,'Pricing Reference'!$A$2:$E$46,2,FALSE))</f>
        <v>13.5</v>
      </c>
      <c r="F36" s="143">
        <f>VALUE(VLOOKUP($U36,'Pricing Reference'!$A$2:$E$46,3,FALSE))</f>
        <v>13.23</v>
      </c>
      <c r="G36" s="143">
        <f>VALUE(VLOOKUP($U36,'Pricing Reference'!$A$2:$E$46,4,FALSE))</f>
        <v>12.96</v>
      </c>
      <c r="H36" s="143">
        <f>VALUE(VLOOKUP($U36,'Pricing Reference'!$A$2:$E$46,5,FALSE))</f>
        <v>27</v>
      </c>
      <c r="I36" s="67">
        <f>SUMIF('Order Form'!$E$17:$E$546,'Pricing + Order Summary'!$U36,'Order Form'!K$17:K$546)</f>
        <v>0</v>
      </c>
      <c r="J36" s="67">
        <f>SUMIF('Order Form'!$E$17:$E$546,'Pricing + Order Summary'!$U36,'Order Form'!L$17:L$546)</f>
        <v>0</v>
      </c>
      <c r="K36" s="67">
        <f>SUMIF('Order Form'!$E$17:$E$546,'Pricing + Order Summary'!$U36,'Order Form'!M$17:M$546)</f>
        <v>0</v>
      </c>
      <c r="L36" s="67">
        <f>SUMIF('Order Form'!$E$17:$E$546,'Pricing + Order Summary'!$U36,'Order Form'!N$17:N$546)</f>
        <v>0</v>
      </c>
      <c r="M36" s="67">
        <f>SUMIF('Order Form'!$E$17:$E$546,'Pricing + Order Summary'!$U36,'Order Form'!O$17:O$546)</f>
        <v>0</v>
      </c>
      <c r="N36" s="144">
        <f t="shared" si="0"/>
        <v>0</v>
      </c>
      <c r="O36" s="145">
        <f t="shared" si="1"/>
        <v>0</v>
      </c>
      <c r="P36" s="146">
        <f>SUMIF('Order Form'!$E$17:$E$881,'Pricing + Order Summary'!$U36,'Order Form'!$V$17:$V$881)</f>
        <v>0</v>
      </c>
      <c r="Q36" s="147">
        <f>SUMIF('Order Form'!$E$17:$E$881,'Pricing + Order Summary'!$U36,'Order Form'!$W$17:$W$881)</f>
        <v>0</v>
      </c>
      <c r="R36" s="147">
        <f>SUMIF('Order Form'!$E$17:$E$881,'Pricing + Order Summary'!$U36,'Order Form'!$X$17:$X$881)</f>
        <v>0</v>
      </c>
      <c r="S36" s="147">
        <f>SUMIF('Order Form'!$E$17:$E$881,'Pricing + Order Summary'!$U36,'Order Form'!$Y$17:$Y$881)</f>
        <v>0</v>
      </c>
      <c r="T36" s="148">
        <f>SUMIF('Order Form'!$E$17:$E$881,'Pricing + Order Summary'!$U36,'Order Form'!$Z$17:$Z$881)</f>
        <v>0</v>
      </c>
      <c r="U36" s="149" t="s">
        <v>358</v>
      </c>
      <c r="V36" s="150"/>
      <c r="W36" s="150"/>
      <c r="X36" s="150"/>
    </row>
    <row r="37" spans="1:24" s="3" customFormat="1" ht="13.95" customHeight="1">
      <c r="A37" s="141" t="str">
        <f>'Pricing Reference'!A25</f>
        <v>UV BLACK FLY™ BUFF®</v>
      </c>
      <c r="B37" s="142"/>
      <c r="C37" s="142"/>
      <c r="D37" s="142"/>
      <c r="E37" s="143">
        <f>VALUE(VLOOKUP($U37,'Pricing Reference'!$A$2:$E$46,2,FALSE))</f>
        <v>11.75</v>
      </c>
      <c r="F37" s="143">
        <f>VALUE(VLOOKUP($U37,'Pricing Reference'!$A$2:$E$46,3,FALSE))</f>
        <v>11.27</v>
      </c>
      <c r="G37" s="143">
        <f>VALUE(VLOOKUP($U37,'Pricing Reference'!$A$2:$E$46,4,FALSE))</f>
        <v>11.04</v>
      </c>
      <c r="H37" s="143">
        <f>VALUE(VLOOKUP($U37,'Pricing Reference'!$A$2:$E$46,5,FALSE))</f>
        <v>23</v>
      </c>
      <c r="I37" s="67">
        <f>SUMIF('Order Form'!$E$17:$E$546,'Pricing + Order Summary'!$U37,'Order Form'!K$17:K$546)</f>
        <v>0</v>
      </c>
      <c r="J37" s="67">
        <f>SUMIF('Order Form'!$E$17:$E$546,'Pricing + Order Summary'!$U37,'Order Form'!L$17:L$546)</f>
        <v>0</v>
      </c>
      <c r="K37" s="67">
        <f>SUMIF('Order Form'!$E$17:$E$546,'Pricing + Order Summary'!$U37,'Order Form'!M$17:M$546)</f>
        <v>0</v>
      </c>
      <c r="L37" s="67">
        <f>SUMIF('Order Form'!$E$17:$E$546,'Pricing + Order Summary'!$U37,'Order Form'!N$17:N$546)</f>
        <v>0</v>
      </c>
      <c r="M37" s="67">
        <f>SUMIF('Order Form'!$E$17:$E$546,'Pricing + Order Summary'!$U37,'Order Form'!O$17:O$546)</f>
        <v>0</v>
      </c>
      <c r="N37" s="144">
        <f t="shared" si="0"/>
        <v>0</v>
      </c>
      <c r="O37" s="145">
        <f t="shared" si="1"/>
        <v>0</v>
      </c>
      <c r="P37" s="146">
        <f>SUMIF('Order Form'!$E$17:$E$881,'Pricing + Order Summary'!$U37,'Order Form'!$V$17:$V$881)</f>
        <v>0</v>
      </c>
      <c r="Q37" s="147">
        <f>SUMIF('Order Form'!$E$17:$E$881,'Pricing + Order Summary'!$U37,'Order Form'!$W$17:$W$881)</f>
        <v>0</v>
      </c>
      <c r="R37" s="147">
        <f>SUMIF('Order Form'!$E$17:$E$881,'Pricing + Order Summary'!$U37,'Order Form'!$X$17:$X$881)</f>
        <v>0</v>
      </c>
      <c r="S37" s="147">
        <f>SUMIF('Order Form'!$E$17:$E$881,'Pricing + Order Summary'!$U37,'Order Form'!$Y$17:$Y$881)</f>
        <v>0</v>
      </c>
      <c r="T37" s="148">
        <f>SUMIF('Order Form'!$E$17:$E$881,'Pricing + Order Summary'!$U37,'Order Form'!$Z$17:$Z$881)</f>
        <v>0</v>
      </c>
      <c r="U37" s="149" t="s">
        <v>168</v>
      </c>
      <c r="V37" s="151"/>
      <c r="W37" s="151"/>
      <c r="X37" s="151"/>
    </row>
    <row r="38" spans="1:24" s="3" customFormat="1" ht="13.95" customHeight="1">
      <c r="A38" s="141" t="str">
        <f>'Pricing Reference'!A26</f>
        <v>UV BUFF®</v>
      </c>
      <c r="B38" s="142"/>
      <c r="C38" s="142"/>
      <c r="D38" s="142"/>
      <c r="E38" s="143">
        <f>VALUE(VLOOKUP($U38,'Pricing Reference'!$A$2:$E$46,2,FALSE))</f>
        <v>11.5</v>
      </c>
      <c r="F38" s="143">
        <f>VALUE(VLOOKUP($U38,'Pricing Reference'!$A$2:$E$46,3,FALSE))</f>
        <v>11.27</v>
      </c>
      <c r="G38" s="143">
        <f>VALUE(VLOOKUP($U38,'Pricing Reference'!$A$2:$E$46,4,FALSE))</f>
        <v>11.04</v>
      </c>
      <c r="H38" s="143">
        <f>VALUE(VLOOKUP($U38,'Pricing Reference'!$A$2:$E$46,5,FALSE))</f>
        <v>23</v>
      </c>
      <c r="I38" s="67">
        <f>SUMIF('Order Form'!$E$17:$E$546,'Pricing + Order Summary'!$U38,'Order Form'!K$17:K$546)</f>
        <v>0</v>
      </c>
      <c r="J38" s="67">
        <f>SUMIF('Order Form'!$E$17:$E$546,'Pricing + Order Summary'!$U38,'Order Form'!L$17:L$546)</f>
        <v>0</v>
      </c>
      <c r="K38" s="67">
        <f>SUMIF('Order Form'!$E$17:$E$546,'Pricing + Order Summary'!$U38,'Order Form'!M$17:M$546)</f>
        <v>0</v>
      </c>
      <c r="L38" s="67">
        <f>SUMIF('Order Form'!$E$17:$E$546,'Pricing + Order Summary'!$U38,'Order Form'!N$17:N$546)</f>
        <v>0</v>
      </c>
      <c r="M38" s="67">
        <f>SUMIF('Order Form'!$E$17:$E$546,'Pricing + Order Summary'!$U38,'Order Form'!O$17:O$546)</f>
        <v>0</v>
      </c>
      <c r="N38" s="144">
        <f t="shared" si="0"/>
        <v>0</v>
      </c>
      <c r="O38" s="145">
        <f t="shared" si="1"/>
        <v>0</v>
      </c>
      <c r="P38" s="146">
        <f>SUMIF('Order Form'!$E$17:$E$881,'Pricing + Order Summary'!$U38,'Order Form'!$V$17:$V$881)</f>
        <v>0</v>
      </c>
      <c r="Q38" s="147">
        <f>SUMIF('Order Form'!$E$17:$E$881,'Pricing + Order Summary'!$U38,'Order Form'!$W$17:$W$881)</f>
        <v>0</v>
      </c>
      <c r="R38" s="147">
        <f>SUMIF('Order Form'!$E$17:$E$881,'Pricing + Order Summary'!$U38,'Order Form'!$X$17:$X$881)</f>
        <v>0</v>
      </c>
      <c r="S38" s="147">
        <f>SUMIF('Order Form'!$E$17:$E$881,'Pricing + Order Summary'!$U38,'Order Form'!$Y$17:$Y$881)</f>
        <v>0</v>
      </c>
      <c r="T38" s="148">
        <f>SUMIF('Order Form'!$E$17:$E$881,'Pricing + Order Summary'!$U38,'Order Form'!$Z$17:$Z$881)</f>
        <v>0</v>
      </c>
      <c r="U38" s="149" t="s">
        <v>175</v>
      </c>
      <c r="V38" s="150"/>
      <c r="W38" s="150"/>
      <c r="X38" s="150"/>
    </row>
    <row r="39" spans="1:24" s="3" customFormat="1" ht="13.95" customHeight="1">
      <c r="A39" s="141" t="str">
        <f>'Pricing Reference'!A27</f>
        <v>UV BUG SLINGER™ BUFF®</v>
      </c>
      <c r="B39" s="142"/>
      <c r="C39" s="142"/>
      <c r="D39" s="142"/>
      <c r="E39" s="143">
        <f>VALUE(VLOOKUP($U39,'Pricing Reference'!$A$2:$E$46,2,FALSE))</f>
        <v>11.75</v>
      </c>
      <c r="F39" s="143">
        <f>VALUE(VLOOKUP($U39,'Pricing Reference'!$A$2:$E$46,3,FALSE))</f>
        <v>11.27</v>
      </c>
      <c r="G39" s="143">
        <f>VALUE(VLOOKUP($U39,'Pricing Reference'!$A$2:$E$46,4,FALSE))</f>
        <v>11.04</v>
      </c>
      <c r="H39" s="143">
        <f>VALUE(VLOOKUP($U39,'Pricing Reference'!$A$2:$E$46,5,FALSE))</f>
        <v>23</v>
      </c>
      <c r="I39" s="67">
        <f>SUMIF('Order Form'!$E$17:$E$546,'Pricing + Order Summary'!$U39,'Order Form'!K$17:K$546)</f>
        <v>0</v>
      </c>
      <c r="J39" s="67">
        <f>SUMIF('Order Form'!$E$17:$E$546,'Pricing + Order Summary'!$U39,'Order Form'!L$17:L$546)</f>
        <v>0</v>
      </c>
      <c r="K39" s="67">
        <f>SUMIF('Order Form'!$E$17:$E$546,'Pricing + Order Summary'!$U39,'Order Form'!M$17:M$546)</f>
        <v>0</v>
      </c>
      <c r="L39" s="67">
        <f>SUMIF('Order Form'!$E$17:$E$546,'Pricing + Order Summary'!$U39,'Order Form'!N$17:N$546)</f>
        <v>0</v>
      </c>
      <c r="M39" s="67">
        <f>SUMIF('Order Form'!$E$17:$E$546,'Pricing + Order Summary'!$U39,'Order Form'!O$17:O$546)</f>
        <v>0</v>
      </c>
      <c r="N39" s="144">
        <f t="shared" si="0"/>
        <v>0</v>
      </c>
      <c r="O39" s="145">
        <f t="shared" si="1"/>
        <v>0</v>
      </c>
      <c r="P39" s="146">
        <f>SUMIF('Order Form'!$E$17:$E$881,'Pricing + Order Summary'!$U39,'Order Form'!$V$17:$V$881)</f>
        <v>0</v>
      </c>
      <c r="Q39" s="147">
        <f>SUMIF('Order Form'!$E$17:$E$881,'Pricing + Order Summary'!$U39,'Order Form'!$W$17:$W$881)</f>
        <v>0</v>
      </c>
      <c r="R39" s="147">
        <f>SUMIF('Order Form'!$E$17:$E$881,'Pricing + Order Summary'!$U39,'Order Form'!$X$17:$X$881)</f>
        <v>0</v>
      </c>
      <c r="S39" s="147">
        <f>SUMIF('Order Form'!$E$17:$E$881,'Pricing + Order Summary'!$U39,'Order Form'!$Y$17:$Y$881)</f>
        <v>0</v>
      </c>
      <c r="T39" s="148">
        <f>SUMIF('Order Form'!$E$17:$E$881,'Pricing + Order Summary'!$U39,'Order Form'!$Z$17:$Z$881)</f>
        <v>0</v>
      </c>
      <c r="U39" s="149" t="s">
        <v>149</v>
      </c>
    </row>
    <row r="40" spans="1:24" s="3" customFormat="1" ht="13.95" customHeight="1">
      <c r="A40" s="141" t="str">
        <f>'Pricing Reference'!A28</f>
        <v>UV DAVID RUIMVELD BUFF®</v>
      </c>
      <c r="B40" s="142"/>
      <c r="C40" s="142"/>
      <c r="D40" s="142"/>
      <c r="E40" s="143">
        <f>VALUE(VLOOKUP($U40,'Pricing Reference'!$A$2:$E$46,2,FALSE))</f>
        <v>11.75</v>
      </c>
      <c r="F40" s="143">
        <f>VALUE(VLOOKUP($U40,'Pricing Reference'!$A$2:$E$46,3,FALSE))</f>
        <v>11.27</v>
      </c>
      <c r="G40" s="143">
        <f>VALUE(VLOOKUP($U40,'Pricing Reference'!$A$2:$E$46,4,FALSE))</f>
        <v>11.04</v>
      </c>
      <c r="H40" s="143">
        <f>VALUE(VLOOKUP($U40,'Pricing Reference'!$A$2:$E$46,5,FALSE))</f>
        <v>23</v>
      </c>
      <c r="I40" s="67">
        <f>SUMIF('Order Form'!$E$17:$E$546,'Pricing + Order Summary'!$U40,'Order Form'!K$17:K$546)</f>
        <v>0</v>
      </c>
      <c r="J40" s="67">
        <f>SUMIF('Order Form'!$E$17:$E$546,'Pricing + Order Summary'!$U40,'Order Form'!L$17:L$546)</f>
        <v>0</v>
      </c>
      <c r="K40" s="67">
        <f>SUMIF('Order Form'!$E$17:$E$546,'Pricing + Order Summary'!$U40,'Order Form'!M$17:M$546)</f>
        <v>0</v>
      </c>
      <c r="L40" s="67">
        <f>SUMIF('Order Form'!$E$17:$E$546,'Pricing + Order Summary'!$U40,'Order Form'!N$17:N$546)</f>
        <v>0</v>
      </c>
      <c r="M40" s="67">
        <f>SUMIF('Order Form'!$E$17:$E$546,'Pricing + Order Summary'!$U40,'Order Form'!O$17:O$546)</f>
        <v>0</v>
      </c>
      <c r="N40" s="144">
        <f t="shared" si="0"/>
        <v>0</v>
      </c>
      <c r="O40" s="145">
        <f t="shared" si="1"/>
        <v>0</v>
      </c>
      <c r="P40" s="146">
        <f>SUMIF('Order Form'!$E$17:$E$881,'Pricing + Order Summary'!$U40,'Order Form'!$V$17:$V$881)</f>
        <v>0</v>
      </c>
      <c r="Q40" s="147">
        <f>SUMIF('Order Form'!$E$17:$E$881,'Pricing + Order Summary'!$U40,'Order Form'!$W$17:$W$881)</f>
        <v>0</v>
      </c>
      <c r="R40" s="147">
        <f>SUMIF('Order Form'!$E$17:$E$881,'Pricing + Order Summary'!$U40,'Order Form'!$X$17:$X$881)</f>
        <v>0</v>
      </c>
      <c r="S40" s="147">
        <f>SUMIF('Order Form'!$E$17:$E$881,'Pricing + Order Summary'!$U40,'Order Form'!$Y$17:$Y$881)</f>
        <v>0</v>
      </c>
      <c r="T40" s="148">
        <f>SUMIF('Order Form'!$E$17:$E$881,'Pricing + Order Summary'!$U40,'Order Form'!$Z$17:$Z$881)</f>
        <v>0</v>
      </c>
      <c r="U40" s="149" t="s">
        <v>198</v>
      </c>
      <c r="V40" s="150"/>
      <c r="W40" s="150"/>
      <c r="X40" s="150"/>
    </row>
    <row r="41" spans="1:24" s="3" customFormat="1" ht="13.95" customHeight="1">
      <c r="A41" s="141" t="str">
        <f>'Pricing Reference'!A29</f>
        <v>UV DEREK DEYOUNG BUFF®</v>
      </c>
      <c r="B41" s="142"/>
      <c r="C41" s="142"/>
      <c r="D41" s="142"/>
      <c r="E41" s="143">
        <f>VALUE(VLOOKUP($U41,'Pricing Reference'!$A$2:$E$46,2,FALSE))</f>
        <v>11.75</v>
      </c>
      <c r="F41" s="143">
        <f>VALUE(VLOOKUP($U41,'Pricing Reference'!$A$2:$E$46,3,FALSE))</f>
        <v>11.27</v>
      </c>
      <c r="G41" s="143">
        <f>VALUE(VLOOKUP($U41,'Pricing Reference'!$A$2:$E$46,4,FALSE))</f>
        <v>11.04</v>
      </c>
      <c r="H41" s="143">
        <f>VALUE(VLOOKUP($U41,'Pricing Reference'!$A$2:$E$46,5,FALSE))</f>
        <v>23</v>
      </c>
      <c r="I41" s="67">
        <f>SUMIF('Order Form'!$E$17:$E$546,'Pricing + Order Summary'!$U41,'Order Form'!K$17:K$546)</f>
        <v>0</v>
      </c>
      <c r="J41" s="67">
        <f>SUMIF('Order Form'!$E$17:$E$546,'Pricing + Order Summary'!$U41,'Order Form'!L$17:L$546)</f>
        <v>0</v>
      </c>
      <c r="K41" s="67">
        <f>SUMIF('Order Form'!$E$17:$E$546,'Pricing + Order Summary'!$U41,'Order Form'!M$17:M$546)</f>
        <v>0</v>
      </c>
      <c r="L41" s="67">
        <f>SUMIF('Order Form'!$E$17:$E$546,'Pricing + Order Summary'!$U41,'Order Form'!N$17:N$546)</f>
        <v>0</v>
      </c>
      <c r="M41" s="67">
        <f>SUMIF('Order Form'!$E$17:$E$546,'Pricing + Order Summary'!$U41,'Order Form'!O$17:O$546)</f>
        <v>0</v>
      </c>
      <c r="N41" s="144">
        <f t="shared" si="0"/>
        <v>0</v>
      </c>
      <c r="O41" s="145">
        <f t="shared" si="1"/>
        <v>0</v>
      </c>
      <c r="P41" s="146">
        <f>SUMIF('Order Form'!$E$17:$E$881,'Pricing + Order Summary'!$U41,'Order Form'!$V$17:$V$881)</f>
        <v>0</v>
      </c>
      <c r="Q41" s="147">
        <f>SUMIF('Order Form'!$E$17:$E$881,'Pricing + Order Summary'!$U41,'Order Form'!$W$17:$W$881)</f>
        <v>0</v>
      </c>
      <c r="R41" s="147">
        <f>SUMIF('Order Form'!$E$17:$E$881,'Pricing + Order Summary'!$U41,'Order Form'!$X$17:$X$881)</f>
        <v>0</v>
      </c>
      <c r="S41" s="147">
        <f>SUMIF('Order Form'!$E$17:$E$881,'Pricing + Order Summary'!$U41,'Order Form'!$Y$17:$Y$881)</f>
        <v>0</v>
      </c>
      <c r="T41" s="148">
        <f>SUMIF('Order Form'!$E$17:$E$881,'Pricing + Order Summary'!$U41,'Order Form'!$Z$17:$Z$881)</f>
        <v>0</v>
      </c>
      <c r="U41" s="149" t="s">
        <v>141</v>
      </c>
      <c r="V41" s="150"/>
      <c r="W41" s="150"/>
      <c r="X41" s="150"/>
    </row>
    <row r="42" spans="1:24" s="3" customFormat="1" ht="13.95" customHeight="1">
      <c r="A42" s="141" t="str">
        <f>'Pricing Reference'!A30</f>
        <v>UV HALF BUFF®</v>
      </c>
      <c r="B42" s="142"/>
      <c r="C42" s="142"/>
      <c r="D42" s="142"/>
      <c r="E42" s="143">
        <f>VALUE(VLOOKUP($U42,'Pricing Reference'!$A$2:$E$46,2,FALSE))</f>
        <v>6.5</v>
      </c>
      <c r="F42" s="143">
        <f>VALUE(VLOOKUP($U42,'Pricing Reference'!$A$2:$E$46,3,FALSE))</f>
        <v>6.37</v>
      </c>
      <c r="G42" s="143">
        <f>VALUE(VLOOKUP($U42,'Pricing Reference'!$A$2:$E$46,4,FALSE))</f>
        <v>6.24</v>
      </c>
      <c r="H42" s="143">
        <f>VALUE(VLOOKUP($U42,'Pricing Reference'!$A$2:$E$46,5,FALSE))</f>
        <v>13</v>
      </c>
      <c r="I42" s="67">
        <f>SUMIF('Order Form'!$E$17:$E$546,'Pricing + Order Summary'!$U42,'Order Form'!K$17:K$546)</f>
        <v>0</v>
      </c>
      <c r="J42" s="67">
        <f>SUMIF('Order Form'!$E$17:$E$546,'Pricing + Order Summary'!$U42,'Order Form'!L$17:L$546)</f>
        <v>0</v>
      </c>
      <c r="K42" s="67">
        <f>SUMIF('Order Form'!$E$17:$E$546,'Pricing + Order Summary'!$U42,'Order Form'!M$17:M$546)</f>
        <v>0</v>
      </c>
      <c r="L42" s="67">
        <f>SUMIF('Order Form'!$E$17:$E$546,'Pricing + Order Summary'!$U42,'Order Form'!N$17:N$546)</f>
        <v>0</v>
      </c>
      <c r="M42" s="67">
        <f>SUMIF('Order Form'!$E$17:$E$546,'Pricing + Order Summary'!$U42,'Order Form'!O$17:O$546)</f>
        <v>0</v>
      </c>
      <c r="N42" s="144">
        <f t="shared" si="0"/>
        <v>0</v>
      </c>
      <c r="O42" s="145">
        <f t="shared" si="1"/>
        <v>0</v>
      </c>
      <c r="P42" s="146">
        <f>SUMIF('Order Form'!$E$17:$E$881,'Pricing + Order Summary'!$U42,'Order Form'!$V$17:$V$881)</f>
        <v>0</v>
      </c>
      <c r="Q42" s="147">
        <f>SUMIF('Order Form'!$E$17:$E$881,'Pricing + Order Summary'!$U42,'Order Form'!$W$17:$W$881)</f>
        <v>0</v>
      </c>
      <c r="R42" s="147">
        <f>SUMIF('Order Form'!$E$17:$E$881,'Pricing + Order Summary'!$U42,'Order Form'!$X$17:$X$881)</f>
        <v>0</v>
      </c>
      <c r="S42" s="147">
        <f>SUMIF('Order Form'!$E$17:$E$881,'Pricing + Order Summary'!$U42,'Order Form'!$Y$17:$Y$881)</f>
        <v>0</v>
      </c>
      <c r="T42" s="148">
        <f>SUMIF('Order Form'!$E$17:$E$881,'Pricing + Order Summary'!$U42,'Order Form'!$Z$17:$Z$881)</f>
        <v>0</v>
      </c>
      <c r="U42" s="149" t="s">
        <v>299</v>
      </c>
      <c r="V42" s="150"/>
      <c r="W42" s="150"/>
      <c r="X42" s="150"/>
    </row>
    <row r="43" spans="1:24" s="3" customFormat="1" ht="13.95" customHeight="1">
      <c r="A43" s="141" t="str">
        <f>'Pricing Reference'!A31</f>
        <v>UV HEADBAND BUFF®</v>
      </c>
      <c r="B43" s="142"/>
      <c r="C43" s="142"/>
      <c r="D43" s="142"/>
      <c r="E43" s="143">
        <f>VALUE(VLOOKUP($U43,'Pricing Reference'!$A$2:$E$46,2,FALSE))</f>
        <v>7.5</v>
      </c>
      <c r="F43" s="143">
        <f>VALUE(VLOOKUP($U43,'Pricing Reference'!$A$2:$E$46,3,FALSE))</f>
        <v>7.35</v>
      </c>
      <c r="G43" s="143">
        <f>VALUE(VLOOKUP($U43,'Pricing Reference'!$A$2:$E$46,4,FALSE))</f>
        <v>7.2</v>
      </c>
      <c r="H43" s="143">
        <f>VALUE(VLOOKUP($U43,'Pricing Reference'!$A$2:$E$46,5,FALSE))</f>
        <v>15</v>
      </c>
      <c r="I43" s="67">
        <f>SUMIF('Order Form'!$E$17:$E$546,'Pricing + Order Summary'!$U43,'Order Form'!K$17:K$546)</f>
        <v>0</v>
      </c>
      <c r="J43" s="67">
        <f>SUMIF('Order Form'!$E$17:$E$546,'Pricing + Order Summary'!$U43,'Order Form'!L$17:L$546)</f>
        <v>0</v>
      </c>
      <c r="K43" s="67">
        <f>SUMIF('Order Form'!$E$17:$E$546,'Pricing + Order Summary'!$U43,'Order Form'!M$17:M$546)</f>
        <v>0</v>
      </c>
      <c r="L43" s="67">
        <f>SUMIF('Order Form'!$E$17:$E$546,'Pricing + Order Summary'!$U43,'Order Form'!N$17:N$546)</f>
        <v>0</v>
      </c>
      <c r="M43" s="67">
        <f>SUMIF('Order Form'!$E$17:$E$546,'Pricing + Order Summary'!$U43,'Order Form'!O$17:O$546)</f>
        <v>0</v>
      </c>
      <c r="N43" s="144">
        <f t="shared" si="0"/>
        <v>0</v>
      </c>
      <c r="O43" s="145">
        <f t="shared" si="1"/>
        <v>0</v>
      </c>
      <c r="P43" s="146">
        <f>SUMIF('Order Form'!$E$17:$E$881,'Pricing + Order Summary'!$U43,'Order Form'!$V$17:$V$881)</f>
        <v>0</v>
      </c>
      <c r="Q43" s="147">
        <f>SUMIF('Order Form'!$E$17:$E$881,'Pricing + Order Summary'!$U43,'Order Form'!$W$17:$W$881)</f>
        <v>0</v>
      </c>
      <c r="R43" s="147">
        <f>SUMIF('Order Form'!$E$17:$E$881,'Pricing + Order Summary'!$U43,'Order Form'!$X$17:$X$881)</f>
        <v>0</v>
      </c>
      <c r="S43" s="147">
        <f>SUMIF('Order Form'!$E$17:$E$881,'Pricing + Order Summary'!$U43,'Order Form'!$Y$17:$Y$881)</f>
        <v>0</v>
      </c>
      <c r="T43" s="148">
        <f>SUMIF('Order Form'!$E$17:$E$881,'Pricing + Order Summary'!$U43,'Order Form'!$Z$17:$Z$881)</f>
        <v>0</v>
      </c>
      <c r="U43" s="149" t="s">
        <v>333</v>
      </c>
      <c r="V43" s="150"/>
      <c r="W43" s="150"/>
      <c r="X43" s="150"/>
    </row>
    <row r="44" spans="1:24" s="3" customFormat="1" ht="13.95" customHeight="1">
      <c r="A44" s="141" t="str">
        <f>'Pricing Reference'!A32</f>
        <v>UV INSECT SHIELD® BLACK FLY™ BUFF®</v>
      </c>
      <c r="B44" s="142"/>
      <c r="C44" s="142"/>
      <c r="D44" s="142"/>
      <c r="E44" s="143">
        <f>VALUE(VLOOKUP($U44,'Pricing Reference'!$A$2:$E$46,2,FALSE))</f>
        <v>13.5</v>
      </c>
      <c r="F44" s="143">
        <f>VALUE(VLOOKUP($U44,'Pricing Reference'!$A$2:$E$46,3,FALSE))</f>
        <v>13.23</v>
      </c>
      <c r="G44" s="143">
        <f>VALUE(VLOOKUP($U44,'Pricing Reference'!$A$2:$E$46,4,FALSE))</f>
        <v>12.96</v>
      </c>
      <c r="H44" s="143">
        <f>VALUE(VLOOKUP($U44,'Pricing Reference'!$A$2:$E$46,5,FALSE))</f>
        <v>27</v>
      </c>
      <c r="I44" s="67">
        <f>SUMIF('Order Form'!$E$17:$E$546,'Pricing + Order Summary'!$U44,'Order Form'!K$17:K$546)</f>
        <v>0</v>
      </c>
      <c r="J44" s="67">
        <f>SUMIF('Order Form'!$E$17:$E$546,'Pricing + Order Summary'!$U44,'Order Form'!L$17:L$546)</f>
        <v>0</v>
      </c>
      <c r="K44" s="67">
        <f>SUMIF('Order Form'!$E$17:$E$546,'Pricing + Order Summary'!$U44,'Order Form'!M$17:M$546)</f>
        <v>0</v>
      </c>
      <c r="L44" s="67">
        <f>SUMIF('Order Form'!$E$17:$E$546,'Pricing + Order Summary'!$U44,'Order Form'!N$17:N$546)</f>
        <v>0</v>
      </c>
      <c r="M44" s="67">
        <f>SUMIF('Order Form'!$E$17:$E$546,'Pricing + Order Summary'!$U44,'Order Form'!O$17:O$546)</f>
        <v>0</v>
      </c>
      <c r="N44" s="144">
        <f t="shared" si="0"/>
        <v>0</v>
      </c>
      <c r="O44" s="145">
        <f t="shared" si="1"/>
        <v>0</v>
      </c>
      <c r="P44" s="146">
        <f>SUMIF('Order Form'!$E$17:$E$881,'Pricing + Order Summary'!$U44,'Order Form'!$V$17:$V$881)</f>
        <v>0</v>
      </c>
      <c r="Q44" s="147">
        <f>SUMIF('Order Form'!$E$17:$E$881,'Pricing + Order Summary'!$U44,'Order Form'!$W$17:$W$881)</f>
        <v>0</v>
      </c>
      <c r="R44" s="147">
        <f>SUMIF('Order Form'!$E$17:$E$881,'Pricing + Order Summary'!$U44,'Order Form'!$X$17:$X$881)</f>
        <v>0</v>
      </c>
      <c r="S44" s="147">
        <f>SUMIF('Order Form'!$E$17:$E$881,'Pricing + Order Summary'!$U44,'Order Form'!$Y$17:$Y$881)</f>
        <v>0</v>
      </c>
      <c r="T44" s="148">
        <f>SUMIF('Order Form'!$E$17:$E$881,'Pricing + Order Summary'!$U44,'Order Form'!$Z$17:$Z$881)</f>
        <v>0</v>
      </c>
      <c r="U44" s="149" t="s">
        <v>294</v>
      </c>
      <c r="V44" s="150"/>
      <c r="W44" s="150"/>
      <c r="X44" s="150"/>
    </row>
    <row r="45" spans="1:24" s="3" customFormat="1" ht="13.95" customHeight="1">
      <c r="A45" s="141" t="str">
        <f>'Pricing Reference'!A33</f>
        <v>UV INSECT SHIELD® BUFF®</v>
      </c>
      <c r="B45" s="142"/>
      <c r="C45" s="142"/>
      <c r="D45" s="142"/>
      <c r="E45" s="143">
        <f>VALUE(VLOOKUP($U45,'Pricing Reference'!$A$2:$E$46,2,FALSE))</f>
        <v>13.5</v>
      </c>
      <c r="F45" s="143">
        <f>VALUE(VLOOKUP($U45,'Pricing Reference'!$A$2:$E$46,3,FALSE))</f>
        <v>13.23</v>
      </c>
      <c r="G45" s="143">
        <f>VALUE(VLOOKUP($U45,'Pricing Reference'!$A$2:$E$46,4,FALSE))</f>
        <v>12.96</v>
      </c>
      <c r="H45" s="143">
        <f>VALUE(VLOOKUP($U45,'Pricing Reference'!$A$2:$E$46,5,FALSE))</f>
        <v>27</v>
      </c>
      <c r="I45" s="67">
        <f>SUMIF('Order Form'!$E$17:$E$546,'Pricing + Order Summary'!$U45,'Order Form'!K$17:K$546)</f>
        <v>0</v>
      </c>
      <c r="J45" s="67">
        <f>SUMIF('Order Form'!$E$17:$E$546,'Pricing + Order Summary'!$U45,'Order Form'!L$17:L$546)</f>
        <v>0</v>
      </c>
      <c r="K45" s="67">
        <f>SUMIF('Order Form'!$E$17:$E$546,'Pricing + Order Summary'!$U45,'Order Form'!M$17:M$546)</f>
        <v>0</v>
      </c>
      <c r="L45" s="67">
        <f>SUMIF('Order Form'!$E$17:$E$546,'Pricing + Order Summary'!$U45,'Order Form'!N$17:N$546)</f>
        <v>0</v>
      </c>
      <c r="M45" s="67">
        <f>SUMIF('Order Form'!$E$17:$E$546,'Pricing + Order Summary'!$U45,'Order Form'!O$17:O$546)</f>
        <v>0</v>
      </c>
      <c r="N45" s="144">
        <f t="shared" ref="N45" si="14">SUM(I45,J45,K45,L45,M45)</f>
        <v>0</v>
      </c>
      <c r="O45" s="145">
        <f t="shared" ref="O45" si="15">SUM(P45,Q45,R45,S45,T45)</f>
        <v>0</v>
      </c>
      <c r="P45" s="146">
        <f>SUMIF('Order Form'!$E$17:$E$881,'Pricing + Order Summary'!$U45,'Order Form'!$V$17:$V$881)</f>
        <v>0</v>
      </c>
      <c r="Q45" s="147">
        <f>SUMIF('Order Form'!$E$17:$E$881,'Pricing + Order Summary'!$U45,'Order Form'!$W$17:$W$881)</f>
        <v>0</v>
      </c>
      <c r="R45" s="147">
        <f>SUMIF('Order Form'!$E$17:$E$881,'Pricing + Order Summary'!$U45,'Order Form'!$X$17:$X$881)</f>
        <v>0</v>
      </c>
      <c r="S45" s="147">
        <f>SUMIF('Order Form'!$E$17:$E$881,'Pricing + Order Summary'!$U45,'Order Form'!$Y$17:$Y$881)</f>
        <v>0</v>
      </c>
      <c r="T45" s="148">
        <f>SUMIF('Order Form'!$E$17:$E$881,'Pricing + Order Summary'!$U45,'Order Form'!$Z$17:$Z$881)</f>
        <v>0</v>
      </c>
      <c r="U45" s="149" t="s">
        <v>292</v>
      </c>
      <c r="V45" s="150"/>
      <c r="W45" s="150"/>
      <c r="X45" s="150"/>
    </row>
    <row r="46" spans="1:24" s="3" customFormat="1" ht="13.95" customHeight="1">
      <c r="A46" s="141" t="str">
        <f>'Pricing Reference'!A34</f>
        <v>UV INSECT SHIELD® MOSSY OAK® BUFF®</v>
      </c>
      <c r="B46" s="142"/>
      <c r="C46" s="142"/>
      <c r="D46" s="142"/>
      <c r="E46" s="143">
        <f>VALUE(VLOOKUP($U46,'Pricing Reference'!$A$2:$E$46,2,FALSE))</f>
        <v>14</v>
      </c>
      <c r="F46" s="143">
        <f>VALUE(VLOOKUP($U46,'Pricing Reference'!$A$2:$E$46,3,FALSE))</f>
        <v>13.72</v>
      </c>
      <c r="G46" s="143">
        <f>VALUE(VLOOKUP($U46,'Pricing Reference'!$A$2:$E$46,4,FALSE))</f>
        <v>13.44</v>
      </c>
      <c r="H46" s="143">
        <f>VALUE(VLOOKUP($U46,'Pricing Reference'!$A$2:$E$46,5,FALSE))</f>
        <v>28</v>
      </c>
      <c r="I46" s="67">
        <f>SUMIF('Order Form'!$E$17:$E$546,'Pricing + Order Summary'!$U46,'Order Form'!K$17:K$546)</f>
        <v>0</v>
      </c>
      <c r="J46" s="67">
        <f>SUMIF('Order Form'!$E$17:$E$546,'Pricing + Order Summary'!$U46,'Order Form'!L$17:L$546)</f>
        <v>0</v>
      </c>
      <c r="K46" s="67">
        <f>SUMIF('Order Form'!$E$17:$E$546,'Pricing + Order Summary'!$U46,'Order Form'!M$17:M$546)</f>
        <v>0</v>
      </c>
      <c r="L46" s="67">
        <f>SUMIF('Order Form'!$E$17:$E$546,'Pricing + Order Summary'!$U46,'Order Form'!N$17:N$546)</f>
        <v>0</v>
      </c>
      <c r="M46" s="67">
        <f>SUMIF('Order Form'!$E$17:$E$546,'Pricing + Order Summary'!$U46,'Order Form'!O$17:O$546)</f>
        <v>0</v>
      </c>
      <c r="N46" s="144">
        <f t="shared" si="0"/>
        <v>0</v>
      </c>
      <c r="O46" s="145">
        <f t="shared" si="1"/>
        <v>0</v>
      </c>
      <c r="P46" s="146">
        <f>SUMIF('Order Form'!$E$17:$E$881,'Pricing + Order Summary'!$U46,'Order Form'!$V$17:$V$881)</f>
        <v>0</v>
      </c>
      <c r="Q46" s="147">
        <f>SUMIF('Order Form'!$E$17:$E$881,'Pricing + Order Summary'!$U46,'Order Form'!$W$17:$W$881)</f>
        <v>0</v>
      </c>
      <c r="R46" s="147">
        <f>SUMIF('Order Form'!$E$17:$E$881,'Pricing + Order Summary'!$U46,'Order Form'!$X$17:$X$881)</f>
        <v>0</v>
      </c>
      <c r="S46" s="147">
        <f>SUMIF('Order Form'!$E$17:$E$881,'Pricing + Order Summary'!$U46,'Order Form'!$Y$17:$Y$881)</f>
        <v>0</v>
      </c>
      <c r="T46" s="148">
        <f>SUMIF('Order Form'!$E$17:$E$881,'Pricing + Order Summary'!$U46,'Order Form'!$Z$17:$Z$881)</f>
        <v>0</v>
      </c>
      <c r="U46" s="149" t="s">
        <v>290</v>
      </c>
      <c r="V46" s="150"/>
      <c r="W46" s="150"/>
      <c r="X46" s="150"/>
    </row>
    <row r="47" spans="1:24" s="3" customFormat="1" ht="13.95" customHeight="1">
      <c r="A47" s="141" t="str">
        <f>'Pricing Reference'!A35</f>
        <v>UV INSECT SHIELD® REALTREE® BUFF®</v>
      </c>
      <c r="B47" s="142"/>
      <c r="C47" s="142"/>
      <c r="D47" s="142"/>
      <c r="E47" s="143">
        <f>VALUE(VLOOKUP($U47,'Pricing Reference'!$A$2:$E$46,2,FALSE))</f>
        <v>14</v>
      </c>
      <c r="F47" s="143">
        <f>VALUE(VLOOKUP($U47,'Pricing Reference'!$A$2:$E$46,3,FALSE))</f>
        <v>13.72</v>
      </c>
      <c r="G47" s="143">
        <f>VALUE(VLOOKUP($U47,'Pricing Reference'!$A$2:$E$46,4,FALSE))</f>
        <v>13.44</v>
      </c>
      <c r="H47" s="143">
        <f>VALUE(VLOOKUP($U47,'Pricing Reference'!$A$2:$E$46,5,FALSE))</f>
        <v>28</v>
      </c>
      <c r="I47" s="67">
        <f>SUMIF('Order Form'!$E$17:$E$546,'Pricing + Order Summary'!$U47,'Order Form'!K$17:K$546)</f>
        <v>0</v>
      </c>
      <c r="J47" s="67">
        <f>SUMIF('Order Form'!$E$17:$E$546,'Pricing + Order Summary'!$U47,'Order Form'!L$17:L$546)</f>
        <v>0</v>
      </c>
      <c r="K47" s="67">
        <f>SUMIF('Order Form'!$E$17:$E$546,'Pricing + Order Summary'!$U47,'Order Form'!M$17:M$546)</f>
        <v>0</v>
      </c>
      <c r="L47" s="67">
        <f>SUMIF('Order Form'!$E$17:$E$546,'Pricing + Order Summary'!$U47,'Order Form'!N$17:N$546)</f>
        <v>0</v>
      </c>
      <c r="M47" s="67">
        <f>SUMIF('Order Form'!$E$17:$E$546,'Pricing + Order Summary'!$U47,'Order Form'!O$17:O$546)</f>
        <v>0</v>
      </c>
      <c r="N47" s="144">
        <f t="shared" si="0"/>
        <v>0</v>
      </c>
      <c r="O47" s="145">
        <f t="shared" si="1"/>
        <v>0</v>
      </c>
      <c r="P47" s="146">
        <f>SUMIF('Order Form'!$E$17:$E$881,'Pricing + Order Summary'!$U47,'Order Form'!$V$17:$V$881)</f>
        <v>0</v>
      </c>
      <c r="Q47" s="147">
        <f>SUMIF('Order Form'!$E$17:$E$881,'Pricing + Order Summary'!$U47,'Order Form'!$W$17:$W$881)</f>
        <v>0</v>
      </c>
      <c r="R47" s="147">
        <f>SUMIF('Order Form'!$E$17:$E$881,'Pricing + Order Summary'!$U47,'Order Form'!$X$17:$X$881)</f>
        <v>0</v>
      </c>
      <c r="S47" s="147">
        <f>SUMIF('Order Form'!$E$17:$E$881,'Pricing + Order Summary'!$U47,'Order Form'!$Y$17:$Y$881)</f>
        <v>0</v>
      </c>
      <c r="T47" s="148">
        <f>SUMIF('Order Form'!$E$17:$E$881,'Pricing + Order Summary'!$U47,'Order Form'!$Z$17:$Z$881)</f>
        <v>0</v>
      </c>
      <c r="U47" s="149" t="s">
        <v>289</v>
      </c>
      <c r="V47" s="150"/>
      <c r="W47" s="150"/>
      <c r="X47" s="150"/>
    </row>
    <row r="48" spans="1:24" s="3" customFormat="1" ht="13.95" customHeight="1">
      <c r="A48" s="141" t="str">
        <f>'Pricing Reference'!A36</f>
        <v>UV MOSSY OAK® BUFF®</v>
      </c>
      <c r="B48" s="142"/>
      <c r="C48" s="142"/>
      <c r="D48" s="142"/>
      <c r="E48" s="143">
        <f>VALUE(VLOOKUP($U48,'Pricing Reference'!$A$2:$E$46,2,FALSE))</f>
        <v>12</v>
      </c>
      <c r="F48" s="143">
        <f>VALUE(VLOOKUP($U48,'Pricing Reference'!$A$2:$E$46,3,FALSE))</f>
        <v>11.76</v>
      </c>
      <c r="G48" s="143">
        <f>VALUE(VLOOKUP($U48,'Pricing Reference'!$A$2:$E$46,4,FALSE))</f>
        <v>11.52</v>
      </c>
      <c r="H48" s="143">
        <f>VALUE(VLOOKUP($U48,'Pricing Reference'!$A$2:$E$46,5,FALSE))</f>
        <v>24</v>
      </c>
      <c r="I48" s="67">
        <f>SUMIF('Order Form'!$E$17:$E$546,'Pricing + Order Summary'!$U48,'Order Form'!K$17:K$546)</f>
        <v>0</v>
      </c>
      <c r="J48" s="67">
        <f>SUMIF('Order Form'!$E$17:$E$546,'Pricing + Order Summary'!$U48,'Order Form'!L$17:L$546)</f>
        <v>0</v>
      </c>
      <c r="K48" s="67">
        <f>SUMIF('Order Form'!$E$17:$E$546,'Pricing + Order Summary'!$U48,'Order Form'!M$17:M$546)</f>
        <v>0</v>
      </c>
      <c r="L48" s="67">
        <f>SUMIF('Order Form'!$E$17:$E$546,'Pricing + Order Summary'!$U48,'Order Form'!N$17:N$546)</f>
        <v>0</v>
      </c>
      <c r="M48" s="67">
        <f>SUMIF('Order Form'!$E$17:$E$546,'Pricing + Order Summary'!$U48,'Order Form'!O$17:O$546)</f>
        <v>0</v>
      </c>
      <c r="N48" s="144">
        <f t="shared" si="0"/>
        <v>0</v>
      </c>
      <c r="O48" s="145">
        <f t="shared" si="1"/>
        <v>0</v>
      </c>
      <c r="P48" s="146">
        <f>SUMIF('Order Form'!$E$17:$E$881,'Pricing + Order Summary'!$U48,'Order Form'!$V$17:$V$881)</f>
        <v>0</v>
      </c>
      <c r="Q48" s="147">
        <f>SUMIF('Order Form'!$E$17:$E$881,'Pricing + Order Summary'!$U48,'Order Form'!$W$17:$W$881)</f>
        <v>0</v>
      </c>
      <c r="R48" s="147">
        <f>SUMIF('Order Form'!$E$17:$E$881,'Pricing + Order Summary'!$U48,'Order Form'!$X$17:$X$881)</f>
        <v>0</v>
      </c>
      <c r="S48" s="147">
        <f>SUMIF('Order Form'!$E$17:$E$881,'Pricing + Order Summary'!$U48,'Order Form'!$Y$17:$Y$881)</f>
        <v>0</v>
      </c>
      <c r="T48" s="148">
        <f>SUMIF('Order Form'!$E$17:$E$881,'Pricing + Order Summary'!$U48,'Order Form'!$Z$17:$Z$881)</f>
        <v>0</v>
      </c>
      <c r="U48" s="149" t="s">
        <v>255</v>
      </c>
      <c r="V48" s="150"/>
      <c r="W48" s="150"/>
      <c r="X48" s="150"/>
    </row>
    <row r="49" spans="1:24" s="3" customFormat="1" ht="13.95" customHeight="1">
      <c r="A49" s="141" t="str">
        <f>'Pricing Reference'!A37</f>
        <v>UV REALTREE® BUFF®</v>
      </c>
      <c r="B49" s="142"/>
      <c r="C49" s="142"/>
      <c r="D49" s="142"/>
      <c r="E49" s="143">
        <f>VALUE(VLOOKUP($U49,'Pricing Reference'!$A$2:$E$46,2,FALSE))</f>
        <v>12</v>
      </c>
      <c r="F49" s="143">
        <f>VALUE(VLOOKUP($U49,'Pricing Reference'!$A$2:$E$46,3,FALSE))</f>
        <v>11.76</v>
      </c>
      <c r="G49" s="143">
        <f>VALUE(VLOOKUP($U49,'Pricing Reference'!$A$2:$E$46,4,FALSE))</f>
        <v>11.52</v>
      </c>
      <c r="H49" s="143">
        <f>VALUE(VLOOKUP($U49,'Pricing Reference'!$A$2:$E$46,5,FALSE))</f>
        <v>24</v>
      </c>
      <c r="I49" s="67">
        <f>SUMIF('Order Form'!$E$17:$E$546,'Pricing + Order Summary'!$U49,'Order Form'!K$17:K$546)</f>
        <v>0</v>
      </c>
      <c r="J49" s="67">
        <f>SUMIF('Order Form'!$E$17:$E$546,'Pricing + Order Summary'!$U49,'Order Form'!L$17:L$546)</f>
        <v>0</v>
      </c>
      <c r="K49" s="67">
        <f>SUMIF('Order Form'!$E$17:$E$546,'Pricing + Order Summary'!$U49,'Order Form'!M$17:M$546)</f>
        <v>0</v>
      </c>
      <c r="L49" s="67">
        <f>SUMIF('Order Form'!$E$17:$E$546,'Pricing + Order Summary'!$U49,'Order Form'!N$17:N$546)</f>
        <v>0</v>
      </c>
      <c r="M49" s="67">
        <f>SUMIF('Order Form'!$E$17:$E$546,'Pricing + Order Summary'!$U49,'Order Form'!O$17:O$546)</f>
        <v>0</v>
      </c>
      <c r="N49" s="144">
        <f t="shared" ref="N49" si="16">SUM(I49,J49,K49,L49,M49)</f>
        <v>0</v>
      </c>
      <c r="O49" s="145">
        <f t="shared" ref="O49" si="17">SUM(P49,Q49,R49,S49,T49)</f>
        <v>0</v>
      </c>
      <c r="P49" s="146">
        <f>SUMIF('Order Form'!$E$17:$E$881,'Pricing + Order Summary'!$U49,'Order Form'!$V$17:$V$881)</f>
        <v>0</v>
      </c>
      <c r="Q49" s="147">
        <f>SUMIF('Order Form'!$E$17:$E$881,'Pricing + Order Summary'!$U49,'Order Form'!$W$17:$W$881)</f>
        <v>0</v>
      </c>
      <c r="R49" s="147">
        <f>SUMIF('Order Form'!$E$17:$E$881,'Pricing + Order Summary'!$U49,'Order Form'!$X$17:$X$881)</f>
        <v>0</v>
      </c>
      <c r="S49" s="147">
        <f>SUMIF('Order Form'!$E$17:$E$881,'Pricing + Order Summary'!$U49,'Order Form'!$Y$17:$Y$881)</f>
        <v>0</v>
      </c>
      <c r="T49" s="148">
        <f>SUMIF('Order Form'!$E$17:$E$881,'Pricing + Order Summary'!$U49,'Order Form'!$Z$17:$Z$881)</f>
        <v>0</v>
      </c>
      <c r="U49" s="149" t="s">
        <v>247</v>
      </c>
    </row>
    <row r="50" spans="1:24" s="3" customFormat="1" ht="13.95" customHeight="1">
      <c r="A50" s="141" t="str">
        <f>'Pricing Reference'!A38</f>
        <v>UV XL BUFF®</v>
      </c>
      <c r="B50" s="142"/>
      <c r="C50" s="142"/>
      <c r="D50" s="142"/>
      <c r="E50" s="143">
        <f>VALUE(VLOOKUP($U50,'Pricing Reference'!$A$2:$E$46,2,FALSE))</f>
        <v>11.5</v>
      </c>
      <c r="F50" s="143">
        <f>VALUE(VLOOKUP($U50,'Pricing Reference'!$A$2:$E$46,3,FALSE))</f>
        <v>11.27</v>
      </c>
      <c r="G50" s="143">
        <f>VALUE(VLOOKUP($U50,'Pricing Reference'!$A$2:$E$46,4,FALSE))</f>
        <v>11.04</v>
      </c>
      <c r="H50" s="143">
        <f>VALUE(VLOOKUP($U50,'Pricing Reference'!$A$2:$E$46,5,FALSE))</f>
        <v>23</v>
      </c>
      <c r="I50" s="67">
        <f>SUMIF('Order Form'!$E$17:$E$546,'Pricing + Order Summary'!$U50,'Order Form'!K$17:K$546)</f>
        <v>0</v>
      </c>
      <c r="J50" s="67">
        <f>SUMIF('Order Form'!$E$17:$E$546,'Pricing + Order Summary'!$U50,'Order Form'!L$17:L$546)</f>
        <v>0</v>
      </c>
      <c r="K50" s="67">
        <f>SUMIF('Order Form'!$E$17:$E$546,'Pricing + Order Summary'!$U50,'Order Form'!M$17:M$546)</f>
        <v>0</v>
      </c>
      <c r="L50" s="67">
        <f>SUMIF('Order Form'!$E$17:$E$546,'Pricing + Order Summary'!$U50,'Order Form'!N$17:N$546)</f>
        <v>0</v>
      </c>
      <c r="M50" s="67">
        <f>SUMIF('Order Form'!$E$17:$E$546,'Pricing + Order Summary'!$U50,'Order Form'!O$17:O$546)</f>
        <v>0</v>
      </c>
      <c r="N50" s="144">
        <f t="shared" si="0"/>
        <v>0</v>
      </c>
      <c r="O50" s="145">
        <f t="shared" si="1"/>
        <v>0</v>
      </c>
      <c r="P50" s="146">
        <f>SUMIF('Order Form'!$E$17:$E$881,'Pricing + Order Summary'!$U50,'Order Form'!$V$17:$V$881)</f>
        <v>0</v>
      </c>
      <c r="Q50" s="147">
        <f>SUMIF('Order Form'!$E$17:$E$881,'Pricing + Order Summary'!$U50,'Order Form'!$W$17:$W$881)</f>
        <v>0</v>
      </c>
      <c r="R50" s="147">
        <f>SUMIF('Order Form'!$E$17:$E$881,'Pricing + Order Summary'!$U50,'Order Form'!$X$17:$X$881)</f>
        <v>0</v>
      </c>
      <c r="S50" s="147">
        <f>SUMIF('Order Form'!$E$17:$E$881,'Pricing + Order Summary'!$U50,'Order Form'!$Y$17:$Y$881)</f>
        <v>0</v>
      </c>
      <c r="T50" s="148">
        <f>SUMIF('Order Form'!$E$17:$E$881,'Pricing + Order Summary'!$U50,'Order Form'!$Z$17:$Z$881)</f>
        <v>0</v>
      </c>
      <c r="U50" s="149" t="s">
        <v>134</v>
      </c>
    </row>
    <row r="51" spans="1:24" s="3" customFormat="1" ht="13.95" customHeight="1">
      <c r="A51" s="141" t="str">
        <f>'Pricing Reference'!A39</f>
        <v>UV XL BUG SLINGER™ BUFF®</v>
      </c>
      <c r="B51" s="142"/>
      <c r="C51" s="142"/>
      <c r="D51" s="142"/>
      <c r="E51" s="143">
        <f>VALUE(VLOOKUP($U51,'Pricing Reference'!$A$2:$E$46,2,FALSE))</f>
        <v>11.75</v>
      </c>
      <c r="F51" s="143">
        <f>VALUE(VLOOKUP($U51,'Pricing Reference'!$A$2:$E$46,3,FALSE))</f>
        <v>11.27</v>
      </c>
      <c r="G51" s="143">
        <f>VALUE(VLOOKUP($U51,'Pricing Reference'!$A$2:$E$46,4,FALSE))</f>
        <v>11.04</v>
      </c>
      <c r="H51" s="143">
        <f>VALUE(VLOOKUP($U51,'Pricing Reference'!$A$2:$E$46,5,FALSE))</f>
        <v>23</v>
      </c>
      <c r="I51" s="67">
        <f>SUMIF('Order Form'!$E$17:$E$546,'Pricing + Order Summary'!$U51,'Order Form'!K$17:K$546)</f>
        <v>0</v>
      </c>
      <c r="J51" s="67">
        <f>SUMIF('Order Form'!$E$17:$E$546,'Pricing + Order Summary'!$U51,'Order Form'!L$17:L$546)</f>
        <v>0</v>
      </c>
      <c r="K51" s="67">
        <f>SUMIF('Order Form'!$E$17:$E$546,'Pricing + Order Summary'!$U51,'Order Form'!M$17:M$546)</f>
        <v>0</v>
      </c>
      <c r="L51" s="67">
        <f>SUMIF('Order Form'!$E$17:$E$546,'Pricing + Order Summary'!$U51,'Order Form'!N$17:N$546)</f>
        <v>0</v>
      </c>
      <c r="M51" s="67">
        <f>SUMIF('Order Form'!$E$17:$E$546,'Pricing + Order Summary'!$U51,'Order Form'!O$17:O$546)</f>
        <v>0</v>
      </c>
      <c r="N51" s="144">
        <f t="shared" si="0"/>
        <v>0</v>
      </c>
      <c r="O51" s="145">
        <f t="shared" si="1"/>
        <v>0</v>
      </c>
      <c r="P51" s="146">
        <f>SUMIF('Order Form'!$E$17:$E$881,'Pricing + Order Summary'!$U51,'Order Form'!$V$17:$V$881)</f>
        <v>0</v>
      </c>
      <c r="Q51" s="147">
        <f>SUMIF('Order Form'!$E$17:$E$881,'Pricing + Order Summary'!$U51,'Order Form'!$W$17:$W$881)</f>
        <v>0</v>
      </c>
      <c r="R51" s="147">
        <f>SUMIF('Order Form'!$E$17:$E$881,'Pricing + Order Summary'!$U51,'Order Form'!$X$17:$X$881)</f>
        <v>0</v>
      </c>
      <c r="S51" s="147">
        <f>SUMIF('Order Form'!$E$17:$E$881,'Pricing + Order Summary'!$U51,'Order Form'!$Y$17:$Y$881)</f>
        <v>0</v>
      </c>
      <c r="T51" s="148">
        <f>SUMIF('Order Form'!$E$17:$E$881,'Pricing + Order Summary'!$U51,'Order Form'!$Z$17:$Z$881)</f>
        <v>0</v>
      </c>
      <c r="U51" s="149" t="s">
        <v>139</v>
      </c>
      <c r="V51" s="152"/>
      <c r="W51" s="152"/>
      <c r="X51" s="152"/>
    </row>
    <row r="52" spans="1:24" s="3" customFormat="1" ht="13.95" customHeight="1">
      <c r="A52" s="141" t="str">
        <f>'Pricing Reference'!A40</f>
        <v>UVX BALACLAVA BUFF®</v>
      </c>
      <c r="B52" s="142"/>
      <c r="C52" s="142"/>
      <c r="D52" s="142"/>
      <c r="E52" s="143">
        <f>VALUE(VLOOKUP($U52,'Pricing Reference'!$A$2:$E$46,2,FALSE))</f>
        <v>19</v>
      </c>
      <c r="F52" s="143">
        <f>VALUE(VLOOKUP($U52,'Pricing Reference'!$A$2:$E$46,3,FALSE))</f>
        <v>18.62</v>
      </c>
      <c r="G52" s="143">
        <f>VALUE(VLOOKUP($U52,'Pricing Reference'!$A$2:$E$46,4,FALSE))</f>
        <v>18.239999999999998</v>
      </c>
      <c r="H52" s="143">
        <f>VALUE(VLOOKUP($U52,'Pricing Reference'!$A$2:$E$46,5,FALSE))</f>
        <v>38</v>
      </c>
      <c r="I52" s="67">
        <f>SUMIF('Order Form'!$E$17:$E$546,'Pricing + Order Summary'!$U52,'Order Form'!K$17:K$546)</f>
        <v>0</v>
      </c>
      <c r="J52" s="67">
        <f>SUMIF('Order Form'!$E$17:$E$546,'Pricing + Order Summary'!$U52,'Order Form'!L$17:L$546)</f>
        <v>0</v>
      </c>
      <c r="K52" s="67">
        <f>SUMIF('Order Form'!$E$17:$E$546,'Pricing + Order Summary'!$U52,'Order Form'!M$17:M$546)</f>
        <v>0</v>
      </c>
      <c r="L52" s="67">
        <f>SUMIF('Order Form'!$E$17:$E$546,'Pricing + Order Summary'!$U52,'Order Form'!N$17:N$546)</f>
        <v>0</v>
      </c>
      <c r="M52" s="67">
        <f>SUMIF('Order Form'!$E$17:$E$546,'Pricing + Order Summary'!$U52,'Order Form'!O$17:O$546)</f>
        <v>0</v>
      </c>
      <c r="N52" s="144">
        <f t="shared" si="0"/>
        <v>0</v>
      </c>
      <c r="O52" s="145">
        <f t="shared" si="1"/>
        <v>0</v>
      </c>
      <c r="P52" s="146">
        <f>SUMIF('Order Form'!$E$17:$E$881,'Pricing + Order Summary'!$U52,'Order Form'!$V$17:$V$881)</f>
        <v>0</v>
      </c>
      <c r="Q52" s="147">
        <f>SUMIF('Order Form'!$E$17:$E$881,'Pricing + Order Summary'!$U52,'Order Form'!$W$17:$W$881)</f>
        <v>0</v>
      </c>
      <c r="R52" s="147">
        <f>SUMIF('Order Form'!$E$17:$E$881,'Pricing + Order Summary'!$U52,'Order Form'!$X$17:$X$881)</f>
        <v>0</v>
      </c>
      <c r="S52" s="147">
        <f>SUMIF('Order Form'!$E$17:$E$881,'Pricing + Order Summary'!$U52,'Order Form'!$Y$17:$Y$881)</f>
        <v>0</v>
      </c>
      <c r="T52" s="148">
        <f>SUMIF('Order Form'!$E$17:$E$881,'Pricing + Order Summary'!$U52,'Order Form'!$Z$17:$Z$881)</f>
        <v>0</v>
      </c>
      <c r="U52" s="149" t="s">
        <v>126</v>
      </c>
      <c r="V52" s="152"/>
      <c r="W52" s="152"/>
      <c r="X52" s="152"/>
    </row>
    <row r="53" spans="1:24" s="3" customFormat="1" ht="13.95" customHeight="1">
      <c r="A53" s="141" t="str">
        <f>'Pricing Reference'!A41</f>
        <v>UVX MASK BUFF®</v>
      </c>
      <c r="B53" s="142"/>
      <c r="C53" s="142"/>
      <c r="D53" s="142"/>
      <c r="E53" s="143">
        <f>VALUE(VLOOKUP($U53,'Pricing Reference'!$A$2:$E$46,2,FALSE))</f>
        <v>17.5</v>
      </c>
      <c r="F53" s="143">
        <f>VALUE(VLOOKUP($U53,'Pricing Reference'!$A$2:$E$46,3,FALSE))</f>
        <v>17.149999999999999</v>
      </c>
      <c r="G53" s="143">
        <f>VALUE(VLOOKUP($U53,'Pricing Reference'!$A$2:$E$46,4,FALSE))</f>
        <v>16.8</v>
      </c>
      <c r="H53" s="143">
        <f>VALUE(VLOOKUP($U53,'Pricing Reference'!$A$2:$E$46,5,FALSE))</f>
        <v>35</v>
      </c>
      <c r="I53" s="67">
        <f>SUMIF('Order Form'!$E$17:$E$546,'Pricing + Order Summary'!$U53,'Order Form'!K$17:K$546)</f>
        <v>0</v>
      </c>
      <c r="J53" s="67">
        <f>SUMIF('Order Form'!$E$17:$E$546,'Pricing + Order Summary'!$U53,'Order Form'!L$17:L$546)</f>
        <v>0</v>
      </c>
      <c r="K53" s="67">
        <f>SUMIF('Order Form'!$E$17:$E$546,'Pricing + Order Summary'!$U53,'Order Form'!M$17:M$546)</f>
        <v>0</v>
      </c>
      <c r="L53" s="67">
        <f>SUMIF('Order Form'!$E$17:$E$546,'Pricing + Order Summary'!$U53,'Order Form'!N$17:N$546)</f>
        <v>0</v>
      </c>
      <c r="M53" s="67">
        <f>SUMIF('Order Form'!$E$17:$E$546,'Pricing + Order Summary'!$U53,'Order Form'!O$17:O$546)</f>
        <v>0</v>
      </c>
      <c r="N53" s="144">
        <f t="shared" si="0"/>
        <v>0</v>
      </c>
      <c r="O53" s="145">
        <f t="shared" si="1"/>
        <v>0</v>
      </c>
      <c r="P53" s="146">
        <f>SUMIF('Order Form'!$E$17:$E$881,'Pricing + Order Summary'!$U53,'Order Form'!$V$17:$V$881)</f>
        <v>0</v>
      </c>
      <c r="Q53" s="147">
        <f>SUMIF('Order Form'!$E$17:$E$881,'Pricing + Order Summary'!$U53,'Order Form'!$W$17:$W$881)</f>
        <v>0</v>
      </c>
      <c r="R53" s="147">
        <f>SUMIF('Order Form'!$E$17:$E$881,'Pricing + Order Summary'!$U53,'Order Form'!$X$17:$X$881)</f>
        <v>0</v>
      </c>
      <c r="S53" s="147">
        <f>SUMIF('Order Form'!$E$17:$E$881,'Pricing + Order Summary'!$U53,'Order Form'!$Y$17:$Y$881)</f>
        <v>0</v>
      </c>
      <c r="T53" s="148">
        <f>SUMIF('Order Form'!$E$17:$E$881,'Pricing + Order Summary'!$U53,'Order Form'!$Z$17:$Z$881)</f>
        <v>0</v>
      </c>
      <c r="U53" s="149" t="s">
        <v>130</v>
      </c>
      <c r="V53" s="150"/>
      <c r="W53" s="150"/>
      <c r="X53" s="150"/>
    </row>
    <row r="54" spans="1:24" s="3" customFormat="1" ht="13.95" customHeight="1">
      <c r="A54" s="141" t="str">
        <f>'Pricing Reference'!A42</f>
        <v>UVX REALTREE® BALACLAVA BUFF®</v>
      </c>
      <c r="B54" s="142"/>
      <c r="C54" s="142"/>
      <c r="D54" s="142"/>
      <c r="E54" s="143">
        <f>VALUE(VLOOKUP($U54,'Pricing Reference'!$A$2:$E$46,2,FALSE))</f>
        <v>19.5</v>
      </c>
      <c r="F54" s="143">
        <f>VALUE(VLOOKUP($U54,'Pricing Reference'!$A$2:$E$46,3,FALSE))</f>
        <v>19.11</v>
      </c>
      <c r="G54" s="143">
        <f>VALUE(VLOOKUP($U54,'Pricing Reference'!$A$2:$E$46,4,FALSE))</f>
        <v>18.72</v>
      </c>
      <c r="H54" s="143">
        <f>VALUE(VLOOKUP($U54,'Pricing Reference'!$A$2:$E$46,5,FALSE))</f>
        <v>39</v>
      </c>
      <c r="I54" s="67">
        <f>SUMIF('Order Form'!$E$17:$E$546,'Pricing + Order Summary'!$U54,'Order Form'!K$17:K$546)</f>
        <v>0</v>
      </c>
      <c r="J54" s="67">
        <f>SUMIF('Order Form'!$E$17:$E$546,'Pricing + Order Summary'!$U54,'Order Form'!L$17:L$546)</f>
        <v>0</v>
      </c>
      <c r="K54" s="67">
        <f>SUMIF('Order Form'!$E$17:$E$546,'Pricing + Order Summary'!$U54,'Order Form'!M$17:M$546)</f>
        <v>0</v>
      </c>
      <c r="L54" s="67">
        <f>SUMIF('Order Form'!$E$17:$E$546,'Pricing + Order Summary'!$U54,'Order Form'!N$17:N$546)</f>
        <v>0</v>
      </c>
      <c r="M54" s="67">
        <f>SUMIF('Order Form'!$E$17:$E$546,'Pricing + Order Summary'!$U54,'Order Form'!O$17:O$546)</f>
        <v>0</v>
      </c>
      <c r="N54" s="144">
        <f t="shared" si="0"/>
        <v>0</v>
      </c>
      <c r="O54" s="145">
        <f t="shared" si="1"/>
        <v>0</v>
      </c>
      <c r="P54" s="146">
        <f>SUMIF('Order Form'!$E$17:$E$881,'Pricing + Order Summary'!$U54,'Order Form'!$V$17:$V$881)</f>
        <v>0</v>
      </c>
      <c r="Q54" s="147">
        <f>SUMIF('Order Form'!$E$17:$E$881,'Pricing + Order Summary'!$U54,'Order Form'!$W$17:$W$881)</f>
        <v>0</v>
      </c>
      <c r="R54" s="147">
        <f>SUMIF('Order Form'!$E$17:$E$881,'Pricing + Order Summary'!$U54,'Order Form'!$X$17:$X$881)</f>
        <v>0</v>
      </c>
      <c r="S54" s="147">
        <f>SUMIF('Order Form'!$E$17:$E$881,'Pricing + Order Summary'!$U54,'Order Form'!$Y$17:$Y$881)</f>
        <v>0</v>
      </c>
      <c r="T54" s="148">
        <f>SUMIF('Order Form'!$E$17:$E$881,'Pricing + Order Summary'!$U54,'Order Form'!$Z$17:$Z$881)</f>
        <v>0</v>
      </c>
      <c r="U54" s="149" t="s">
        <v>129</v>
      </c>
      <c r="V54" s="150"/>
      <c r="W54" s="150"/>
      <c r="X54" s="150"/>
    </row>
    <row r="55" spans="1:24" s="3" customFormat="1" ht="13.95" customHeight="1">
      <c r="A55" s="141" t="str">
        <f>'Pricing Reference'!A43</f>
        <v>WOMEN'S SLIM FIT BUFF®</v>
      </c>
      <c r="B55" s="142"/>
      <c r="C55" s="142"/>
      <c r="D55" s="142"/>
      <c r="E55" s="143">
        <f>VALUE(VLOOKUP($U55,'Pricing Reference'!$A$2:$E$46,2,FALSE))</f>
        <v>10</v>
      </c>
      <c r="F55" s="143">
        <f>VALUE(VLOOKUP($U55,'Pricing Reference'!$A$2:$E$46,3,FALSE))</f>
        <v>9.8000000000000007</v>
      </c>
      <c r="G55" s="143">
        <f>VALUE(VLOOKUP($U55,'Pricing Reference'!$A$2:$E$46,4,FALSE))</f>
        <v>9.26</v>
      </c>
      <c r="H55" s="143">
        <f>VALUE(VLOOKUP($U55,'Pricing Reference'!$A$2:$E$46,5,FALSE))</f>
        <v>20</v>
      </c>
      <c r="I55" s="67">
        <f>SUMIF('Order Form'!$E$17:$E$546,'Pricing + Order Summary'!$U55,'Order Form'!K$17:K$546)</f>
        <v>0</v>
      </c>
      <c r="J55" s="67">
        <f>SUMIF('Order Form'!$E$17:$E$546,'Pricing + Order Summary'!$U55,'Order Form'!L$17:L$546)</f>
        <v>0</v>
      </c>
      <c r="K55" s="67">
        <f>SUMIF('Order Form'!$E$17:$E$546,'Pricing + Order Summary'!$U55,'Order Form'!M$17:M$546)</f>
        <v>0</v>
      </c>
      <c r="L55" s="67">
        <f>SUMIF('Order Form'!$E$17:$E$546,'Pricing + Order Summary'!$U55,'Order Form'!N$17:N$546)</f>
        <v>0</v>
      </c>
      <c r="M55" s="67">
        <f>SUMIF('Order Form'!$E$17:$E$546,'Pricing + Order Summary'!$U55,'Order Form'!O$17:O$546)</f>
        <v>0</v>
      </c>
      <c r="N55" s="144">
        <f t="shared" si="0"/>
        <v>0</v>
      </c>
      <c r="O55" s="145">
        <f t="shared" si="1"/>
        <v>0</v>
      </c>
      <c r="P55" s="146">
        <f>SUMIF('Order Form'!$E$17:$E$881,'Pricing + Order Summary'!$U55,'Order Form'!$V$17:$V$881)</f>
        <v>0</v>
      </c>
      <c r="Q55" s="147">
        <f>SUMIF('Order Form'!$E$17:$E$881,'Pricing + Order Summary'!$U55,'Order Form'!$W$17:$W$881)</f>
        <v>0</v>
      </c>
      <c r="R55" s="147">
        <f>SUMIF('Order Form'!$E$17:$E$881,'Pricing + Order Summary'!$U55,'Order Form'!$X$17:$X$881)</f>
        <v>0</v>
      </c>
      <c r="S55" s="147">
        <f>SUMIF('Order Form'!$E$17:$E$881,'Pricing + Order Summary'!$U55,'Order Form'!$Y$17:$Y$881)</f>
        <v>0</v>
      </c>
      <c r="T55" s="148">
        <f>SUMIF('Order Form'!$E$17:$E$881,'Pricing + Order Summary'!$U55,'Order Form'!$Z$17:$Z$881)</f>
        <v>0</v>
      </c>
      <c r="U55" s="149" t="s">
        <v>535</v>
      </c>
    </row>
    <row r="56" spans="1:24" s="3" customFormat="1" ht="13.95" customHeight="1">
      <c r="A56" s="141" t="str">
        <f>'Pricing Reference'!A44</f>
        <v>WOOL PRINTED BUFF®</v>
      </c>
      <c r="B56" s="142"/>
      <c r="C56" s="142"/>
      <c r="D56" s="142"/>
      <c r="E56" s="143">
        <f>VALUE(VLOOKUP($U56,'Pricing Reference'!$A$2:$E$46,2,FALSE))</f>
        <v>16</v>
      </c>
      <c r="F56" s="143">
        <f>VALUE(VLOOKUP($U56,'Pricing Reference'!$A$2:$E$46,3,FALSE))</f>
        <v>15.68</v>
      </c>
      <c r="G56" s="143">
        <f>VALUE(VLOOKUP($U56,'Pricing Reference'!$A$2:$E$46,4,FALSE))</f>
        <v>15.36</v>
      </c>
      <c r="H56" s="143">
        <f>VALUE(VLOOKUP($U56,'Pricing Reference'!$A$2:$E$46,5,FALSE))</f>
        <v>32</v>
      </c>
      <c r="I56" s="67">
        <f>SUMIF('Order Form'!$E$17:$E$546,'Pricing + Order Summary'!$U56,'Order Form'!K$17:K$546)</f>
        <v>0</v>
      </c>
      <c r="J56" s="67">
        <f>SUMIF('Order Form'!$E$17:$E$546,'Pricing + Order Summary'!$U56,'Order Form'!L$17:L$546)</f>
        <v>0</v>
      </c>
      <c r="K56" s="67">
        <f>SUMIF('Order Form'!$E$17:$E$546,'Pricing + Order Summary'!$U56,'Order Form'!M$17:M$546)</f>
        <v>0</v>
      </c>
      <c r="L56" s="67">
        <f>SUMIF('Order Form'!$E$17:$E$546,'Pricing + Order Summary'!$U56,'Order Form'!N$17:N$546)</f>
        <v>0</v>
      </c>
      <c r="M56" s="67">
        <f>SUMIF('Order Form'!$E$17:$E$546,'Pricing + Order Summary'!$U56,'Order Form'!O$17:O$546)</f>
        <v>0</v>
      </c>
      <c r="N56" s="144">
        <f t="shared" si="0"/>
        <v>0</v>
      </c>
      <c r="O56" s="145">
        <f t="shared" si="1"/>
        <v>0</v>
      </c>
      <c r="P56" s="146">
        <f>SUMIF('Order Form'!$E$17:$E$881,'Pricing + Order Summary'!$U56,'Order Form'!$V$17:$V$881)</f>
        <v>0</v>
      </c>
      <c r="Q56" s="147">
        <f>SUMIF('Order Form'!$E$17:$E$881,'Pricing + Order Summary'!$U56,'Order Form'!$W$17:$W$881)</f>
        <v>0</v>
      </c>
      <c r="R56" s="147">
        <f>SUMIF('Order Form'!$E$17:$E$881,'Pricing + Order Summary'!$U56,'Order Form'!$X$17:$X$881)</f>
        <v>0</v>
      </c>
      <c r="S56" s="147">
        <f>SUMIF('Order Form'!$E$17:$E$881,'Pricing + Order Summary'!$U56,'Order Form'!$Y$17:$Y$881)</f>
        <v>0</v>
      </c>
      <c r="T56" s="148">
        <f>SUMIF('Order Form'!$E$17:$E$881,'Pricing + Order Summary'!$U56,'Order Form'!$Z$17:$Z$881)</f>
        <v>0</v>
      </c>
      <c r="U56" s="149" t="s">
        <v>559</v>
      </c>
    </row>
    <row r="57" spans="1:24" s="3" customFormat="1" ht="13.95" customHeight="1">
      <c r="A57" s="141" t="str">
        <f>'Pricing Reference'!A45</f>
        <v>WOOL SOLID BUFF®</v>
      </c>
      <c r="B57" s="142"/>
      <c r="C57" s="142"/>
      <c r="D57" s="142"/>
      <c r="E57" s="143">
        <f>VALUE(VLOOKUP($U57,'Pricing Reference'!$A$2:$E$46,2,FALSE))</f>
        <v>14.5</v>
      </c>
      <c r="F57" s="143">
        <f>VALUE(VLOOKUP($U57,'Pricing Reference'!$A$2:$E$46,3,FALSE))</f>
        <v>14.21</v>
      </c>
      <c r="G57" s="143">
        <f>VALUE(VLOOKUP($U57,'Pricing Reference'!$A$2:$E$46,4,FALSE))</f>
        <v>13.92</v>
      </c>
      <c r="H57" s="143">
        <f>VALUE(VLOOKUP($U57,'Pricing Reference'!$A$2:$E$46,5,FALSE))</f>
        <v>29</v>
      </c>
      <c r="I57" s="67">
        <f>SUMIF('Order Form'!$E$17:$E$546,'Pricing + Order Summary'!$U57,'Order Form'!K$17:K$546)</f>
        <v>0</v>
      </c>
      <c r="J57" s="67">
        <f>SUMIF('Order Form'!$E$17:$E$546,'Pricing + Order Summary'!$U57,'Order Form'!L$17:L$546)</f>
        <v>0</v>
      </c>
      <c r="K57" s="67">
        <f>SUMIF('Order Form'!$E$17:$E$546,'Pricing + Order Summary'!$U57,'Order Form'!M$17:M$546)</f>
        <v>0</v>
      </c>
      <c r="L57" s="67">
        <f>SUMIF('Order Form'!$E$17:$E$546,'Pricing + Order Summary'!$U57,'Order Form'!N$17:N$546)</f>
        <v>0</v>
      </c>
      <c r="M57" s="67">
        <f>SUMIF('Order Form'!$E$17:$E$546,'Pricing + Order Summary'!$U57,'Order Form'!O$17:O$546)</f>
        <v>0</v>
      </c>
      <c r="N57" s="144">
        <f t="shared" si="0"/>
        <v>0</v>
      </c>
      <c r="O57" s="145">
        <f t="shared" si="1"/>
        <v>0</v>
      </c>
      <c r="P57" s="146">
        <f>SUMIF('Order Form'!$E$17:$E$881,'Pricing + Order Summary'!$U57,'Order Form'!$V$17:$V$881)</f>
        <v>0</v>
      </c>
      <c r="Q57" s="147">
        <f>SUMIF('Order Form'!$E$17:$E$881,'Pricing + Order Summary'!$U57,'Order Form'!$W$17:$W$881)</f>
        <v>0</v>
      </c>
      <c r="R57" s="147">
        <f>SUMIF('Order Form'!$E$17:$E$881,'Pricing + Order Summary'!$U57,'Order Form'!$X$17:$X$881)</f>
        <v>0</v>
      </c>
      <c r="S57" s="147">
        <f>SUMIF('Order Form'!$E$17:$E$881,'Pricing + Order Summary'!$U57,'Order Form'!$Y$17:$Y$881)</f>
        <v>0</v>
      </c>
      <c r="T57" s="148">
        <f>SUMIF('Order Form'!$E$17:$E$881,'Pricing + Order Summary'!$U57,'Order Form'!$Z$17:$Z$881)</f>
        <v>0</v>
      </c>
      <c r="U57" s="149" t="s">
        <v>547</v>
      </c>
    </row>
    <row r="58" spans="1:24" s="3" customFormat="1" ht="13.95" customHeight="1">
      <c r="A58" s="141" t="str">
        <f>'Pricing Reference'!A46</f>
        <v>WOOL TIE DYE BUFF®</v>
      </c>
      <c r="B58" s="142"/>
      <c r="C58" s="142"/>
      <c r="D58" s="142"/>
      <c r="E58" s="143">
        <f>VALUE(VLOOKUP($U58,'Pricing Reference'!$A$2:$E$46,2,FALSE))</f>
        <v>16</v>
      </c>
      <c r="F58" s="143">
        <f>VALUE(VLOOKUP($U58,'Pricing Reference'!$A$2:$E$46,3,FALSE))</f>
        <v>15.68</v>
      </c>
      <c r="G58" s="143">
        <f>VALUE(VLOOKUP($U58,'Pricing Reference'!$A$2:$E$46,4,FALSE))</f>
        <v>15.36</v>
      </c>
      <c r="H58" s="143">
        <f>VALUE(VLOOKUP($U58,'Pricing Reference'!$A$2:$E$46,5,FALSE))</f>
        <v>32</v>
      </c>
      <c r="I58" s="67">
        <f>SUMIF('Order Form'!$E$17:$E$546,'Pricing + Order Summary'!$U58,'Order Form'!K$17:K$546)</f>
        <v>0</v>
      </c>
      <c r="J58" s="67">
        <f>SUMIF('Order Form'!$E$17:$E$546,'Pricing + Order Summary'!$U58,'Order Form'!L$17:L$546)</f>
        <v>0</v>
      </c>
      <c r="K58" s="67">
        <f>SUMIF('Order Form'!$E$17:$E$546,'Pricing + Order Summary'!$U58,'Order Form'!M$17:M$546)</f>
        <v>0</v>
      </c>
      <c r="L58" s="67">
        <f>SUMIF('Order Form'!$E$17:$E$546,'Pricing + Order Summary'!$U58,'Order Form'!N$17:N$546)</f>
        <v>0</v>
      </c>
      <c r="M58" s="67">
        <f>SUMIF('Order Form'!$E$17:$E$546,'Pricing + Order Summary'!$U58,'Order Form'!O$17:O$546)</f>
        <v>0</v>
      </c>
      <c r="N58" s="144">
        <f t="shared" si="0"/>
        <v>0</v>
      </c>
      <c r="O58" s="145">
        <f t="shared" si="1"/>
        <v>0</v>
      </c>
      <c r="P58" s="146">
        <f>SUMIF('Order Form'!$E$17:$E$881,'Pricing + Order Summary'!$U58,'Order Form'!$V$17:$V$881)</f>
        <v>0</v>
      </c>
      <c r="Q58" s="147">
        <f>SUMIF('Order Form'!$E$17:$E$881,'Pricing + Order Summary'!$U58,'Order Form'!$W$17:$W$881)</f>
        <v>0</v>
      </c>
      <c r="R58" s="147">
        <f>SUMIF('Order Form'!$E$17:$E$881,'Pricing + Order Summary'!$U58,'Order Form'!$X$17:$X$881)</f>
        <v>0</v>
      </c>
      <c r="S58" s="147">
        <f>SUMIF('Order Form'!$E$17:$E$881,'Pricing + Order Summary'!$U58,'Order Form'!$Y$17:$Y$881)</f>
        <v>0</v>
      </c>
      <c r="T58" s="148">
        <f>SUMIF('Order Form'!$E$17:$E$881,'Pricing + Order Summary'!$U58,'Order Form'!$Z$17:$Z$881)</f>
        <v>0</v>
      </c>
      <c r="U58" s="149" t="s">
        <v>554</v>
      </c>
    </row>
    <row r="59" spans="1:24" ht="13.95" customHeight="1" thickBot="1">
      <c r="A59" s="197"/>
      <c r="B59" s="197"/>
      <c r="C59" s="197"/>
      <c r="D59" s="197"/>
      <c r="I59" s="67">
        <f>SUMIF('Order Form'!$E$17:$E$546,'Pricing + Order Summary'!$U59,'Order Form'!K$17:K$546)</f>
        <v>0</v>
      </c>
      <c r="J59" s="67">
        <f>SUMIF('Order Form'!$E$17:$E$546,'Pricing + Order Summary'!$U59,'Order Form'!L$17:L$546)</f>
        <v>0</v>
      </c>
      <c r="K59" s="67">
        <f>SUMIF('Order Form'!$E$17:$E$546,'Pricing + Order Summary'!$U59,'Order Form'!M$17:M$546)</f>
        <v>0</v>
      </c>
      <c r="L59" s="67">
        <f>SUMIF('Order Form'!$E$17:$E$546,'Pricing + Order Summary'!$U59,'Order Form'!N$17:N$546)</f>
        <v>0</v>
      </c>
      <c r="M59" s="67">
        <f>SUMIF('Order Form'!$E$17:$E$546,'Pricing + Order Summary'!$U59,'Order Form'!O$17:O$546)</f>
        <v>0</v>
      </c>
      <c r="N59" s="80">
        <f t="shared" ref="N59:N60" si="18">SUM(I59,J59,K59,L59,M59)</f>
        <v>0</v>
      </c>
      <c r="O59" s="81">
        <f t="shared" ref="O59:O60" si="19">SUM(P59,Q59,R59,S59,T59)</f>
        <v>0</v>
      </c>
      <c r="P59" s="124"/>
      <c r="Q59" s="124"/>
      <c r="R59" s="124"/>
      <c r="S59" s="124"/>
      <c r="T59" s="124"/>
      <c r="U59" s="124"/>
    </row>
    <row r="60" spans="1:24" ht="27.75" customHeight="1" thickBot="1">
      <c r="A60" s="201" t="s">
        <v>88</v>
      </c>
      <c r="B60" s="202"/>
      <c r="C60" s="202"/>
      <c r="D60" s="202"/>
      <c r="E60" s="94">
        <v>0</v>
      </c>
      <c r="F60" s="94">
        <v>0</v>
      </c>
      <c r="G60" s="94">
        <v>0</v>
      </c>
      <c r="H60" s="94">
        <v>0</v>
      </c>
      <c r="I60" s="82">
        <f>SUMIF('Order Form'!E89:E607,'Pricing + Order Summary'!$U60,'Order Form'!K89:K607)</f>
        <v>0</v>
      </c>
      <c r="J60" s="82">
        <f>SUMIF('Order Form'!$E$21:$E$546,'Pricing + Order Summary'!$U60,'Order Form'!$K$21:$K$546)</f>
        <v>0</v>
      </c>
      <c r="K60" s="82">
        <f>SUMIF('Order Form'!$E$21:$E$546,'Pricing + Order Summary'!$U60,'Order Form'!$K$21:$K$546)</f>
        <v>0</v>
      </c>
      <c r="L60" s="82">
        <f>SUMIF('Order Form'!$E$21:$E$546,'Pricing + Order Summary'!$U60,'Order Form'!$K$21:$K$546)</f>
        <v>0</v>
      </c>
      <c r="M60" s="82">
        <f>SUMIF('Order Form'!$E$21:$E$546,'Pricing + Order Summary'!$U60,'Order Form'!$K$21:$K$546)</f>
        <v>0</v>
      </c>
      <c r="N60" s="83">
        <f t="shared" si="18"/>
        <v>0</v>
      </c>
      <c r="O60" s="84">
        <f t="shared" si="19"/>
        <v>0</v>
      </c>
      <c r="P60" s="126">
        <f>SUMIF('Order Form'!$E$21:$E$881,'Pricing + Order Summary'!$U60,'Order Form'!$V$21:$V$881)</f>
        <v>0</v>
      </c>
      <c r="Q60" s="127">
        <f>SUMIF('Order Form'!$E$21:$E$881,'Pricing + Order Summary'!$U60,'Order Form'!$W$21:$W$881)</f>
        <v>0</v>
      </c>
      <c r="R60" s="127">
        <f>SUMIF('Order Form'!$E$21:$E$881,'Pricing + Order Summary'!$U60,'Order Form'!$X$21:$X$881)</f>
        <v>0</v>
      </c>
      <c r="S60" s="127">
        <f>SUMIF('Order Form'!$E$21:$E$881,'Pricing + Order Summary'!$U60,'Order Form'!$Y$21:$Y$881)</f>
        <v>0</v>
      </c>
      <c r="T60" s="128">
        <f>SUMIF('Order Form'!$E$21:$E$881,'Pricing + Order Summary'!$U60,'Order Form'!$Z$21:$Z$881)</f>
        <v>0</v>
      </c>
      <c r="U60" s="125" t="s">
        <v>726</v>
      </c>
    </row>
    <row r="61" spans="1:24" ht="12">
      <c r="A61" s="15"/>
      <c r="B61" s="13"/>
      <c r="C61" s="13"/>
      <c r="D61" s="13"/>
      <c r="E61" s="105"/>
      <c r="F61" s="105"/>
      <c r="G61" s="105"/>
      <c r="H61" s="86"/>
      <c r="N61" s="71"/>
      <c r="O61" s="133"/>
      <c r="Q61" s="12"/>
      <c r="R61" s="12"/>
      <c r="S61" s="12"/>
      <c r="T61" s="12"/>
      <c r="U61" s="12"/>
    </row>
    <row r="62" spans="1:24" ht="48.75" customHeight="1">
      <c r="A62" s="14" t="s">
        <v>98</v>
      </c>
      <c r="B62" s="4"/>
      <c r="C62" s="4"/>
      <c r="D62" s="4"/>
      <c r="E62" s="106"/>
      <c r="F62" s="107"/>
      <c r="G62" s="106"/>
      <c r="H62" s="95"/>
      <c r="I62" s="4"/>
      <c r="J62" s="4"/>
      <c r="K62" s="4"/>
      <c r="L62" s="4"/>
      <c r="M62" s="4"/>
      <c r="N62" s="72"/>
      <c r="O62" s="134"/>
      <c r="P62" s="4"/>
      <c r="Q62" s="4"/>
      <c r="R62" s="4"/>
      <c r="S62" s="4"/>
      <c r="T62" s="4"/>
      <c r="U62" s="4"/>
    </row>
    <row r="63" spans="1:24" ht="14.4" thickBot="1">
      <c r="A63" s="17" t="s">
        <v>97</v>
      </c>
      <c r="B63" s="16"/>
      <c r="C63" s="16"/>
      <c r="D63" s="16"/>
      <c r="E63" s="108"/>
      <c r="F63" s="100"/>
      <c r="G63" s="108"/>
      <c r="H63" s="96"/>
      <c r="I63" s="18" t="s">
        <v>96</v>
      </c>
      <c r="J63" s="16"/>
      <c r="K63" s="16"/>
      <c r="L63" s="16"/>
      <c r="M63" s="16"/>
      <c r="N63" s="73"/>
      <c r="O63" s="135"/>
      <c r="P63" s="4"/>
      <c r="Q63" s="4"/>
      <c r="R63" s="4"/>
      <c r="S63" s="4"/>
      <c r="T63" s="4"/>
      <c r="U63" s="4"/>
    </row>
    <row r="64" spans="1:24" ht="14.4" thickTop="1">
      <c r="A64" s="194" t="s">
        <v>121</v>
      </c>
      <c r="B64" s="195"/>
      <c r="C64" s="195"/>
      <c r="D64" s="195"/>
      <c r="E64" s="195"/>
      <c r="F64" s="195"/>
      <c r="G64" s="195"/>
      <c r="H64" s="195"/>
      <c r="I64" s="198" t="s">
        <v>120</v>
      </c>
      <c r="J64" s="199"/>
      <c r="K64" s="34"/>
      <c r="L64" s="34"/>
      <c r="M64" s="34"/>
      <c r="N64" s="42"/>
      <c r="O64" s="136"/>
      <c r="P64" s="4"/>
      <c r="Q64" s="4"/>
      <c r="R64" s="4"/>
      <c r="S64" s="4"/>
      <c r="T64" s="4"/>
      <c r="U64" s="4"/>
    </row>
    <row r="65" spans="1:21" ht="12.6" thickBot="1">
      <c r="A65" s="5"/>
      <c r="B65" s="6"/>
      <c r="C65" s="6"/>
      <c r="D65" s="6"/>
      <c r="E65" s="109"/>
      <c r="F65" s="109"/>
      <c r="G65" s="109"/>
      <c r="H65" s="97"/>
      <c r="I65" s="6"/>
      <c r="J65" s="6"/>
      <c r="K65" s="6"/>
      <c r="L65" s="6"/>
      <c r="M65" s="6"/>
      <c r="N65" s="43"/>
      <c r="O65" s="137"/>
      <c r="P65" s="4"/>
      <c r="Q65" s="4"/>
      <c r="R65" s="4"/>
      <c r="S65" s="4"/>
      <c r="T65" s="4"/>
      <c r="U65" s="4"/>
    </row>
    <row r="66" spans="1:21" ht="14.4" thickTop="1">
      <c r="A66" s="194" t="s">
        <v>119</v>
      </c>
      <c r="B66" s="195"/>
      <c r="C66" s="195"/>
      <c r="D66" s="195"/>
      <c r="E66" s="195"/>
      <c r="F66" s="195"/>
      <c r="G66" s="195"/>
      <c r="H66" s="195"/>
      <c r="I66" s="198" t="s">
        <v>114</v>
      </c>
      <c r="J66" s="199"/>
      <c r="K66" s="34"/>
      <c r="L66" s="34"/>
      <c r="M66" s="34"/>
      <c r="N66" s="42"/>
      <c r="O66" s="136"/>
      <c r="P66" s="4"/>
      <c r="Q66" s="4"/>
      <c r="R66" s="4"/>
      <c r="S66" s="4"/>
      <c r="T66" s="4"/>
      <c r="U66" s="4"/>
    </row>
    <row r="67" spans="1:21" ht="74.55" customHeight="1" thickBot="1">
      <c r="A67" s="5"/>
      <c r="B67" s="6"/>
      <c r="C67" s="6"/>
      <c r="D67" s="6"/>
      <c r="E67" s="109"/>
      <c r="F67" s="109"/>
      <c r="G67" s="109"/>
      <c r="H67" s="97"/>
      <c r="I67" s="6"/>
      <c r="J67" s="6"/>
      <c r="K67" s="6"/>
      <c r="L67" s="6"/>
      <c r="M67" s="6"/>
      <c r="N67" s="43"/>
      <c r="O67" s="137"/>
      <c r="P67" s="4"/>
      <c r="Q67" s="4"/>
      <c r="R67" s="4"/>
      <c r="S67" s="4"/>
      <c r="T67" s="4"/>
      <c r="U67" s="4"/>
    </row>
    <row r="68" spans="1:21" ht="12">
      <c r="A68" s="55"/>
      <c r="B68" s="4"/>
      <c r="C68" s="4"/>
      <c r="D68" s="4"/>
      <c r="E68" s="106"/>
      <c r="F68" s="106"/>
      <c r="G68" s="106"/>
      <c r="H68" s="95"/>
      <c r="I68" s="4"/>
      <c r="J68" s="4"/>
      <c r="K68" s="4"/>
      <c r="L68" s="4"/>
      <c r="M68" s="4"/>
      <c r="N68" s="72"/>
      <c r="O68" s="134"/>
      <c r="P68" s="4"/>
      <c r="Q68" s="4"/>
      <c r="R68" s="4"/>
      <c r="S68" s="4"/>
      <c r="T68" s="4"/>
      <c r="U68" s="4"/>
    </row>
    <row r="69" spans="1:21" ht="12.6" thickBot="1">
      <c r="A69" s="55"/>
      <c r="B69" s="4"/>
      <c r="C69" s="4"/>
      <c r="D69" s="4"/>
      <c r="E69" s="106"/>
      <c r="F69" s="106"/>
      <c r="G69" s="106"/>
      <c r="H69" s="95"/>
      <c r="I69" s="4"/>
      <c r="J69" s="4"/>
      <c r="K69" s="4"/>
      <c r="L69" s="4"/>
      <c r="M69" s="4"/>
      <c r="N69" s="43"/>
      <c r="O69" s="137"/>
      <c r="P69" s="4"/>
      <c r="Q69" s="4"/>
      <c r="R69" s="4"/>
      <c r="S69" s="4"/>
      <c r="T69" s="4"/>
      <c r="U69" s="4"/>
    </row>
    <row r="70" spans="1:21">
      <c r="A70" s="200" t="s">
        <v>16</v>
      </c>
      <c r="B70" s="200"/>
      <c r="C70" s="200"/>
      <c r="D70" s="200"/>
      <c r="E70" s="200"/>
      <c r="F70" s="200"/>
      <c r="G70" s="200"/>
      <c r="H70" s="200"/>
      <c r="I70" s="200"/>
      <c r="J70" s="200"/>
      <c r="K70" s="200"/>
      <c r="L70" s="200"/>
      <c r="M70" s="200"/>
      <c r="N70" s="200"/>
      <c r="O70" s="200"/>
    </row>
    <row r="71" spans="1:21" ht="12.6">
      <c r="A71" s="50"/>
    </row>
    <row r="72" spans="1:21">
      <c r="A72" s="196" t="s">
        <v>17</v>
      </c>
      <c r="B72" s="196"/>
      <c r="C72" s="196"/>
      <c r="D72" s="196"/>
      <c r="E72" s="196"/>
      <c r="F72" s="196"/>
      <c r="G72" s="196"/>
      <c r="H72" s="196"/>
      <c r="I72" s="196"/>
      <c r="J72" s="196"/>
      <c r="K72" s="196"/>
      <c r="L72" s="196"/>
      <c r="M72" s="196"/>
      <c r="N72" s="196"/>
      <c r="O72" s="196"/>
    </row>
  </sheetData>
  <sheetProtection password="D317" sheet="1" objects="1" scenarios="1"/>
  <mergeCells count="22">
    <mergeCell ref="I4:M4"/>
    <mergeCell ref="A2:O2"/>
    <mergeCell ref="A1:O1"/>
    <mergeCell ref="A66:H66"/>
    <mergeCell ref="A72:O72"/>
    <mergeCell ref="A59:D59"/>
    <mergeCell ref="I66:J66"/>
    <mergeCell ref="A70:O70"/>
    <mergeCell ref="A64:H64"/>
    <mergeCell ref="A60:D60"/>
    <mergeCell ref="I64:J64"/>
    <mergeCell ref="A14:D14"/>
    <mergeCell ref="B7:D7"/>
    <mergeCell ref="B4:D4"/>
    <mergeCell ref="B5:D5"/>
    <mergeCell ref="B6:D6"/>
    <mergeCell ref="I12:M12"/>
    <mergeCell ref="A9:D10"/>
    <mergeCell ref="C8:D8"/>
    <mergeCell ref="A11:D11"/>
    <mergeCell ref="H12:H13"/>
    <mergeCell ref="A12:D13"/>
  </mergeCells>
  <phoneticPr fontId="40" type="noConversion"/>
  <conditionalFormatting sqref="I15:M59 I14:O21 I24:O30 I32:O60">
    <cfRule type="cellIs" dxfId="7" priority="29" stopIfTrue="1" operator="lessThan">
      <formula>0.01</formula>
    </cfRule>
    <cfRule type="cellIs" dxfId="6" priority="30" stopIfTrue="1" operator="greaterThan">
      <formula>0.01</formula>
    </cfRule>
  </conditionalFormatting>
  <conditionalFormatting sqref="I31:O31">
    <cfRule type="cellIs" dxfId="5" priority="5" stopIfTrue="1" operator="lessThan">
      <formula>0.01</formula>
    </cfRule>
    <cfRule type="cellIs" dxfId="4" priority="6" stopIfTrue="1" operator="greaterThan">
      <formula>0.01</formula>
    </cfRule>
  </conditionalFormatting>
  <conditionalFormatting sqref="I22:O22">
    <cfRule type="cellIs" dxfId="3" priority="3" stopIfTrue="1" operator="lessThan">
      <formula>0.01</formula>
    </cfRule>
    <cfRule type="cellIs" dxfId="2" priority="4" stopIfTrue="1" operator="greaterThan">
      <formula>0.01</formula>
    </cfRule>
  </conditionalFormatting>
  <conditionalFormatting sqref="I23:O23">
    <cfRule type="cellIs" dxfId="1" priority="1" stopIfTrue="1" operator="lessThan">
      <formula>0.01</formula>
    </cfRule>
    <cfRule type="cellIs" dxfId="0" priority="2" stopIfTrue="1" operator="greaterThan">
      <formula>0.01</formula>
    </cfRule>
  </conditionalFormatting>
  <printOptions horizontalCentered="1" verticalCentered="1"/>
  <pageMargins left="0.25" right="0.25" top="0.91822916666666698" bottom="0.75" header="0.3" footer="0.3"/>
  <pageSetup scale="55" orientation="portrait"/>
  <headerFooter>
    <oddHeader>&amp;L&amp;G
&amp;R&amp;"-,Bold"&amp;12Local Representative:
Name
Agency Name
Phone: 
Fax:
Email:</oddHeader>
    <oddFooter>&amp;CBuff, Inc.   •   195 Concourse Blvd., Suite B   •   Santa Rosa, CA  95403   •   tel: 707.569.9009   •   fax: 707.569.9990   •   www.buffusa.com   •   info@buffusa.com</oddFooter>
  </headerFooter>
  <drawing r:id="rId1"/>
  <legacyDrawingHF r:id="rId2"/>
  <extLst>
    <ext xmlns:mx="http://schemas.microsoft.com/office/mac/excel/2008/main" uri="{64002731-A6B0-56B0-2670-7721B7C09600}">
      <mx:PLV Mode="0" OnePage="0" WScale="0"/>
    </ext>
  </extLst>
</worksheet>
</file>

<file path=xl/worksheets/sheet2.xml><?xml version="1.0" encoding="utf-8"?>
<worksheet xmlns="http://schemas.openxmlformats.org/spreadsheetml/2006/main" xmlns:r="http://schemas.openxmlformats.org/officeDocument/2006/relationships">
  <sheetPr codeName="Sheet1" enableFormatConditionsCalculation="0">
    <pageSetUpPr fitToPage="1"/>
  </sheetPr>
  <dimension ref="A1:AA818"/>
  <sheetViews>
    <sheetView showGridLines="0" tabSelected="1" topLeftCell="E1" workbookViewId="0">
      <selection activeCell="K11" sqref="K11"/>
    </sheetView>
  </sheetViews>
  <sheetFormatPr defaultColWidth="28.6640625" defaultRowHeight="13.8"/>
  <cols>
    <col min="1" max="1" width="17.6640625" style="389" bestFit="1" customWidth="1"/>
    <col min="2" max="2" width="26.77734375" style="20" customWidth="1"/>
    <col min="3" max="3" width="12.44140625" style="20" hidden="1" customWidth="1"/>
    <col min="4" max="4" width="13.33203125" style="252" bestFit="1" customWidth="1"/>
    <col min="5" max="5" width="33.109375" style="20" bestFit="1" customWidth="1"/>
    <col min="6" max="6" width="13.44140625" style="20" customWidth="1"/>
    <col min="7" max="8" width="3.109375" style="20" hidden="1" customWidth="1"/>
    <col min="9" max="9" width="3.44140625" style="20" hidden="1" customWidth="1"/>
    <col min="10" max="10" width="14.6640625" style="20" customWidth="1"/>
    <col min="11" max="15" width="16.109375" style="20" bestFit="1" customWidth="1"/>
    <col min="16" max="16" width="15.6640625" style="20" customWidth="1"/>
    <col min="17" max="17" width="13.6640625" style="20" hidden="1" customWidth="1"/>
    <col min="18" max="18" width="15.6640625" style="20" hidden="1" customWidth="1"/>
    <col min="19" max="19" width="16.6640625" style="238" bestFit="1" customWidth="1"/>
    <col min="20" max="20" width="16.77734375" style="20" bestFit="1" customWidth="1"/>
    <col min="21" max="21" width="36.77734375" style="20" hidden="1" customWidth="1"/>
    <col min="22" max="22" width="8.6640625" style="20" customWidth="1"/>
    <col min="23" max="26" width="8.109375" style="20" customWidth="1"/>
    <col min="27" max="27" width="22" style="20" customWidth="1"/>
    <col min="28" max="16384" width="28.6640625" style="20"/>
  </cols>
  <sheetData>
    <row r="1" spans="1:27" ht="28.5" customHeight="1" thickBot="1">
      <c r="A1" s="224" t="s">
        <v>727</v>
      </c>
      <c r="B1" s="224"/>
      <c r="C1" s="224"/>
      <c r="D1" s="224"/>
      <c r="E1" s="224"/>
      <c r="F1" s="224"/>
      <c r="G1" s="224"/>
      <c r="H1" s="224"/>
      <c r="I1" s="224"/>
      <c r="J1" s="224"/>
      <c r="K1" s="224"/>
      <c r="L1" s="224"/>
      <c r="M1" s="224"/>
      <c r="N1" s="224"/>
      <c r="O1" s="224"/>
      <c r="P1" s="225"/>
      <c r="Q1" s="226"/>
      <c r="R1" s="226"/>
      <c r="S1" s="226"/>
      <c r="T1" s="226"/>
      <c r="U1" s="227" t="s">
        <v>33</v>
      </c>
      <c r="V1" s="228"/>
      <c r="W1" s="228"/>
      <c r="X1" s="228"/>
      <c r="Y1" s="228"/>
      <c r="Z1" s="228"/>
      <c r="AA1" s="228"/>
    </row>
    <row r="2" spans="1:27" ht="19.95" customHeight="1">
      <c r="A2" s="229"/>
      <c r="B2" s="230"/>
      <c r="C2" s="230"/>
      <c r="D2" s="231"/>
      <c r="E2" s="232"/>
      <c r="F2" s="233" t="s">
        <v>56</v>
      </c>
      <c r="G2" s="234"/>
      <c r="H2" s="234"/>
      <c r="I2" s="234"/>
      <c r="J2" s="235"/>
      <c r="K2" s="235"/>
      <c r="L2" s="236"/>
      <c r="M2" s="237" t="s">
        <v>39</v>
      </c>
      <c r="N2" s="114"/>
      <c r="O2" s="115"/>
      <c r="P2" s="116"/>
      <c r="U2" s="239" t="s">
        <v>43</v>
      </c>
      <c r="V2" s="240"/>
      <c r="W2" s="241"/>
      <c r="X2" s="241"/>
      <c r="Y2" s="130"/>
      <c r="Z2" s="130"/>
      <c r="AA2" s="130"/>
    </row>
    <row r="3" spans="1:27" ht="19.95" customHeight="1">
      <c r="A3" s="242" t="s">
        <v>44</v>
      </c>
      <c r="B3" s="243">
        <f ca="1">NOW()</f>
        <v>41493.559469675929</v>
      </c>
      <c r="C3" s="244"/>
      <c r="D3" s="245"/>
      <c r="E3" s="246"/>
      <c r="F3" s="110"/>
      <c r="G3" s="111"/>
      <c r="H3" s="111"/>
      <c r="I3" s="111"/>
      <c r="J3" s="111"/>
      <c r="K3" s="111"/>
      <c r="L3" s="113"/>
      <c r="M3" s="247" t="s">
        <v>30</v>
      </c>
      <c r="N3" s="110"/>
      <c r="O3" s="111"/>
      <c r="P3" s="112"/>
      <c r="U3" s="248" t="s">
        <v>32</v>
      </c>
      <c r="V3" s="131"/>
      <c r="W3" s="249"/>
      <c r="X3" s="250"/>
      <c r="Y3" s="131"/>
      <c r="Z3" s="131"/>
      <c r="AA3" s="131"/>
    </row>
    <row r="4" spans="1:27" ht="19.95" customHeight="1">
      <c r="A4" s="251" t="s">
        <v>37</v>
      </c>
      <c r="E4" s="246"/>
      <c r="F4" s="253" t="s">
        <v>40</v>
      </c>
      <c r="G4" s="254"/>
      <c r="H4" s="254"/>
      <c r="I4" s="254"/>
      <c r="J4" s="255"/>
      <c r="K4" s="256"/>
      <c r="L4" s="257"/>
      <c r="M4" s="247" t="s">
        <v>57</v>
      </c>
      <c r="N4" s="110"/>
      <c r="O4" s="111"/>
      <c r="P4" s="112"/>
      <c r="U4" s="248" t="s">
        <v>52</v>
      </c>
      <c r="V4" s="258"/>
      <c r="W4" s="249"/>
      <c r="X4" s="250"/>
      <c r="Y4" s="131"/>
      <c r="Z4" s="131"/>
      <c r="AA4" s="131"/>
    </row>
    <row r="5" spans="1:27" ht="19.95" customHeight="1">
      <c r="A5" s="64" t="s">
        <v>36</v>
      </c>
      <c r="B5" s="61"/>
      <c r="C5" s="62"/>
      <c r="D5" s="63"/>
      <c r="E5" s="246"/>
      <c r="F5" s="110"/>
      <c r="G5" s="111"/>
      <c r="H5" s="111"/>
      <c r="I5" s="111"/>
      <c r="J5" s="111"/>
      <c r="K5" s="111"/>
      <c r="L5" s="113"/>
      <c r="M5" s="247" t="s">
        <v>58</v>
      </c>
      <c r="N5" s="110"/>
      <c r="O5" s="111"/>
      <c r="P5" s="112"/>
      <c r="U5" s="248" t="s">
        <v>53</v>
      </c>
      <c r="V5" s="131"/>
      <c r="W5" s="249"/>
      <c r="X5" s="250"/>
      <c r="Y5" s="131"/>
      <c r="Z5" s="131"/>
      <c r="AA5" s="131"/>
    </row>
    <row r="6" spans="1:27" ht="19.95" customHeight="1">
      <c r="A6" s="259" t="s">
        <v>38</v>
      </c>
      <c r="B6" s="246" t="str">
        <f>IF('Pricing + Order Summary'!$O$13&gt;=7500,"7% Net 60/61",IF('Pricing + Order Summary'!$O$13&gt;=5000,"6% Net 60/61",IF('Pricing + Order Summary'!$O$13&gt;=3500,"5% Net 60/61",IF('Pricing + Order Summary'!$O$13&gt;=1500,"4% Net 60/61",IF('Pricing + Order Summary'!$O$13&gt;=500,"3% Net 45/46","Current Terms")))))</f>
        <v>Current Terms</v>
      </c>
      <c r="C6" s="246"/>
      <c r="D6" s="260"/>
      <c r="E6" s="246"/>
      <c r="F6" s="110"/>
      <c r="G6" s="111"/>
      <c r="H6" s="111"/>
      <c r="I6" s="111"/>
      <c r="J6" s="111"/>
      <c r="K6" s="111"/>
      <c r="L6" s="113"/>
      <c r="M6" s="261" t="s">
        <v>59</v>
      </c>
      <c r="N6" s="110"/>
      <c r="O6" s="111"/>
      <c r="P6" s="112"/>
      <c r="U6" s="248" t="s">
        <v>35</v>
      </c>
      <c r="V6" s="131"/>
      <c r="W6" s="249"/>
      <c r="X6" s="262"/>
      <c r="Y6" s="131"/>
      <c r="Z6" s="131"/>
      <c r="AA6" s="131"/>
    </row>
    <row r="7" spans="1:27" ht="19.95" customHeight="1">
      <c r="A7" s="64" t="s">
        <v>36</v>
      </c>
      <c r="B7" s="61"/>
      <c r="C7" s="62"/>
      <c r="D7" s="63"/>
      <c r="E7" s="263"/>
      <c r="F7" s="110"/>
      <c r="G7" s="111"/>
      <c r="H7" s="111"/>
      <c r="I7" s="111"/>
      <c r="J7" s="111"/>
      <c r="K7" s="111"/>
      <c r="L7" s="113"/>
      <c r="M7" s="261" t="s">
        <v>60</v>
      </c>
      <c r="N7" s="210"/>
      <c r="O7" s="211"/>
      <c r="P7" s="212"/>
      <c r="U7" s="264" t="s">
        <v>34</v>
      </c>
      <c r="V7" s="131"/>
      <c r="W7" s="249"/>
      <c r="X7" s="262"/>
      <c r="Y7" s="132"/>
      <c r="Z7" s="132"/>
      <c r="AA7" s="132"/>
    </row>
    <row r="8" spans="1:27" ht="13.5" customHeight="1" thickBot="1">
      <c r="A8" s="265"/>
      <c r="B8" s="266"/>
      <c r="C8" s="266"/>
      <c r="D8" s="267"/>
      <c r="E8" s="266"/>
      <c r="F8" s="266"/>
      <c r="G8" s="266"/>
      <c r="H8" s="266"/>
      <c r="I8" s="266"/>
      <c r="J8" s="266"/>
      <c r="K8" s="266"/>
      <c r="L8" s="266"/>
      <c r="M8" s="266"/>
      <c r="N8" s="213"/>
      <c r="O8" s="214"/>
      <c r="P8" s="215"/>
      <c r="U8" s="264" t="s">
        <v>43</v>
      </c>
      <c r="V8" s="241"/>
      <c r="W8" s="249"/>
      <c r="X8" s="241"/>
      <c r="Y8" s="132"/>
      <c r="Z8" s="132"/>
      <c r="AA8" s="132"/>
    </row>
    <row r="9" spans="1:27" ht="15" customHeight="1" thickBot="1">
      <c r="A9" s="268"/>
      <c r="B9" s="268"/>
      <c r="C9" s="268"/>
      <c r="D9" s="268"/>
      <c r="E9" s="268"/>
      <c r="F9" s="58"/>
      <c r="J9" s="58"/>
      <c r="K9" s="58"/>
      <c r="L9" s="58"/>
      <c r="M9" s="58"/>
      <c r="N9" s="58"/>
      <c r="O9" s="58"/>
      <c r="P9" s="58"/>
      <c r="U9" s="248" t="s">
        <v>31</v>
      </c>
      <c r="V9" s="241"/>
      <c r="W9" s="249"/>
      <c r="X9" s="241"/>
      <c r="Y9" s="241"/>
      <c r="Z9" s="241"/>
      <c r="AA9" s="269" t="s">
        <v>732</v>
      </c>
    </row>
    <row r="10" spans="1:27" ht="15.75" customHeight="1" thickBot="1">
      <c r="A10" s="270"/>
      <c r="B10" s="270"/>
      <c r="C10" s="270"/>
      <c r="D10" s="270"/>
      <c r="E10" s="270"/>
      <c r="F10" s="271"/>
      <c r="G10" s="272"/>
      <c r="H10" s="272"/>
      <c r="I10" s="272"/>
      <c r="J10" s="273"/>
      <c r="K10" s="274" t="s">
        <v>65</v>
      </c>
      <c r="L10" s="274" t="s">
        <v>66</v>
      </c>
      <c r="M10" s="274" t="s">
        <v>67</v>
      </c>
      <c r="N10" s="274" t="s">
        <v>68</v>
      </c>
      <c r="O10" s="275" t="s">
        <v>71</v>
      </c>
      <c r="U10" s="276" t="s">
        <v>41</v>
      </c>
      <c r="V10" s="277"/>
      <c r="W10" s="278"/>
      <c r="X10" s="279"/>
      <c r="Y10" s="279"/>
      <c r="Z10" s="279"/>
      <c r="AA10" s="280"/>
    </row>
    <row r="11" spans="1:27" ht="15.75" customHeight="1" thickBot="1">
      <c r="A11" s="281"/>
      <c r="B11" s="271"/>
      <c r="C11" s="271"/>
      <c r="D11" s="282"/>
      <c r="E11" s="58"/>
      <c r="F11" s="283" t="s">
        <v>70</v>
      </c>
      <c r="G11" s="284" t="s">
        <v>46</v>
      </c>
      <c r="H11" s="285"/>
      <c r="I11" s="286"/>
      <c r="J11" s="287" t="s">
        <v>26</v>
      </c>
      <c r="K11" s="19"/>
      <c r="L11" s="19"/>
      <c r="M11" s="19"/>
      <c r="N11" s="19"/>
      <c r="O11" s="19"/>
      <c r="U11" s="276" t="s">
        <v>45</v>
      </c>
      <c r="V11" s="288" t="s">
        <v>65</v>
      </c>
      <c r="W11" s="289" t="s">
        <v>66</v>
      </c>
      <c r="X11" s="289" t="s">
        <v>67</v>
      </c>
      <c r="Y11" s="289" t="s">
        <v>68</v>
      </c>
      <c r="Z11" s="288" t="s">
        <v>71</v>
      </c>
      <c r="AA11" s="280"/>
    </row>
    <row r="12" spans="1:27" ht="14.4" thickBot="1">
      <c r="A12" s="281"/>
      <c r="B12" s="271"/>
      <c r="C12" s="58"/>
      <c r="D12" s="282"/>
      <c r="E12" s="246"/>
      <c r="F12" s="290">
        <f>IF('Pricing + Order Summary'!N13&gt;47,3,IF('Pricing + Order Summary'!N13&gt;23,2,1))</f>
        <v>1</v>
      </c>
      <c r="G12" s="291"/>
      <c r="H12" s="292"/>
      <c r="I12" s="293"/>
      <c r="J12" s="287" t="s">
        <v>27</v>
      </c>
      <c r="K12" s="19"/>
      <c r="L12" s="19"/>
      <c r="M12" s="19"/>
      <c r="N12" s="19"/>
      <c r="O12" s="19"/>
      <c r="P12" s="294" t="s">
        <v>72</v>
      </c>
      <c r="Q12" s="295" t="s">
        <v>80</v>
      </c>
      <c r="R12" s="296"/>
      <c r="S12" s="297"/>
      <c r="U12" s="276" t="s">
        <v>42</v>
      </c>
      <c r="V12" s="298"/>
      <c r="W12" s="299"/>
      <c r="X12" s="300"/>
      <c r="Y12" s="300"/>
      <c r="Z12" s="301"/>
      <c r="AA12" s="280"/>
    </row>
    <row r="13" spans="1:27">
      <c r="A13" s="281"/>
      <c r="B13" s="271"/>
      <c r="C13" s="271"/>
      <c r="D13" s="282"/>
      <c r="E13" s="246"/>
      <c r="F13" s="302" t="s">
        <v>91</v>
      </c>
      <c r="G13" s="291"/>
      <c r="H13" s="292"/>
      <c r="I13" s="293"/>
      <c r="J13" s="287" t="s">
        <v>28</v>
      </c>
      <c r="K13" s="49"/>
      <c r="L13" s="60"/>
      <c r="M13" s="60"/>
      <c r="N13" s="60"/>
      <c r="O13" s="60"/>
      <c r="P13" s="303"/>
      <c r="Q13" s="304" t="s">
        <v>101</v>
      </c>
      <c r="R13" s="296"/>
      <c r="S13" s="297"/>
      <c r="U13" s="276" t="s">
        <v>54</v>
      </c>
      <c r="V13" s="305"/>
      <c r="W13" s="306"/>
      <c r="X13" s="307"/>
      <c r="Y13" s="307"/>
      <c r="Z13" s="301"/>
      <c r="AA13" s="280"/>
    </row>
    <row r="14" spans="1:27" ht="15" customHeight="1">
      <c r="A14" s="281"/>
      <c r="B14" s="271"/>
      <c r="C14" s="271"/>
      <c r="D14" s="260"/>
      <c r="E14" s="246"/>
      <c r="F14" s="308" t="s">
        <v>92</v>
      </c>
      <c r="G14" s="291"/>
      <c r="H14" s="292"/>
      <c r="I14" s="293"/>
      <c r="J14" s="287" t="s">
        <v>79</v>
      </c>
      <c r="K14" s="309">
        <f>SUM(K17:K1039)</f>
        <v>0</v>
      </c>
      <c r="L14" s="310">
        <f>SUM(L17:L1039)</f>
        <v>0</v>
      </c>
      <c r="M14" s="310">
        <f>SUM(M17:M1039)</f>
        <v>0</v>
      </c>
      <c r="N14" s="310">
        <f>SUM(N17:N1039)</f>
        <v>0</v>
      </c>
      <c r="O14" s="311">
        <f>SUM(O17:O1039)</f>
        <v>0</v>
      </c>
      <c r="P14" s="312">
        <f>SUM(K14:O14)</f>
        <v>0</v>
      </c>
      <c r="Q14" s="304" t="s">
        <v>113</v>
      </c>
      <c r="R14" s="296"/>
      <c r="S14" s="297"/>
      <c r="U14" s="313" t="s">
        <v>55</v>
      </c>
      <c r="V14" s="314"/>
      <c r="W14" s="310"/>
      <c r="X14" s="310"/>
      <c r="Y14" s="310"/>
      <c r="Z14" s="310"/>
      <c r="AA14" s="280"/>
    </row>
    <row r="15" spans="1:27" ht="15.75" customHeight="1" thickBot="1">
      <c r="A15" s="315"/>
      <c r="B15" s="58"/>
      <c r="C15" s="58"/>
      <c r="D15" s="253"/>
      <c r="E15" s="316"/>
      <c r="F15" s="317" t="s">
        <v>93</v>
      </c>
      <c r="G15" s="318"/>
      <c r="H15" s="319"/>
      <c r="I15" s="320"/>
      <c r="J15" s="321" t="s">
        <v>99</v>
      </c>
      <c r="K15" s="322">
        <f>SUM(V17:V881)</f>
        <v>0</v>
      </c>
      <c r="L15" s="322">
        <f>SUM(W17:W881)</f>
        <v>0</v>
      </c>
      <c r="M15" s="322">
        <f>SUM(X17:X881)</f>
        <v>0</v>
      </c>
      <c r="N15" s="322">
        <f>SUM(Y17:Y881)</f>
        <v>0</v>
      </c>
      <c r="O15" s="323">
        <f>SUM(Z17:Z881)</f>
        <v>0</v>
      </c>
      <c r="P15" s="324">
        <f>SUM(K15:O15)</f>
        <v>0</v>
      </c>
      <c r="Q15" s="325"/>
      <c r="R15" s="296"/>
      <c r="S15" s="326"/>
      <c r="U15" s="327" t="s">
        <v>35</v>
      </c>
      <c r="V15" s="328"/>
      <c r="W15" s="329"/>
      <c r="X15" s="322"/>
      <c r="Y15" s="322"/>
      <c r="Z15" s="322"/>
      <c r="AA15" s="330"/>
    </row>
    <row r="16" spans="1:27" ht="14.4" thickBot="1">
      <c r="A16" s="65" t="s">
        <v>123</v>
      </c>
      <c r="B16" s="22" t="s">
        <v>61</v>
      </c>
      <c r="C16" s="22"/>
      <c r="D16" s="66" t="s">
        <v>117</v>
      </c>
      <c r="E16" s="23" t="s">
        <v>62</v>
      </c>
      <c r="F16" s="44" t="s">
        <v>63</v>
      </c>
      <c r="G16" s="331"/>
      <c r="H16" s="331"/>
      <c r="I16" s="331"/>
      <c r="J16" s="24" t="s">
        <v>64</v>
      </c>
      <c r="K16" s="25" t="s">
        <v>74</v>
      </c>
      <c r="L16" s="25" t="s">
        <v>75</v>
      </c>
      <c r="M16" s="25" t="s">
        <v>76</v>
      </c>
      <c r="N16" s="25" t="s">
        <v>77</v>
      </c>
      <c r="O16" s="25" t="s">
        <v>78</v>
      </c>
      <c r="P16" s="26"/>
      <c r="Q16" s="332"/>
      <c r="R16" s="333" t="s">
        <v>69</v>
      </c>
      <c r="S16" s="57" t="s">
        <v>73</v>
      </c>
      <c r="T16" s="27" t="s">
        <v>89</v>
      </c>
      <c r="V16" s="334" t="s">
        <v>90</v>
      </c>
      <c r="W16" s="335" t="s">
        <v>90</v>
      </c>
      <c r="X16" s="335" t="s">
        <v>90</v>
      </c>
      <c r="Y16" s="335" t="s">
        <v>90</v>
      </c>
      <c r="Z16" s="336" t="s">
        <v>90</v>
      </c>
      <c r="AA16" s="337" t="s">
        <v>95</v>
      </c>
    </row>
    <row r="17" spans="1:27" s="343" customFormat="1" ht="14.4" thickTop="1" thickBot="1">
      <c r="A17" s="338">
        <v>107670</v>
      </c>
      <c r="B17" s="339" t="s">
        <v>125</v>
      </c>
      <c r="C17" s="340" t="s">
        <v>124</v>
      </c>
      <c r="D17" s="341">
        <v>10</v>
      </c>
      <c r="E17" s="342" t="s">
        <v>126</v>
      </c>
      <c r="F17" s="154">
        <f t="shared" ref="F17:F26" si="0">SUM(G17:I17)</f>
        <v>19</v>
      </c>
      <c r="G17" s="153">
        <f>IF($F$12=1,VALUE(VLOOKUP($E17,'Pricing Reference'!$A$2:$E$46,2,FALSE))," ")</f>
        <v>19</v>
      </c>
      <c r="H17" s="153" t="str">
        <f>IF($F$12=2,VALUE(VLOOKUP($E17,'Pricing Reference'!$A$2:$E$46,3,FALSE))," ")</f>
        <v xml:space="preserve"> </v>
      </c>
      <c r="I17" s="153" t="str">
        <f>IF($F$12=3,VALUE(VLOOKUP($E17,'Pricing Reference'!$A$2:$E$46,4,FALSE))," ")</f>
        <v xml:space="preserve"> </v>
      </c>
      <c r="J17" s="391">
        <f>VALUE(VLOOKUP(E17,'Pricing Reference'!$A$2:$E$46,5,FALSE))</f>
        <v>38</v>
      </c>
      <c r="K17" s="158"/>
      <c r="L17" s="158"/>
      <c r="M17" s="158"/>
      <c r="N17" s="158"/>
      <c r="O17" s="392"/>
      <c r="P17" s="393">
        <f t="shared" ref="P17:P80" si="1">SUM(V17,W17,X17,Y17,Z17)</f>
        <v>0</v>
      </c>
      <c r="Q17" s="154"/>
      <c r="R17" s="155"/>
      <c r="S17" s="156">
        <v>847587005888</v>
      </c>
      <c r="T17" s="394" t="str">
        <f t="shared" ref="T17:T80" si="2">IF(AA17&gt;0.01,"X"," ")</f>
        <v xml:space="preserve"> </v>
      </c>
      <c r="U17" s="395"/>
      <c r="V17" s="157">
        <f t="shared" ref="V17:V80" si="3">K17*$F17</f>
        <v>0</v>
      </c>
      <c r="W17" s="157">
        <f t="shared" ref="W17:W80" si="4">L17*$F17</f>
        <v>0</v>
      </c>
      <c r="X17" s="157">
        <f t="shared" ref="X17:X80" si="5">M17*$F17</f>
        <v>0</v>
      </c>
      <c r="Y17" s="157">
        <f t="shared" ref="Y17:Y80" si="6">N17*$F17</f>
        <v>0</v>
      </c>
      <c r="Z17" s="157">
        <f t="shared" ref="Z17:Z80" si="7">O17*$F17</f>
        <v>0</v>
      </c>
      <c r="AA17" s="158">
        <f t="shared" ref="AA17:AA80" si="8">SUM(K17,L17,M17,N17,O17)</f>
        <v>0</v>
      </c>
    </row>
    <row r="18" spans="1:27" s="343" customFormat="1" ht="14.4" thickTop="1" thickBot="1">
      <c r="A18" s="344">
        <v>107669</v>
      </c>
      <c r="B18" s="345" t="s">
        <v>127</v>
      </c>
      <c r="C18" s="346" t="s">
        <v>124</v>
      </c>
      <c r="D18" s="347">
        <v>10</v>
      </c>
      <c r="E18" s="348" t="s">
        <v>126</v>
      </c>
      <c r="F18" s="159">
        <f t="shared" si="0"/>
        <v>19</v>
      </c>
      <c r="G18" s="153">
        <f>IF($F$12=1,VALUE(VLOOKUP($E18,'Pricing Reference'!$A$2:$E$46,2,FALSE))," ")</f>
        <v>19</v>
      </c>
      <c r="H18" s="153" t="str">
        <f>IF($F$12=2,VALUE(VLOOKUP($E18,'Pricing Reference'!$A$2:$E$46,3,FALSE))," ")</f>
        <v xml:space="preserve"> </v>
      </c>
      <c r="I18" s="153" t="str">
        <f>IF($F$12=3,VALUE(VLOOKUP($E18,'Pricing Reference'!$A$2:$E$46,4,FALSE))," ")</f>
        <v xml:space="preserve"> </v>
      </c>
      <c r="J18" s="391">
        <f>VALUE(VLOOKUP(E18,'Pricing Reference'!$A$2:$E$46,5,FALSE))</f>
        <v>38</v>
      </c>
      <c r="K18" s="158"/>
      <c r="L18" s="158"/>
      <c r="M18" s="158"/>
      <c r="N18" s="158"/>
      <c r="O18" s="392"/>
      <c r="P18" s="396">
        <f t="shared" si="1"/>
        <v>0</v>
      </c>
      <c r="Q18" s="159"/>
      <c r="R18" s="160"/>
      <c r="S18" s="156">
        <v>847587005871</v>
      </c>
      <c r="T18" s="397" t="str">
        <f t="shared" si="2"/>
        <v xml:space="preserve"> </v>
      </c>
      <c r="U18" s="395"/>
      <c r="V18" s="161">
        <f t="shared" si="3"/>
        <v>0</v>
      </c>
      <c r="W18" s="161">
        <f t="shared" si="4"/>
        <v>0</v>
      </c>
      <c r="X18" s="161">
        <f t="shared" si="5"/>
        <v>0</v>
      </c>
      <c r="Y18" s="161">
        <f t="shared" si="6"/>
        <v>0</v>
      </c>
      <c r="Z18" s="161">
        <f t="shared" si="7"/>
        <v>0</v>
      </c>
      <c r="AA18" s="162">
        <f t="shared" si="8"/>
        <v>0</v>
      </c>
    </row>
    <row r="19" spans="1:27" s="343" customFormat="1" ht="14.4" thickTop="1" thickBot="1">
      <c r="A19" s="350">
        <v>107671</v>
      </c>
      <c r="B19" s="345" t="s">
        <v>128</v>
      </c>
      <c r="C19" s="346" t="s">
        <v>124</v>
      </c>
      <c r="D19" s="347">
        <v>10</v>
      </c>
      <c r="E19" s="348" t="s">
        <v>129</v>
      </c>
      <c r="F19" s="159">
        <f t="shared" si="0"/>
        <v>19.5</v>
      </c>
      <c r="G19" s="153">
        <f>IF($F$12=1,VALUE(VLOOKUP($E19,'Pricing Reference'!$A$2:$E$46,2,FALSE))," ")</f>
        <v>19.5</v>
      </c>
      <c r="H19" s="153" t="str">
        <f>IF($F$12=2,VALUE(VLOOKUP($E19,'Pricing Reference'!$A$2:$E$46,3,FALSE))," ")</f>
        <v xml:space="preserve"> </v>
      </c>
      <c r="I19" s="153" t="str">
        <f>IF($F$12=3,VALUE(VLOOKUP($E19,'Pricing Reference'!$A$2:$E$46,4,FALSE))," ")</f>
        <v xml:space="preserve"> </v>
      </c>
      <c r="J19" s="391">
        <f>VALUE(VLOOKUP(E19,'Pricing Reference'!$A$2:$E$46,5,FALSE))</f>
        <v>39</v>
      </c>
      <c r="K19" s="158"/>
      <c r="L19" s="158"/>
      <c r="M19" s="158"/>
      <c r="N19" s="158"/>
      <c r="O19" s="398"/>
      <c r="P19" s="396">
        <f t="shared" si="1"/>
        <v>0</v>
      </c>
      <c r="Q19" s="159"/>
      <c r="R19" s="160"/>
      <c r="S19" s="156">
        <v>847587005895</v>
      </c>
      <c r="T19" s="397" t="str">
        <f t="shared" si="2"/>
        <v xml:space="preserve"> </v>
      </c>
      <c r="U19" s="395"/>
      <c r="V19" s="161">
        <f t="shared" si="3"/>
        <v>0</v>
      </c>
      <c r="W19" s="161">
        <f t="shared" si="4"/>
        <v>0</v>
      </c>
      <c r="X19" s="161">
        <f t="shared" si="5"/>
        <v>0</v>
      </c>
      <c r="Y19" s="161">
        <f t="shared" si="6"/>
        <v>0</v>
      </c>
      <c r="Z19" s="161">
        <f t="shared" si="7"/>
        <v>0</v>
      </c>
      <c r="AA19" s="162">
        <f t="shared" si="8"/>
        <v>0</v>
      </c>
    </row>
    <row r="20" spans="1:27" s="343" customFormat="1" ht="14.4" thickTop="1" thickBot="1">
      <c r="A20" s="350">
        <v>107673</v>
      </c>
      <c r="B20" s="345" t="s">
        <v>125</v>
      </c>
      <c r="C20" s="346" t="s">
        <v>124</v>
      </c>
      <c r="D20" s="347">
        <v>11</v>
      </c>
      <c r="E20" s="348" t="s">
        <v>130</v>
      </c>
      <c r="F20" s="159">
        <f t="shared" si="0"/>
        <v>17.5</v>
      </c>
      <c r="G20" s="153">
        <f>IF($F$12=1,VALUE(VLOOKUP($E20,'Pricing Reference'!$A$2:$E$46,2,FALSE))," ")</f>
        <v>17.5</v>
      </c>
      <c r="H20" s="153" t="str">
        <f>IF($F$12=2,VALUE(VLOOKUP($E20,'Pricing Reference'!$A$2:$E$46,3,FALSE))," ")</f>
        <v xml:space="preserve"> </v>
      </c>
      <c r="I20" s="153" t="str">
        <f>IF($F$12=3,VALUE(VLOOKUP($E20,'Pricing Reference'!$A$2:$E$46,4,FALSE))," ")</f>
        <v xml:space="preserve"> </v>
      </c>
      <c r="J20" s="391">
        <f>VALUE(VLOOKUP(E20,'Pricing Reference'!$A$2:$E$46,5,FALSE))</f>
        <v>35</v>
      </c>
      <c r="K20" s="158"/>
      <c r="L20" s="158"/>
      <c r="M20" s="158"/>
      <c r="N20" s="158"/>
      <c r="O20" s="392"/>
      <c r="P20" s="396">
        <f t="shared" si="1"/>
        <v>0</v>
      </c>
      <c r="Q20" s="159"/>
      <c r="R20" s="160"/>
      <c r="S20" s="156">
        <v>847587005918</v>
      </c>
      <c r="T20" s="397" t="str">
        <f t="shared" si="2"/>
        <v xml:space="preserve"> </v>
      </c>
      <c r="U20" s="395"/>
      <c r="V20" s="161">
        <f t="shared" si="3"/>
        <v>0</v>
      </c>
      <c r="W20" s="161">
        <f t="shared" si="4"/>
        <v>0</v>
      </c>
      <c r="X20" s="161">
        <f t="shared" si="5"/>
        <v>0</v>
      </c>
      <c r="Y20" s="161">
        <f t="shared" si="6"/>
        <v>0</v>
      </c>
      <c r="Z20" s="161">
        <f t="shared" si="7"/>
        <v>0</v>
      </c>
      <c r="AA20" s="162">
        <f t="shared" si="8"/>
        <v>0</v>
      </c>
    </row>
    <row r="21" spans="1:27" s="343" customFormat="1" ht="14.4" thickTop="1" thickBot="1">
      <c r="A21" s="351">
        <v>107675</v>
      </c>
      <c r="B21" s="348" t="s">
        <v>131</v>
      </c>
      <c r="C21" s="346" t="s">
        <v>124</v>
      </c>
      <c r="D21" s="347">
        <v>11</v>
      </c>
      <c r="E21" s="348" t="s">
        <v>130</v>
      </c>
      <c r="F21" s="159">
        <f t="shared" si="0"/>
        <v>17.5</v>
      </c>
      <c r="G21" s="153">
        <f>IF($F$12=1,VALUE(VLOOKUP($E21,'Pricing Reference'!$A$2:$E$46,2,FALSE))," ")</f>
        <v>17.5</v>
      </c>
      <c r="H21" s="153" t="str">
        <f>IF($F$12=2,VALUE(VLOOKUP($E21,'Pricing Reference'!$A$2:$E$46,3,FALSE))," ")</f>
        <v xml:space="preserve"> </v>
      </c>
      <c r="I21" s="153" t="str">
        <f>IF($F$12=3,VALUE(VLOOKUP($E21,'Pricing Reference'!$A$2:$E$46,4,FALSE))," ")</f>
        <v xml:space="preserve"> </v>
      </c>
      <c r="J21" s="391">
        <f>VALUE(VLOOKUP(E21,'Pricing Reference'!$A$2:$E$46,5,FALSE))</f>
        <v>35</v>
      </c>
      <c r="K21" s="158"/>
      <c r="L21" s="158"/>
      <c r="M21" s="158"/>
      <c r="N21" s="158"/>
      <c r="O21" s="392"/>
      <c r="P21" s="396">
        <f t="shared" si="1"/>
        <v>0</v>
      </c>
      <c r="Q21" s="159"/>
      <c r="R21" s="160"/>
      <c r="S21" s="156">
        <v>847587005932</v>
      </c>
      <c r="T21" s="397" t="str">
        <f t="shared" si="2"/>
        <v xml:space="preserve"> </v>
      </c>
      <c r="U21" s="395"/>
      <c r="V21" s="161">
        <f t="shared" si="3"/>
        <v>0</v>
      </c>
      <c r="W21" s="161">
        <f t="shared" si="4"/>
        <v>0</v>
      </c>
      <c r="X21" s="161">
        <f t="shared" si="5"/>
        <v>0</v>
      </c>
      <c r="Y21" s="161">
        <f t="shared" si="6"/>
        <v>0</v>
      </c>
      <c r="Z21" s="161">
        <f t="shared" si="7"/>
        <v>0</v>
      </c>
      <c r="AA21" s="162">
        <f t="shared" si="8"/>
        <v>0</v>
      </c>
    </row>
    <row r="22" spans="1:27" s="343" customFormat="1" ht="14.4" thickTop="1" thickBot="1">
      <c r="A22" s="352">
        <v>107674</v>
      </c>
      <c r="B22" s="353" t="s">
        <v>132</v>
      </c>
      <c r="C22" s="346" t="s">
        <v>124</v>
      </c>
      <c r="D22" s="347">
        <v>11</v>
      </c>
      <c r="E22" s="348" t="s">
        <v>130</v>
      </c>
      <c r="F22" s="159">
        <f t="shared" si="0"/>
        <v>17.5</v>
      </c>
      <c r="G22" s="153">
        <f>IF($F$12=1,VALUE(VLOOKUP($E22,'Pricing Reference'!$A$2:$E$46,2,FALSE))," ")</f>
        <v>17.5</v>
      </c>
      <c r="H22" s="153" t="str">
        <f>IF($F$12=2,VALUE(VLOOKUP($E22,'Pricing Reference'!$A$2:$E$46,3,FALSE))," ")</f>
        <v xml:space="preserve"> </v>
      </c>
      <c r="I22" s="153" t="str">
        <f>IF($F$12=3,VALUE(VLOOKUP($E22,'Pricing Reference'!$A$2:$E$46,4,FALSE))," ")</f>
        <v xml:space="preserve"> </v>
      </c>
      <c r="J22" s="391">
        <f>VALUE(VLOOKUP(E22,'Pricing Reference'!$A$2:$E$46,5,FALSE))</f>
        <v>35</v>
      </c>
      <c r="K22" s="158"/>
      <c r="L22" s="158"/>
      <c r="M22" s="158"/>
      <c r="N22" s="158"/>
      <c r="O22" s="392"/>
      <c r="P22" s="396">
        <f t="shared" si="1"/>
        <v>0</v>
      </c>
      <c r="Q22" s="159"/>
      <c r="R22" s="160"/>
      <c r="S22" s="156">
        <v>847587005925</v>
      </c>
      <c r="T22" s="397" t="str">
        <f t="shared" si="2"/>
        <v xml:space="preserve"> </v>
      </c>
      <c r="U22" s="395"/>
      <c r="V22" s="161">
        <f t="shared" si="3"/>
        <v>0</v>
      </c>
      <c r="W22" s="161">
        <f t="shared" si="4"/>
        <v>0</v>
      </c>
      <c r="X22" s="161">
        <f t="shared" si="5"/>
        <v>0</v>
      </c>
      <c r="Y22" s="161">
        <f t="shared" si="6"/>
        <v>0</v>
      </c>
      <c r="Z22" s="161">
        <f t="shared" si="7"/>
        <v>0</v>
      </c>
      <c r="AA22" s="162">
        <f t="shared" si="8"/>
        <v>0</v>
      </c>
    </row>
    <row r="23" spans="1:27" s="343" customFormat="1" ht="14.4" thickTop="1" thickBot="1">
      <c r="A23" s="352">
        <v>107672</v>
      </c>
      <c r="B23" s="353" t="s">
        <v>127</v>
      </c>
      <c r="C23" s="346" t="s">
        <v>124</v>
      </c>
      <c r="D23" s="347">
        <v>11</v>
      </c>
      <c r="E23" s="348" t="s">
        <v>130</v>
      </c>
      <c r="F23" s="159">
        <f t="shared" si="0"/>
        <v>17.5</v>
      </c>
      <c r="G23" s="153">
        <f>IF($F$12=1,VALUE(VLOOKUP($E23,'Pricing Reference'!$A$2:$E$46,2,FALSE))," ")</f>
        <v>17.5</v>
      </c>
      <c r="H23" s="153" t="str">
        <f>IF($F$12=2,VALUE(VLOOKUP($E23,'Pricing Reference'!$A$2:$E$46,3,FALSE))," ")</f>
        <v xml:space="preserve"> </v>
      </c>
      <c r="I23" s="153" t="str">
        <f>IF($F$12=3,VALUE(VLOOKUP($E23,'Pricing Reference'!$A$2:$E$46,4,FALSE))," ")</f>
        <v xml:space="preserve"> </v>
      </c>
      <c r="J23" s="391">
        <f>VALUE(VLOOKUP(E23,'Pricing Reference'!$A$2:$E$46,5,FALSE))</f>
        <v>35</v>
      </c>
      <c r="K23" s="158"/>
      <c r="L23" s="158"/>
      <c r="M23" s="158"/>
      <c r="N23" s="158"/>
      <c r="O23" s="392"/>
      <c r="P23" s="396">
        <f t="shared" si="1"/>
        <v>0</v>
      </c>
      <c r="Q23" s="159"/>
      <c r="R23" s="160"/>
      <c r="S23" s="156">
        <v>847587005901</v>
      </c>
      <c r="T23" s="397" t="str">
        <f t="shared" si="2"/>
        <v xml:space="preserve"> </v>
      </c>
      <c r="U23" s="395"/>
      <c r="V23" s="161">
        <f t="shared" si="3"/>
        <v>0</v>
      </c>
      <c r="W23" s="161">
        <f t="shared" si="4"/>
        <v>0</v>
      </c>
      <c r="X23" s="161">
        <f t="shared" si="5"/>
        <v>0</v>
      </c>
      <c r="Y23" s="161">
        <f t="shared" si="6"/>
        <v>0</v>
      </c>
      <c r="Z23" s="161">
        <f t="shared" si="7"/>
        <v>0</v>
      </c>
      <c r="AA23" s="162">
        <f t="shared" si="8"/>
        <v>0</v>
      </c>
    </row>
    <row r="24" spans="1:27" s="343" customFormat="1" ht="14.4" thickTop="1" thickBot="1">
      <c r="A24" s="354">
        <v>107667</v>
      </c>
      <c r="B24" s="347" t="s">
        <v>133</v>
      </c>
      <c r="C24" s="346" t="s">
        <v>124</v>
      </c>
      <c r="D24" s="347">
        <v>13</v>
      </c>
      <c r="E24" s="348" t="s">
        <v>134</v>
      </c>
      <c r="F24" s="159">
        <f t="shared" si="0"/>
        <v>11.5</v>
      </c>
      <c r="G24" s="153">
        <f>IF($F$12=1,VALUE(VLOOKUP($E24,'Pricing Reference'!$A$2:$E$46,2,FALSE))," ")</f>
        <v>11.5</v>
      </c>
      <c r="H24" s="153" t="str">
        <f>IF($F$12=2,VALUE(VLOOKUP($E24,'Pricing Reference'!$A$2:$E$46,3,FALSE))," ")</f>
        <v xml:space="preserve"> </v>
      </c>
      <c r="I24" s="153" t="str">
        <f>IF($F$12=3,VALUE(VLOOKUP($E24,'Pricing Reference'!$A$2:$E$46,4,FALSE))," ")</f>
        <v xml:space="preserve"> </v>
      </c>
      <c r="J24" s="391">
        <f>VALUE(VLOOKUP(E24,'Pricing Reference'!$A$2:$E$46,5,FALSE))</f>
        <v>23</v>
      </c>
      <c r="K24" s="158"/>
      <c r="L24" s="158"/>
      <c r="M24" s="158"/>
      <c r="N24" s="158"/>
      <c r="O24" s="392"/>
      <c r="P24" s="396">
        <f t="shared" si="1"/>
        <v>0</v>
      </c>
      <c r="Q24" s="159"/>
      <c r="R24" s="160"/>
      <c r="S24" s="156">
        <v>847587005857</v>
      </c>
      <c r="T24" s="397" t="str">
        <f t="shared" si="2"/>
        <v xml:space="preserve"> </v>
      </c>
      <c r="U24" s="395"/>
      <c r="V24" s="161">
        <f t="shared" si="3"/>
        <v>0</v>
      </c>
      <c r="W24" s="161">
        <f t="shared" si="4"/>
        <v>0</v>
      </c>
      <c r="X24" s="161">
        <f t="shared" si="5"/>
        <v>0</v>
      </c>
      <c r="Y24" s="161">
        <f t="shared" si="6"/>
        <v>0</v>
      </c>
      <c r="Z24" s="161">
        <f t="shared" si="7"/>
        <v>0</v>
      </c>
      <c r="AA24" s="162">
        <f t="shared" si="8"/>
        <v>0</v>
      </c>
    </row>
    <row r="25" spans="1:27" s="343" customFormat="1" ht="14.4" thickTop="1" thickBot="1">
      <c r="A25" s="354">
        <v>107663</v>
      </c>
      <c r="B25" s="347" t="s">
        <v>125</v>
      </c>
      <c r="C25" s="346" t="s">
        <v>124</v>
      </c>
      <c r="D25" s="347">
        <v>13</v>
      </c>
      <c r="E25" s="348" t="s">
        <v>134</v>
      </c>
      <c r="F25" s="159">
        <f t="shared" si="0"/>
        <v>11.5</v>
      </c>
      <c r="G25" s="153">
        <f>IF($F$12=1,VALUE(VLOOKUP($E25,'Pricing Reference'!$A$2:$E$46,2,FALSE))," ")</f>
        <v>11.5</v>
      </c>
      <c r="H25" s="153" t="str">
        <f>IF($F$12=2,VALUE(VLOOKUP($E25,'Pricing Reference'!$A$2:$E$46,3,FALSE))," ")</f>
        <v xml:space="preserve"> </v>
      </c>
      <c r="I25" s="153" t="str">
        <f>IF($F$12=3,VALUE(VLOOKUP($E25,'Pricing Reference'!$A$2:$E$46,4,FALSE))," ")</f>
        <v xml:space="preserve"> </v>
      </c>
      <c r="J25" s="391">
        <f>VALUE(VLOOKUP(E25,'Pricing Reference'!$A$2:$E$46,5,FALSE))</f>
        <v>23</v>
      </c>
      <c r="K25" s="158"/>
      <c r="L25" s="158"/>
      <c r="M25" s="158"/>
      <c r="N25" s="158"/>
      <c r="O25" s="162"/>
      <c r="P25" s="396">
        <f t="shared" si="1"/>
        <v>0</v>
      </c>
      <c r="Q25" s="159"/>
      <c r="R25" s="160"/>
      <c r="S25" s="156">
        <v>847587005819</v>
      </c>
      <c r="T25" s="397" t="str">
        <f t="shared" si="2"/>
        <v xml:space="preserve"> </v>
      </c>
      <c r="U25" s="395"/>
      <c r="V25" s="161">
        <f t="shared" si="3"/>
        <v>0</v>
      </c>
      <c r="W25" s="161">
        <f t="shared" si="4"/>
        <v>0</v>
      </c>
      <c r="X25" s="161">
        <f t="shared" si="5"/>
        <v>0</v>
      </c>
      <c r="Y25" s="161">
        <f t="shared" si="6"/>
        <v>0</v>
      </c>
      <c r="Z25" s="161">
        <f t="shared" si="7"/>
        <v>0</v>
      </c>
      <c r="AA25" s="162">
        <f t="shared" si="8"/>
        <v>0</v>
      </c>
    </row>
    <row r="26" spans="1:27" s="343" customFormat="1" ht="14.4" thickTop="1" thickBot="1">
      <c r="A26" s="352">
        <v>107664</v>
      </c>
      <c r="B26" s="353" t="s">
        <v>135</v>
      </c>
      <c r="C26" s="346" t="s">
        <v>124</v>
      </c>
      <c r="D26" s="347">
        <v>13</v>
      </c>
      <c r="E26" s="348" t="s">
        <v>134</v>
      </c>
      <c r="F26" s="159">
        <f t="shared" si="0"/>
        <v>11.5</v>
      </c>
      <c r="G26" s="153">
        <f>IF($F$12=1,VALUE(VLOOKUP($E26,'Pricing Reference'!$A$2:$E$46,2,FALSE))," ")</f>
        <v>11.5</v>
      </c>
      <c r="H26" s="153" t="str">
        <f>IF($F$12=2,VALUE(VLOOKUP($E26,'Pricing Reference'!$A$2:$E$46,3,FALSE))," ")</f>
        <v xml:space="preserve"> </v>
      </c>
      <c r="I26" s="153" t="str">
        <f>IF($F$12=3,VALUE(VLOOKUP($E26,'Pricing Reference'!$A$2:$E$46,4,FALSE))," ")</f>
        <v xml:space="preserve"> </v>
      </c>
      <c r="J26" s="391">
        <f>VALUE(VLOOKUP(E26,'Pricing Reference'!$A$2:$E$46,5,FALSE))</f>
        <v>23</v>
      </c>
      <c r="K26" s="158"/>
      <c r="L26" s="158"/>
      <c r="M26" s="158"/>
      <c r="N26" s="158"/>
      <c r="O26" s="158"/>
      <c r="P26" s="396">
        <f t="shared" si="1"/>
        <v>0</v>
      </c>
      <c r="Q26" s="159"/>
      <c r="R26" s="160"/>
      <c r="S26" s="156">
        <v>847587005826</v>
      </c>
      <c r="T26" s="397" t="str">
        <f t="shared" si="2"/>
        <v xml:space="preserve"> </v>
      </c>
      <c r="U26" s="395"/>
      <c r="V26" s="161">
        <f t="shared" si="3"/>
        <v>0</v>
      </c>
      <c r="W26" s="161">
        <f t="shared" si="4"/>
        <v>0</v>
      </c>
      <c r="X26" s="161">
        <f t="shared" si="5"/>
        <v>0</v>
      </c>
      <c r="Y26" s="161">
        <f t="shared" si="6"/>
        <v>0</v>
      </c>
      <c r="Z26" s="161">
        <f t="shared" si="7"/>
        <v>0</v>
      </c>
      <c r="AA26" s="162">
        <f t="shared" si="8"/>
        <v>0</v>
      </c>
    </row>
    <row r="27" spans="1:27" s="343" customFormat="1" ht="14.4" thickTop="1" thickBot="1">
      <c r="A27" s="355">
        <v>107668</v>
      </c>
      <c r="B27" s="356" t="s">
        <v>136</v>
      </c>
      <c r="C27" s="346" t="s">
        <v>124</v>
      </c>
      <c r="D27" s="347">
        <v>13</v>
      </c>
      <c r="E27" s="346" t="s">
        <v>134</v>
      </c>
      <c r="F27" s="159">
        <f t="shared" ref="F27" si="9">SUM(G27:I27)</f>
        <v>11.5</v>
      </c>
      <c r="G27" s="153">
        <f>IF($F$12=1,VALUE(VLOOKUP($E27,'Pricing Reference'!$A$2:$E$46,2,FALSE))," ")</f>
        <v>11.5</v>
      </c>
      <c r="H27" s="153" t="str">
        <f>IF($F$12=2,VALUE(VLOOKUP($E27,'Pricing Reference'!$A$2:$E$46,3,FALSE))," ")</f>
        <v xml:space="preserve"> </v>
      </c>
      <c r="I27" s="153" t="str">
        <f>IF($F$12=3,VALUE(VLOOKUP($E27,'Pricing Reference'!$A$2:$E$46,4,FALSE))," ")</f>
        <v xml:space="preserve"> </v>
      </c>
      <c r="J27" s="391">
        <f>VALUE(VLOOKUP(E27,'Pricing Reference'!$A$2:$E$46,5,FALSE))</f>
        <v>23</v>
      </c>
      <c r="K27" s="158"/>
      <c r="L27" s="158"/>
      <c r="M27" s="158"/>
      <c r="N27" s="158"/>
      <c r="O27" s="158"/>
      <c r="P27" s="396">
        <f t="shared" si="1"/>
        <v>0</v>
      </c>
      <c r="Q27" s="159"/>
      <c r="R27" s="160"/>
      <c r="S27" s="156">
        <v>847587005864</v>
      </c>
      <c r="T27" s="397" t="str">
        <f t="shared" si="2"/>
        <v xml:space="preserve"> </v>
      </c>
      <c r="U27" s="395"/>
      <c r="V27" s="161">
        <f t="shared" si="3"/>
        <v>0</v>
      </c>
      <c r="W27" s="161">
        <f t="shared" si="4"/>
        <v>0</v>
      </c>
      <c r="X27" s="161">
        <f t="shared" si="5"/>
        <v>0</v>
      </c>
      <c r="Y27" s="161">
        <f t="shared" si="6"/>
        <v>0</v>
      </c>
      <c r="Z27" s="161">
        <f t="shared" si="7"/>
        <v>0</v>
      </c>
      <c r="AA27" s="162">
        <f t="shared" si="8"/>
        <v>0</v>
      </c>
    </row>
    <row r="28" spans="1:27" s="343" customFormat="1" ht="14.4" thickTop="1" thickBot="1">
      <c r="A28" s="355">
        <v>107665</v>
      </c>
      <c r="B28" s="356" t="s">
        <v>137</v>
      </c>
      <c r="C28" s="346" t="s">
        <v>124</v>
      </c>
      <c r="D28" s="347">
        <v>13</v>
      </c>
      <c r="E28" s="346" t="s">
        <v>134</v>
      </c>
      <c r="F28" s="159">
        <f t="shared" ref="F28:F30" si="10">SUM(G28:I28)</f>
        <v>11.5</v>
      </c>
      <c r="G28" s="153">
        <f>IF($F$12=1,VALUE(VLOOKUP($E28,'Pricing Reference'!$A$2:$E$46,2,FALSE))," ")</f>
        <v>11.5</v>
      </c>
      <c r="H28" s="153" t="str">
        <f>IF($F$12=2,VALUE(VLOOKUP($E28,'Pricing Reference'!$A$2:$E$46,3,FALSE))," ")</f>
        <v xml:space="preserve"> </v>
      </c>
      <c r="I28" s="153" t="str">
        <f>IF($F$12=3,VALUE(VLOOKUP($E28,'Pricing Reference'!$A$2:$E$46,4,FALSE))," ")</f>
        <v xml:space="preserve"> </v>
      </c>
      <c r="J28" s="391">
        <f>VALUE(VLOOKUP(E28,'Pricing Reference'!$A$2:$E$46,5,FALSE))</f>
        <v>23</v>
      </c>
      <c r="K28" s="158"/>
      <c r="L28" s="158"/>
      <c r="M28" s="158"/>
      <c r="N28" s="158"/>
      <c r="O28" s="158"/>
      <c r="P28" s="396">
        <f t="shared" si="1"/>
        <v>0</v>
      </c>
      <c r="Q28" s="159"/>
      <c r="R28" s="160"/>
      <c r="S28" s="156">
        <v>847587005833</v>
      </c>
      <c r="T28" s="397" t="str">
        <f t="shared" si="2"/>
        <v xml:space="preserve"> </v>
      </c>
      <c r="U28" s="395"/>
      <c r="V28" s="161">
        <f t="shared" si="3"/>
        <v>0</v>
      </c>
      <c r="W28" s="161">
        <f t="shared" si="4"/>
        <v>0</v>
      </c>
      <c r="X28" s="161">
        <f t="shared" si="5"/>
        <v>0</v>
      </c>
      <c r="Y28" s="161">
        <f t="shared" si="6"/>
        <v>0</v>
      </c>
      <c r="Z28" s="161">
        <f t="shared" si="7"/>
        <v>0</v>
      </c>
      <c r="AA28" s="162">
        <f t="shared" si="8"/>
        <v>0</v>
      </c>
    </row>
    <row r="29" spans="1:27" s="343" customFormat="1" ht="14.4" thickTop="1" thickBot="1">
      <c r="A29" s="355">
        <v>107662</v>
      </c>
      <c r="B29" s="356" t="s">
        <v>127</v>
      </c>
      <c r="C29" s="346" t="s">
        <v>124</v>
      </c>
      <c r="D29" s="347">
        <v>13</v>
      </c>
      <c r="E29" s="346" t="s">
        <v>134</v>
      </c>
      <c r="F29" s="159">
        <f t="shared" si="10"/>
        <v>11.5</v>
      </c>
      <c r="G29" s="153">
        <f>IF($F$12=1,VALUE(VLOOKUP($E29,'Pricing Reference'!$A$2:$E$46,2,FALSE))," ")</f>
        <v>11.5</v>
      </c>
      <c r="H29" s="153" t="str">
        <f>IF($F$12=2,VALUE(VLOOKUP($E29,'Pricing Reference'!$A$2:$E$46,3,FALSE))," ")</f>
        <v xml:space="preserve"> </v>
      </c>
      <c r="I29" s="153" t="str">
        <f>IF($F$12=3,VALUE(VLOOKUP($E29,'Pricing Reference'!$A$2:$E$46,4,FALSE))," ")</f>
        <v xml:space="preserve"> </v>
      </c>
      <c r="J29" s="391">
        <f>VALUE(VLOOKUP(E29,'Pricing Reference'!$A$2:$E$46,5,FALSE))</f>
        <v>23</v>
      </c>
      <c r="K29" s="158"/>
      <c r="L29" s="158"/>
      <c r="M29" s="158"/>
      <c r="N29" s="158"/>
      <c r="O29" s="158"/>
      <c r="P29" s="396">
        <f t="shared" si="1"/>
        <v>0</v>
      </c>
      <c r="Q29" s="159"/>
      <c r="R29" s="160"/>
      <c r="S29" s="156">
        <v>847587005802</v>
      </c>
      <c r="T29" s="397" t="str">
        <f t="shared" si="2"/>
        <v xml:space="preserve"> </v>
      </c>
      <c r="U29" s="395"/>
      <c r="V29" s="161">
        <f t="shared" si="3"/>
        <v>0</v>
      </c>
      <c r="W29" s="161">
        <f t="shared" si="4"/>
        <v>0</v>
      </c>
      <c r="X29" s="161">
        <f t="shared" si="5"/>
        <v>0</v>
      </c>
      <c r="Y29" s="161">
        <f t="shared" si="6"/>
        <v>0</v>
      </c>
      <c r="Z29" s="161">
        <f t="shared" si="7"/>
        <v>0</v>
      </c>
      <c r="AA29" s="162">
        <f t="shared" si="8"/>
        <v>0</v>
      </c>
    </row>
    <row r="30" spans="1:27" s="343" customFormat="1" ht="14.4" thickTop="1" thickBot="1">
      <c r="A30" s="355">
        <v>107666</v>
      </c>
      <c r="B30" s="356" t="s">
        <v>138</v>
      </c>
      <c r="C30" s="346" t="s">
        <v>124</v>
      </c>
      <c r="D30" s="347">
        <v>13</v>
      </c>
      <c r="E30" s="346" t="s">
        <v>139</v>
      </c>
      <c r="F30" s="159">
        <f t="shared" si="10"/>
        <v>11.75</v>
      </c>
      <c r="G30" s="153">
        <f>IF($F$12=1,VALUE(VLOOKUP($E30,'Pricing Reference'!$A$2:$E$46,2,FALSE))," ")</f>
        <v>11.75</v>
      </c>
      <c r="H30" s="153" t="str">
        <f>IF($F$12=2,VALUE(VLOOKUP($E30,'Pricing Reference'!$A$2:$E$46,3,FALSE))," ")</f>
        <v xml:space="preserve"> </v>
      </c>
      <c r="I30" s="153" t="str">
        <f>IF($F$12=3,VALUE(VLOOKUP($E30,'Pricing Reference'!$A$2:$E$46,4,FALSE))," ")</f>
        <v xml:space="preserve"> </v>
      </c>
      <c r="J30" s="391">
        <f>VALUE(VLOOKUP(E30,'Pricing Reference'!$A$2:$E$46,5,FALSE))</f>
        <v>23</v>
      </c>
      <c r="K30" s="158"/>
      <c r="L30" s="158"/>
      <c r="M30" s="158"/>
      <c r="N30" s="158"/>
      <c r="O30" s="158"/>
      <c r="P30" s="396">
        <f t="shared" si="1"/>
        <v>0</v>
      </c>
      <c r="Q30" s="159"/>
      <c r="R30" s="160"/>
      <c r="S30" s="156">
        <v>847587005840</v>
      </c>
      <c r="T30" s="397" t="str">
        <f t="shared" si="2"/>
        <v xml:space="preserve"> </v>
      </c>
      <c r="U30" s="395"/>
      <c r="V30" s="161">
        <f t="shared" si="3"/>
        <v>0</v>
      </c>
      <c r="W30" s="161">
        <f t="shared" si="4"/>
        <v>0</v>
      </c>
      <c r="X30" s="161">
        <f t="shared" si="5"/>
        <v>0</v>
      </c>
      <c r="Y30" s="161">
        <f t="shared" si="6"/>
        <v>0</v>
      </c>
      <c r="Z30" s="161">
        <f t="shared" si="7"/>
        <v>0</v>
      </c>
      <c r="AA30" s="162">
        <f t="shared" si="8"/>
        <v>0</v>
      </c>
    </row>
    <row r="31" spans="1:27" s="343" customFormat="1" ht="14.4" thickTop="1" thickBot="1">
      <c r="A31" s="344">
        <v>107692</v>
      </c>
      <c r="B31" s="347" t="s">
        <v>140</v>
      </c>
      <c r="C31" s="346" t="s">
        <v>124</v>
      </c>
      <c r="D31" s="347">
        <v>15</v>
      </c>
      <c r="E31" s="346" t="s">
        <v>141</v>
      </c>
      <c r="F31" s="159">
        <f t="shared" ref="F31" si="11">SUM(G31:I31)</f>
        <v>11.75</v>
      </c>
      <c r="G31" s="153">
        <f>IF($F$12=1,VALUE(VLOOKUP($E31,'Pricing Reference'!$A$2:$E$46,2,FALSE))," ")</f>
        <v>11.75</v>
      </c>
      <c r="H31" s="153" t="str">
        <f>IF($F$12=2,VALUE(VLOOKUP($E31,'Pricing Reference'!$A$2:$E$46,3,FALSE))," ")</f>
        <v xml:space="preserve"> </v>
      </c>
      <c r="I31" s="153" t="str">
        <f>IF($F$12=3,VALUE(VLOOKUP($E31,'Pricing Reference'!$A$2:$E$46,4,FALSE))," ")</f>
        <v xml:space="preserve"> </v>
      </c>
      <c r="J31" s="391">
        <f>VALUE(VLOOKUP(E31,'Pricing Reference'!$A$2:$E$46,5,FALSE))</f>
        <v>23</v>
      </c>
      <c r="K31" s="158"/>
      <c r="L31" s="158"/>
      <c r="M31" s="158"/>
      <c r="N31" s="158"/>
      <c r="O31" s="158"/>
      <c r="P31" s="396">
        <f t="shared" si="1"/>
        <v>0</v>
      </c>
      <c r="Q31" s="159"/>
      <c r="R31" s="160"/>
      <c r="S31" s="156">
        <v>847587006106</v>
      </c>
      <c r="T31" s="397" t="str">
        <f t="shared" si="2"/>
        <v xml:space="preserve"> </v>
      </c>
      <c r="U31" s="395"/>
      <c r="V31" s="161">
        <f t="shared" si="3"/>
        <v>0</v>
      </c>
      <c r="W31" s="161">
        <f t="shared" si="4"/>
        <v>0</v>
      </c>
      <c r="X31" s="161">
        <f t="shared" si="5"/>
        <v>0</v>
      </c>
      <c r="Y31" s="161">
        <f t="shared" si="6"/>
        <v>0</v>
      </c>
      <c r="Z31" s="161">
        <f t="shared" si="7"/>
        <v>0</v>
      </c>
      <c r="AA31" s="162">
        <f t="shared" si="8"/>
        <v>0</v>
      </c>
    </row>
    <row r="32" spans="1:27" s="343" customFormat="1" ht="14.4" thickTop="1" thickBot="1">
      <c r="A32" s="344">
        <v>107694</v>
      </c>
      <c r="B32" s="347" t="s">
        <v>142</v>
      </c>
      <c r="C32" s="346" t="s">
        <v>124</v>
      </c>
      <c r="D32" s="347">
        <v>15</v>
      </c>
      <c r="E32" s="346" t="s">
        <v>141</v>
      </c>
      <c r="F32" s="159">
        <f t="shared" ref="F32:F34" si="12">SUM(G32:I32)</f>
        <v>11.75</v>
      </c>
      <c r="G32" s="153">
        <f>IF($F$12=1,VALUE(VLOOKUP($E32,'Pricing Reference'!$A$2:$E$46,2,FALSE))," ")</f>
        <v>11.75</v>
      </c>
      <c r="H32" s="153" t="str">
        <f>IF($F$12=2,VALUE(VLOOKUP($E32,'Pricing Reference'!$A$2:$E$46,3,FALSE))," ")</f>
        <v xml:space="preserve"> </v>
      </c>
      <c r="I32" s="153" t="str">
        <f>IF($F$12=3,VALUE(VLOOKUP($E32,'Pricing Reference'!$A$2:$E$46,4,FALSE))," ")</f>
        <v xml:space="preserve"> </v>
      </c>
      <c r="J32" s="391">
        <f>VALUE(VLOOKUP(E32,'Pricing Reference'!$A$2:$E$46,5,FALSE))</f>
        <v>23</v>
      </c>
      <c r="K32" s="158"/>
      <c r="L32" s="158"/>
      <c r="M32" s="158"/>
      <c r="N32" s="158"/>
      <c r="O32" s="158"/>
      <c r="P32" s="396">
        <f t="shared" si="1"/>
        <v>0</v>
      </c>
      <c r="Q32" s="159"/>
      <c r="R32" s="160"/>
      <c r="S32" s="156">
        <v>847587006120</v>
      </c>
      <c r="T32" s="397" t="str">
        <f t="shared" si="2"/>
        <v xml:space="preserve"> </v>
      </c>
      <c r="U32" s="395"/>
      <c r="V32" s="161">
        <f t="shared" si="3"/>
        <v>0</v>
      </c>
      <c r="W32" s="161">
        <f t="shared" si="4"/>
        <v>0</v>
      </c>
      <c r="X32" s="161">
        <f t="shared" si="5"/>
        <v>0</v>
      </c>
      <c r="Y32" s="161">
        <f t="shared" si="6"/>
        <v>0</v>
      </c>
      <c r="Z32" s="161">
        <f t="shared" si="7"/>
        <v>0</v>
      </c>
      <c r="AA32" s="162">
        <f t="shared" si="8"/>
        <v>0</v>
      </c>
    </row>
    <row r="33" spans="1:27" s="343" customFormat="1" ht="14.4" thickTop="1" thickBot="1">
      <c r="A33" s="344">
        <v>107696</v>
      </c>
      <c r="B33" s="353" t="s">
        <v>143</v>
      </c>
      <c r="C33" s="346" t="s">
        <v>124</v>
      </c>
      <c r="D33" s="347">
        <v>15</v>
      </c>
      <c r="E33" s="346" t="s">
        <v>141</v>
      </c>
      <c r="F33" s="159">
        <f t="shared" si="12"/>
        <v>11.75</v>
      </c>
      <c r="G33" s="153">
        <f>IF($F$12=1,VALUE(VLOOKUP($E33,'Pricing Reference'!$A$2:$E$46,2,FALSE))," ")</f>
        <v>11.75</v>
      </c>
      <c r="H33" s="153" t="str">
        <f>IF($F$12=2,VALUE(VLOOKUP($E33,'Pricing Reference'!$A$2:$E$46,3,FALSE))," ")</f>
        <v xml:space="preserve"> </v>
      </c>
      <c r="I33" s="153" t="str">
        <f>IF($F$12=3,VALUE(VLOOKUP($E33,'Pricing Reference'!$A$2:$E$46,4,FALSE))," ")</f>
        <v xml:space="preserve"> </v>
      </c>
      <c r="J33" s="391">
        <f>VALUE(VLOOKUP(E33,'Pricing Reference'!$A$2:$E$46,5,FALSE))</f>
        <v>23</v>
      </c>
      <c r="K33" s="158"/>
      <c r="L33" s="158"/>
      <c r="M33" s="158"/>
      <c r="N33" s="158"/>
      <c r="O33" s="158"/>
      <c r="P33" s="396">
        <f t="shared" si="1"/>
        <v>0</v>
      </c>
      <c r="Q33" s="159"/>
      <c r="R33" s="160"/>
      <c r="S33" s="156">
        <v>847587006144</v>
      </c>
      <c r="T33" s="397" t="str">
        <f t="shared" si="2"/>
        <v xml:space="preserve"> </v>
      </c>
      <c r="U33" s="395"/>
      <c r="V33" s="161">
        <f t="shared" si="3"/>
        <v>0</v>
      </c>
      <c r="W33" s="161">
        <f t="shared" si="4"/>
        <v>0</v>
      </c>
      <c r="X33" s="161">
        <f t="shared" si="5"/>
        <v>0</v>
      </c>
      <c r="Y33" s="161">
        <f t="shared" si="6"/>
        <v>0</v>
      </c>
      <c r="Z33" s="161">
        <f t="shared" si="7"/>
        <v>0</v>
      </c>
      <c r="AA33" s="162">
        <f t="shared" si="8"/>
        <v>0</v>
      </c>
    </row>
    <row r="34" spans="1:27" s="343" customFormat="1" ht="14.4" thickTop="1" thickBot="1">
      <c r="A34" s="344">
        <v>107697</v>
      </c>
      <c r="B34" s="353" t="s">
        <v>144</v>
      </c>
      <c r="C34" s="346" t="s">
        <v>124</v>
      </c>
      <c r="D34" s="347">
        <v>15</v>
      </c>
      <c r="E34" s="346" t="s">
        <v>141</v>
      </c>
      <c r="F34" s="159">
        <f t="shared" si="12"/>
        <v>11.75</v>
      </c>
      <c r="G34" s="153">
        <f>IF($F$12=1,VALUE(VLOOKUP($E34,'Pricing Reference'!$A$2:$E$46,2,FALSE))," ")</f>
        <v>11.75</v>
      </c>
      <c r="H34" s="153" t="str">
        <f>IF($F$12=2,VALUE(VLOOKUP($E34,'Pricing Reference'!$A$2:$E$46,3,FALSE))," ")</f>
        <v xml:space="preserve"> </v>
      </c>
      <c r="I34" s="153" t="str">
        <f>IF($F$12=3,VALUE(VLOOKUP($E34,'Pricing Reference'!$A$2:$E$46,4,FALSE))," ")</f>
        <v xml:space="preserve"> </v>
      </c>
      <c r="J34" s="391">
        <f>VALUE(VLOOKUP(E34,'Pricing Reference'!$A$2:$E$46,5,FALSE))</f>
        <v>23</v>
      </c>
      <c r="K34" s="158"/>
      <c r="L34" s="158"/>
      <c r="M34" s="158"/>
      <c r="N34" s="158"/>
      <c r="O34" s="158"/>
      <c r="P34" s="396">
        <f t="shared" si="1"/>
        <v>0</v>
      </c>
      <c r="Q34" s="159"/>
      <c r="R34" s="160"/>
      <c r="S34" s="156">
        <v>847587006151</v>
      </c>
      <c r="T34" s="397" t="str">
        <f t="shared" si="2"/>
        <v xml:space="preserve"> </v>
      </c>
      <c r="U34" s="395"/>
      <c r="V34" s="161">
        <f t="shared" si="3"/>
        <v>0</v>
      </c>
      <c r="W34" s="161">
        <f t="shared" si="4"/>
        <v>0</v>
      </c>
      <c r="X34" s="161">
        <f t="shared" si="5"/>
        <v>0</v>
      </c>
      <c r="Y34" s="161">
        <f t="shared" si="6"/>
        <v>0</v>
      </c>
      <c r="Z34" s="161">
        <f t="shared" si="7"/>
        <v>0</v>
      </c>
      <c r="AA34" s="162">
        <f t="shared" si="8"/>
        <v>0</v>
      </c>
    </row>
    <row r="35" spans="1:27" s="343" customFormat="1" ht="14.4" thickTop="1" thickBot="1">
      <c r="A35" s="350">
        <v>107698</v>
      </c>
      <c r="B35" s="347" t="s">
        <v>145</v>
      </c>
      <c r="C35" s="346" t="s">
        <v>124</v>
      </c>
      <c r="D35" s="347">
        <v>15</v>
      </c>
      <c r="E35" s="348" t="s">
        <v>141</v>
      </c>
      <c r="F35" s="159">
        <f>SUM(G35:I35)</f>
        <v>11.75</v>
      </c>
      <c r="G35" s="153">
        <f>IF($F$12=1,VALUE(VLOOKUP($E35,'Pricing Reference'!$A$2:$E$46,2,FALSE))," ")</f>
        <v>11.75</v>
      </c>
      <c r="H35" s="153" t="str">
        <f>IF($F$12=2,VALUE(VLOOKUP($E35,'Pricing Reference'!$A$2:$E$46,3,FALSE))," ")</f>
        <v xml:space="preserve"> </v>
      </c>
      <c r="I35" s="153" t="str">
        <f>IF($F$12=3,VALUE(VLOOKUP($E35,'Pricing Reference'!$A$2:$E$46,4,FALSE))," ")</f>
        <v xml:space="preserve"> </v>
      </c>
      <c r="J35" s="391">
        <f>VALUE(VLOOKUP(E35,'Pricing Reference'!$A$2:$E$46,5,FALSE))</f>
        <v>23</v>
      </c>
      <c r="K35" s="158"/>
      <c r="L35" s="158"/>
      <c r="M35" s="158"/>
      <c r="N35" s="158"/>
      <c r="O35" s="158"/>
      <c r="P35" s="396">
        <f t="shared" si="1"/>
        <v>0</v>
      </c>
      <c r="Q35" s="159"/>
      <c r="R35" s="160"/>
      <c r="S35" s="156">
        <v>847587006168</v>
      </c>
      <c r="T35" s="397" t="str">
        <f t="shared" si="2"/>
        <v xml:space="preserve"> </v>
      </c>
      <c r="U35" s="395"/>
      <c r="V35" s="161">
        <f t="shared" si="3"/>
        <v>0</v>
      </c>
      <c r="W35" s="161">
        <f t="shared" si="4"/>
        <v>0</v>
      </c>
      <c r="X35" s="161">
        <f t="shared" si="5"/>
        <v>0</v>
      </c>
      <c r="Y35" s="161">
        <f t="shared" si="6"/>
        <v>0</v>
      </c>
      <c r="Z35" s="161">
        <f t="shared" si="7"/>
        <v>0</v>
      </c>
      <c r="AA35" s="162">
        <f t="shared" si="8"/>
        <v>0</v>
      </c>
    </row>
    <row r="36" spans="1:27" s="343" customFormat="1" ht="14.4" thickTop="1" thickBot="1">
      <c r="A36" s="350">
        <v>107693</v>
      </c>
      <c r="B36" s="347" t="s">
        <v>146</v>
      </c>
      <c r="C36" s="346" t="s">
        <v>124</v>
      </c>
      <c r="D36" s="347">
        <v>15</v>
      </c>
      <c r="E36" s="348" t="s">
        <v>141</v>
      </c>
      <c r="F36" s="159">
        <f>SUM(G36:I36)</f>
        <v>11.75</v>
      </c>
      <c r="G36" s="153">
        <f>IF($F$12=1,VALUE(VLOOKUP($E36,'Pricing Reference'!$A$2:$E$46,2,FALSE))," ")</f>
        <v>11.75</v>
      </c>
      <c r="H36" s="153" t="str">
        <f>IF($F$12=2,VALUE(VLOOKUP($E36,'Pricing Reference'!$A$2:$E$46,3,FALSE))," ")</f>
        <v xml:space="preserve"> </v>
      </c>
      <c r="I36" s="153" t="str">
        <f>IF($F$12=3,VALUE(VLOOKUP($E36,'Pricing Reference'!$A$2:$E$46,4,FALSE))," ")</f>
        <v xml:space="preserve"> </v>
      </c>
      <c r="J36" s="391">
        <f>VALUE(VLOOKUP(E36,'Pricing Reference'!$A$2:$E$46,5,FALSE))</f>
        <v>23</v>
      </c>
      <c r="K36" s="158"/>
      <c r="L36" s="158"/>
      <c r="M36" s="158"/>
      <c r="N36" s="158"/>
      <c r="O36" s="158"/>
      <c r="P36" s="396">
        <f t="shared" si="1"/>
        <v>0</v>
      </c>
      <c r="Q36" s="159"/>
      <c r="R36" s="160"/>
      <c r="S36" s="156">
        <v>847587006113</v>
      </c>
      <c r="T36" s="397" t="str">
        <f t="shared" si="2"/>
        <v xml:space="preserve"> </v>
      </c>
      <c r="U36" s="395"/>
      <c r="V36" s="161">
        <f t="shared" si="3"/>
        <v>0</v>
      </c>
      <c r="W36" s="161">
        <f t="shared" si="4"/>
        <v>0</v>
      </c>
      <c r="X36" s="161">
        <f t="shared" si="5"/>
        <v>0</v>
      </c>
      <c r="Y36" s="161">
        <f t="shared" si="6"/>
        <v>0</v>
      </c>
      <c r="Z36" s="161">
        <f t="shared" si="7"/>
        <v>0</v>
      </c>
      <c r="AA36" s="162">
        <f t="shared" si="8"/>
        <v>0</v>
      </c>
    </row>
    <row r="37" spans="1:27" s="343" customFormat="1" ht="14.4" thickTop="1" thickBot="1">
      <c r="A37" s="350">
        <v>107695</v>
      </c>
      <c r="B37" s="347" t="s">
        <v>147</v>
      </c>
      <c r="C37" s="346" t="s">
        <v>124</v>
      </c>
      <c r="D37" s="347">
        <v>15</v>
      </c>
      <c r="E37" s="348" t="s">
        <v>141</v>
      </c>
      <c r="F37" s="159">
        <f>SUM(G37:I37)</f>
        <v>11.75</v>
      </c>
      <c r="G37" s="153">
        <f>IF($F$12=1,VALUE(VLOOKUP($E37,'Pricing Reference'!$A$2:$E$46,2,FALSE))," ")</f>
        <v>11.75</v>
      </c>
      <c r="H37" s="153" t="str">
        <f>IF($F$12=2,VALUE(VLOOKUP($E37,'Pricing Reference'!$A$2:$E$46,3,FALSE))," ")</f>
        <v xml:space="preserve"> </v>
      </c>
      <c r="I37" s="153" t="str">
        <f>IF($F$12=3,VALUE(VLOOKUP($E37,'Pricing Reference'!$A$2:$E$46,4,FALSE))," ")</f>
        <v xml:space="preserve"> </v>
      </c>
      <c r="J37" s="391">
        <f>VALUE(VLOOKUP(E37,'Pricing Reference'!$A$2:$E$46,5,FALSE))</f>
        <v>23</v>
      </c>
      <c r="K37" s="158"/>
      <c r="L37" s="158"/>
      <c r="M37" s="158"/>
      <c r="N37" s="158"/>
      <c r="O37" s="158"/>
      <c r="P37" s="396">
        <f t="shared" si="1"/>
        <v>0</v>
      </c>
      <c r="Q37" s="159"/>
      <c r="R37" s="160"/>
      <c r="S37" s="156">
        <v>847587006137</v>
      </c>
      <c r="T37" s="397" t="str">
        <f t="shared" si="2"/>
        <v xml:space="preserve"> </v>
      </c>
      <c r="U37" s="395"/>
      <c r="V37" s="161">
        <f t="shared" si="3"/>
        <v>0</v>
      </c>
      <c r="W37" s="161">
        <f t="shared" si="4"/>
        <v>0</v>
      </c>
      <c r="X37" s="161">
        <f t="shared" si="5"/>
        <v>0</v>
      </c>
      <c r="Y37" s="161">
        <f t="shared" si="6"/>
        <v>0</v>
      </c>
      <c r="Z37" s="161">
        <f t="shared" si="7"/>
        <v>0</v>
      </c>
      <c r="AA37" s="162">
        <f t="shared" si="8"/>
        <v>0</v>
      </c>
    </row>
    <row r="38" spans="1:27" s="343" customFormat="1" ht="14.4" thickTop="1" thickBot="1">
      <c r="A38" s="350">
        <v>100210</v>
      </c>
      <c r="B38" s="347" t="s">
        <v>148</v>
      </c>
      <c r="C38" s="346" t="s">
        <v>124</v>
      </c>
      <c r="D38" s="347">
        <v>17</v>
      </c>
      <c r="E38" s="348" t="s">
        <v>149</v>
      </c>
      <c r="F38" s="159">
        <f>SUM(G38:I38)</f>
        <v>11.75</v>
      </c>
      <c r="G38" s="153">
        <f>IF($F$12=1,VALUE(VLOOKUP($E38,'Pricing Reference'!$A$2:$E$46,2,FALSE))," ")</f>
        <v>11.75</v>
      </c>
      <c r="H38" s="153" t="str">
        <f>IF($F$12=2,VALUE(VLOOKUP($E38,'Pricing Reference'!$A$2:$E$46,3,FALSE))," ")</f>
        <v xml:space="preserve"> </v>
      </c>
      <c r="I38" s="153" t="str">
        <f>IF($F$12=3,VALUE(VLOOKUP($E38,'Pricing Reference'!$A$2:$E$46,4,FALSE))," ")</f>
        <v xml:space="preserve"> </v>
      </c>
      <c r="J38" s="391">
        <f>VALUE(VLOOKUP(E38,'Pricing Reference'!$A$2:$E$46,5,FALSE))</f>
        <v>23</v>
      </c>
      <c r="K38" s="158"/>
      <c r="L38" s="158"/>
      <c r="M38" s="158"/>
      <c r="N38" s="158"/>
      <c r="O38" s="158"/>
      <c r="P38" s="396">
        <f t="shared" si="1"/>
        <v>0</v>
      </c>
      <c r="Q38" s="159"/>
      <c r="R38" s="160"/>
      <c r="S38" s="156">
        <v>847587003075</v>
      </c>
      <c r="T38" s="397" t="str">
        <f t="shared" si="2"/>
        <v xml:space="preserve"> </v>
      </c>
      <c r="U38" s="395"/>
      <c r="V38" s="161">
        <f t="shared" si="3"/>
        <v>0</v>
      </c>
      <c r="W38" s="161">
        <f t="shared" si="4"/>
        <v>0</v>
      </c>
      <c r="X38" s="161">
        <f t="shared" si="5"/>
        <v>0</v>
      </c>
      <c r="Y38" s="161">
        <f t="shared" si="6"/>
        <v>0</v>
      </c>
      <c r="Z38" s="161">
        <f t="shared" si="7"/>
        <v>0</v>
      </c>
      <c r="AA38" s="162">
        <f t="shared" si="8"/>
        <v>0</v>
      </c>
    </row>
    <row r="39" spans="1:27" s="343" customFormat="1" ht="14.4" thickTop="1" thickBot="1">
      <c r="A39" s="351">
        <v>100211</v>
      </c>
      <c r="B39" s="348" t="s">
        <v>150</v>
      </c>
      <c r="C39" s="346" t="s">
        <v>124</v>
      </c>
      <c r="D39" s="347">
        <v>17</v>
      </c>
      <c r="E39" s="348" t="s">
        <v>149</v>
      </c>
      <c r="F39" s="159">
        <f>SUM(G39:I39)</f>
        <v>11.75</v>
      </c>
      <c r="G39" s="153">
        <f>IF($F$12=1,VALUE(VLOOKUP($E39,'Pricing Reference'!$A$2:$E$46,2,FALSE))," ")</f>
        <v>11.75</v>
      </c>
      <c r="H39" s="153" t="str">
        <f>IF($F$12=2,VALUE(VLOOKUP($E39,'Pricing Reference'!$A$2:$E$46,3,FALSE))," ")</f>
        <v xml:space="preserve"> </v>
      </c>
      <c r="I39" s="153" t="str">
        <f>IF($F$12=3,VALUE(VLOOKUP($E39,'Pricing Reference'!$A$2:$E$46,4,FALSE))," ")</f>
        <v xml:space="preserve"> </v>
      </c>
      <c r="J39" s="391">
        <f>VALUE(VLOOKUP(E39,'Pricing Reference'!$A$2:$E$46,5,FALSE))</f>
        <v>23</v>
      </c>
      <c r="K39" s="158"/>
      <c r="L39" s="158"/>
      <c r="M39" s="158"/>
      <c r="N39" s="158"/>
      <c r="O39" s="158"/>
      <c r="P39" s="396">
        <f t="shared" si="1"/>
        <v>0</v>
      </c>
      <c r="Q39" s="159"/>
      <c r="R39" s="160"/>
      <c r="S39" s="156">
        <v>847587003082</v>
      </c>
      <c r="T39" s="397" t="str">
        <f t="shared" si="2"/>
        <v xml:space="preserve"> </v>
      </c>
      <c r="U39" s="395"/>
      <c r="V39" s="161">
        <f t="shared" si="3"/>
        <v>0</v>
      </c>
      <c r="W39" s="161">
        <f t="shared" si="4"/>
        <v>0</v>
      </c>
      <c r="X39" s="161">
        <f t="shared" si="5"/>
        <v>0</v>
      </c>
      <c r="Y39" s="161">
        <f t="shared" si="6"/>
        <v>0</v>
      </c>
      <c r="Z39" s="161">
        <f t="shared" si="7"/>
        <v>0</v>
      </c>
      <c r="AA39" s="162">
        <f t="shared" si="8"/>
        <v>0</v>
      </c>
    </row>
    <row r="40" spans="1:27" s="343" customFormat="1" ht="14.4" thickTop="1" thickBot="1">
      <c r="A40" s="357">
        <v>100212</v>
      </c>
      <c r="B40" s="358" t="s">
        <v>151</v>
      </c>
      <c r="C40" s="346" t="s">
        <v>124</v>
      </c>
      <c r="D40" s="347">
        <v>17</v>
      </c>
      <c r="E40" s="346" t="s">
        <v>149</v>
      </c>
      <c r="F40" s="159">
        <f t="shared" ref="F40" si="13">SUM(G40:I40)</f>
        <v>11.75</v>
      </c>
      <c r="G40" s="153">
        <f>IF($F$12=1,VALUE(VLOOKUP($E40,'Pricing Reference'!$A$2:$E$46,2,FALSE))," ")</f>
        <v>11.75</v>
      </c>
      <c r="H40" s="153" t="str">
        <f>IF($F$12=2,VALUE(VLOOKUP($E40,'Pricing Reference'!$A$2:$E$46,3,FALSE))," ")</f>
        <v xml:space="preserve"> </v>
      </c>
      <c r="I40" s="153" t="str">
        <f>IF($F$12=3,VALUE(VLOOKUP($E40,'Pricing Reference'!$A$2:$E$46,4,FALSE))," ")</f>
        <v xml:space="preserve"> </v>
      </c>
      <c r="J40" s="391">
        <f>VALUE(VLOOKUP(E40,'Pricing Reference'!$A$2:$E$46,5,FALSE))</f>
        <v>23</v>
      </c>
      <c r="K40" s="158"/>
      <c r="L40" s="158"/>
      <c r="M40" s="158"/>
      <c r="N40" s="158"/>
      <c r="O40" s="158"/>
      <c r="P40" s="396">
        <f t="shared" si="1"/>
        <v>0</v>
      </c>
      <c r="Q40" s="159"/>
      <c r="R40" s="160"/>
      <c r="S40" s="156">
        <v>847587003099</v>
      </c>
      <c r="T40" s="397" t="str">
        <f t="shared" si="2"/>
        <v xml:space="preserve"> </v>
      </c>
      <c r="U40" s="395"/>
      <c r="V40" s="161">
        <f t="shared" si="3"/>
        <v>0</v>
      </c>
      <c r="W40" s="161">
        <f t="shared" si="4"/>
        <v>0</v>
      </c>
      <c r="X40" s="161">
        <f t="shared" si="5"/>
        <v>0</v>
      </c>
      <c r="Y40" s="161">
        <f t="shared" si="6"/>
        <v>0</v>
      </c>
      <c r="Z40" s="161">
        <f t="shared" si="7"/>
        <v>0</v>
      </c>
      <c r="AA40" s="162">
        <f t="shared" si="8"/>
        <v>0</v>
      </c>
    </row>
    <row r="41" spans="1:27" s="343" customFormat="1" ht="14.4" thickTop="1" thickBot="1">
      <c r="A41" s="357">
        <v>100208</v>
      </c>
      <c r="B41" s="358" t="s">
        <v>152</v>
      </c>
      <c r="C41" s="346" t="s">
        <v>124</v>
      </c>
      <c r="D41" s="347">
        <v>17</v>
      </c>
      <c r="E41" s="346" t="s">
        <v>149</v>
      </c>
      <c r="F41" s="159">
        <f t="shared" ref="F41:F87" si="14">SUM(G41:I41)</f>
        <v>11.75</v>
      </c>
      <c r="G41" s="153">
        <f>IF($F$12=1,VALUE(VLOOKUP($E41,'Pricing Reference'!$A$2:$E$46,2,FALSE))," ")</f>
        <v>11.75</v>
      </c>
      <c r="H41" s="153" t="str">
        <f>IF($F$12=2,VALUE(VLOOKUP($E41,'Pricing Reference'!$A$2:$E$46,3,FALSE))," ")</f>
        <v xml:space="preserve"> </v>
      </c>
      <c r="I41" s="153" t="str">
        <f>IF($F$12=3,VALUE(VLOOKUP($E41,'Pricing Reference'!$A$2:$E$46,4,FALSE))," ")</f>
        <v xml:space="preserve"> </v>
      </c>
      <c r="J41" s="391">
        <f>VALUE(VLOOKUP(E41,'Pricing Reference'!$A$2:$E$46,5,FALSE))</f>
        <v>23</v>
      </c>
      <c r="K41" s="158"/>
      <c r="L41" s="158"/>
      <c r="M41" s="158"/>
      <c r="N41" s="158"/>
      <c r="O41" s="158"/>
      <c r="P41" s="396">
        <f t="shared" si="1"/>
        <v>0</v>
      </c>
      <c r="Q41" s="159"/>
      <c r="R41" s="160"/>
      <c r="S41" s="156">
        <v>847587003051</v>
      </c>
      <c r="T41" s="397" t="str">
        <f t="shared" si="2"/>
        <v xml:space="preserve"> </v>
      </c>
      <c r="U41" s="395"/>
      <c r="V41" s="161">
        <f t="shared" si="3"/>
        <v>0</v>
      </c>
      <c r="W41" s="161">
        <f t="shared" si="4"/>
        <v>0</v>
      </c>
      <c r="X41" s="161">
        <f t="shared" si="5"/>
        <v>0</v>
      </c>
      <c r="Y41" s="161">
        <f t="shared" si="6"/>
        <v>0</v>
      </c>
      <c r="Z41" s="161">
        <f t="shared" si="7"/>
        <v>0</v>
      </c>
      <c r="AA41" s="162">
        <f t="shared" si="8"/>
        <v>0</v>
      </c>
    </row>
    <row r="42" spans="1:27" s="343" customFormat="1" ht="14.4" thickTop="1" thickBot="1">
      <c r="A42" s="350">
        <v>100213</v>
      </c>
      <c r="B42" s="347" t="s">
        <v>153</v>
      </c>
      <c r="C42" s="346" t="s">
        <v>124</v>
      </c>
      <c r="D42" s="347">
        <v>17</v>
      </c>
      <c r="E42" s="346" t="s">
        <v>149</v>
      </c>
      <c r="F42" s="159">
        <f t="shared" si="14"/>
        <v>11.75</v>
      </c>
      <c r="G42" s="153">
        <f>IF($F$12=1,VALUE(VLOOKUP($E42,'Pricing Reference'!$A$2:$E$46,2,FALSE))," ")</f>
        <v>11.75</v>
      </c>
      <c r="H42" s="153" t="str">
        <f>IF($F$12=2,VALUE(VLOOKUP($E42,'Pricing Reference'!$A$2:$E$46,3,FALSE))," ")</f>
        <v xml:space="preserve"> </v>
      </c>
      <c r="I42" s="153" t="str">
        <f>IF($F$12=3,VALUE(VLOOKUP($E42,'Pricing Reference'!$A$2:$E$46,4,FALSE))," ")</f>
        <v xml:space="preserve"> </v>
      </c>
      <c r="J42" s="391">
        <f>VALUE(VLOOKUP(E42,'Pricing Reference'!$A$2:$E$46,5,FALSE))</f>
        <v>23</v>
      </c>
      <c r="K42" s="158"/>
      <c r="L42" s="158"/>
      <c r="M42" s="158"/>
      <c r="N42" s="158"/>
      <c r="O42" s="158"/>
      <c r="P42" s="396">
        <f t="shared" si="1"/>
        <v>0</v>
      </c>
      <c r="Q42" s="159"/>
      <c r="R42" s="160"/>
      <c r="S42" s="156">
        <v>847587003105</v>
      </c>
      <c r="T42" s="397" t="str">
        <f t="shared" si="2"/>
        <v xml:space="preserve"> </v>
      </c>
      <c r="U42" s="395"/>
      <c r="V42" s="161">
        <f t="shared" si="3"/>
        <v>0</v>
      </c>
      <c r="W42" s="161">
        <f t="shared" si="4"/>
        <v>0</v>
      </c>
      <c r="X42" s="161">
        <f t="shared" si="5"/>
        <v>0</v>
      </c>
      <c r="Y42" s="161">
        <f t="shared" si="6"/>
        <v>0</v>
      </c>
      <c r="Z42" s="161">
        <f t="shared" si="7"/>
        <v>0</v>
      </c>
      <c r="AA42" s="162">
        <f t="shared" si="8"/>
        <v>0</v>
      </c>
    </row>
    <row r="43" spans="1:27" s="343" customFormat="1" ht="14.4" thickTop="1" thickBot="1">
      <c r="A43" s="357">
        <v>105768</v>
      </c>
      <c r="B43" s="358" t="s">
        <v>154</v>
      </c>
      <c r="C43" s="346" t="s">
        <v>124</v>
      </c>
      <c r="D43" s="347">
        <v>17</v>
      </c>
      <c r="E43" s="346" t="s">
        <v>149</v>
      </c>
      <c r="F43" s="159">
        <f t="shared" si="14"/>
        <v>11.75</v>
      </c>
      <c r="G43" s="153">
        <f>IF($F$12=1,VALUE(VLOOKUP($E43,'Pricing Reference'!$A$2:$E$46,2,FALSE))," ")</f>
        <v>11.75</v>
      </c>
      <c r="H43" s="153" t="str">
        <f>IF($F$12=2,VALUE(VLOOKUP($E43,'Pricing Reference'!$A$2:$E$46,3,FALSE))," ")</f>
        <v xml:space="preserve"> </v>
      </c>
      <c r="I43" s="153" t="str">
        <f>IF($F$12=3,VALUE(VLOOKUP($E43,'Pricing Reference'!$A$2:$E$46,4,FALSE))," ")</f>
        <v xml:space="preserve"> </v>
      </c>
      <c r="J43" s="391">
        <f>VALUE(VLOOKUP(E43,'Pricing Reference'!$A$2:$E$46,5,FALSE))</f>
        <v>23</v>
      </c>
      <c r="K43" s="158"/>
      <c r="L43" s="158"/>
      <c r="M43" s="158"/>
      <c r="N43" s="158"/>
      <c r="O43" s="158"/>
      <c r="P43" s="396">
        <f t="shared" si="1"/>
        <v>0</v>
      </c>
      <c r="Q43" s="159"/>
      <c r="R43" s="160"/>
      <c r="S43" s="156">
        <v>847587005284</v>
      </c>
      <c r="T43" s="397" t="str">
        <f t="shared" si="2"/>
        <v xml:space="preserve"> </v>
      </c>
      <c r="U43" s="395"/>
      <c r="V43" s="161">
        <f t="shared" si="3"/>
        <v>0</v>
      </c>
      <c r="W43" s="161">
        <f t="shared" si="4"/>
        <v>0</v>
      </c>
      <c r="X43" s="161">
        <f t="shared" si="5"/>
        <v>0</v>
      </c>
      <c r="Y43" s="161">
        <f t="shared" si="6"/>
        <v>0</v>
      </c>
      <c r="Z43" s="161">
        <f t="shared" si="7"/>
        <v>0</v>
      </c>
      <c r="AA43" s="162">
        <f t="shared" si="8"/>
        <v>0</v>
      </c>
    </row>
    <row r="44" spans="1:27" s="343" customFormat="1" ht="14.4" thickTop="1" thickBot="1">
      <c r="A44" s="357">
        <v>100484</v>
      </c>
      <c r="B44" s="347" t="s">
        <v>155</v>
      </c>
      <c r="C44" s="346" t="s">
        <v>124</v>
      </c>
      <c r="D44" s="347">
        <v>17</v>
      </c>
      <c r="E44" s="348" t="s">
        <v>149</v>
      </c>
      <c r="F44" s="159">
        <f t="shared" si="14"/>
        <v>11.75</v>
      </c>
      <c r="G44" s="153">
        <f>IF($F$12=1,VALUE(VLOOKUP($E44,'Pricing Reference'!$A$2:$E$46,2,FALSE))," ")</f>
        <v>11.75</v>
      </c>
      <c r="H44" s="153" t="str">
        <f>IF($F$12=2,VALUE(VLOOKUP($E44,'Pricing Reference'!$A$2:$E$46,3,FALSE))," ")</f>
        <v xml:space="preserve"> </v>
      </c>
      <c r="I44" s="153" t="str">
        <f>IF($F$12=3,VALUE(VLOOKUP($E44,'Pricing Reference'!$A$2:$E$46,4,FALSE))," ")</f>
        <v xml:space="preserve"> </v>
      </c>
      <c r="J44" s="391">
        <f>VALUE(VLOOKUP(E44,'Pricing Reference'!$A$2:$E$46,5,FALSE))</f>
        <v>23</v>
      </c>
      <c r="K44" s="158"/>
      <c r="L44" s="158"/>
      <c r="M44" s="158"/>
      <c r="N44" s="158"/>
      <c r="O44" s="158"/>
      <c r="P44" s="396">
        <f t="shared" si="1"/>
        <v>0</v>
      </c>
      <c r="Q44" s="159"/>
      <c r="R44" s="160"/>
      <c r="S44" s="156">
        <v>847587000654</v>
      </c>
      <c r="T44" s="397" t="str">
        <f t="shared" si="2"/>
        <v xml:space="preserve"> </v>
      </c>
      <c r="U44" s="395"/>
      <c r="V44" s="161">
        <f t="shared" si="3"/>
        <v>0</v>
      </c>
      <c r="W44" s="161">
        <f t="shared" si="4"/>
        <v>0</v>
      </c>
      <c r="X44" s="161">
        <f t="shared" si="5"/>
        <v>0</v>
      </c>
      <c r="Y44" s="161">
        <f t="shared" si="6"/>
        <v>0</v>
      </c>
      <c r="Z44" s="161">
        <f t="shared" si="7"/>
        <v>0</v>
      </c>
      <c r="AA44" s="162">
        <f t="shared" si="8"/>
        <v>0</v>
      </c>
    </row>
    <row r="45" spans="1:27" s="343" customFormat="1" ht="14.4" thickTop="1" thickBot="1">
      <c r="A45" s="357">
        <v>100489</v>
      </c>
      <c r="B45" s="347" t="s">
        <v>156</v>
      </c>
      <c r="C45" s="346" t="s">
        <v>124</v>
      </c>
      <c r="D45" s="347">
        <v>17</v>
      </c>
      <c r="E45" s="348" t="s">
        <v>149</v>
      </c>
      <c r="F45" s="159">
        <f t="shared" si="14"/>
        <v>11.75</v>
      </c>
      <c r="G45" s="153">
        <f>IF($F$12=1,VALUE(VLOOKUP($E45,'Pricing Reference'!$A$2:$E$46,2,FALSE))," ")</f>
        <v>11.75</v>
      </c>
      <c r="H45" s="153" t="str">
        <f>IF($F$12=2,VALUE(VLOOKUP($E45,'Pricing Reference'!$A$2:$E$46,3,FALSE))," ")</f>
        <v xml:space="preserve"> </v>
      </c>
      <c r="I45" s="153" t="str">
        <f>IF($F$12=3,VALUE(VLOOKUP($E45,'Pricing Reference'!$A$2:$E$46,4,FALSE))," ")</f>
        <v xml:space="preserve"> </v>
      </c>
      <c r="J45" s="391">
        <f>VALUE(VLOOKUP(E45,'Pricing Reference'!$A$2:$E$46,5,FALSE))</f>
        <v>23</v>
      </c>
      <c r="K45" s="158"/>
      <c r="L45" s="158"/>
      <c r="M45" s="158"/>
      <c r="N45" s="158"/>
      <c r="O45" s="158"/>
      <c r="P45" s="396">
        <f t="shared" si="1"/>
        <v>0</v>
      </c>
      <c r="Q45" s="159"/>
      <c r="R45" s="160"/>
      <c r="S45" s="156">
        <v>847587000739</v>
      </c>
      <c r="T45" s="397" t="str">
        <f t="shared" si="2"/>
        <v xml:space="preserve"> </v>
      </c>
      <c r="U45" s="395"/>
      <c r="V45" s="161">
        <f t="shared" si="3"/>
        <v>0</v>
      </c>
      <c r="W45" s="161">
        <f t="shared" si="4"/>
        <v>0</v>
      </c>
      <c r="X45" s="161">
        <f t="shared" si="5"/>
        <v>0</v>
      </c>
      <c r="Y45" s="161">
        <f t="shared" si="6"/>
        <v>0</v>
      </c>
      <c r="Z45" s="161">
        <f t="shared" si="7"/>
        <v>0</v>
      </c>
      <c r="AA45" s="162">
        <f t="shared" si="8"/>
        <v>0</v>
      </c>
    </row>
    <row r="46" spans="1:27" s="343" customFormat="1" ht="14.4" thickTop="1" thickBot="1">
      <c r="A46" s="357">
        <v>100486</v>
      </c>
      <c r="B46" s="347" t="s">
        <v>157</v>
      </c>
      <c r="C46" s="346" t="s">
        <v>124</v>
      </c>
      <c r="D46" s="347">
        <v>17</v>
      </c>
      <c r="E46" s="348" t="s">
        <v>149</v>
      </c>
      <c r="F46" s="159">
        <f t="shared" si="14"/>
        <v>11.75</v>
      </c>
      <c r="G46" s="153">
        <f>IF($F$12=1,VALUE(VLOOKUP($E46,'Pricing Reference'!$A$2:$E$46,2,FALSE))," ")</f>
        <v>11.75</v>
      </c>
      <c r="H46" s="153" t="str">
        <f>IF($F$12=2,VALUE(VLOOKUP($E46,'Pricing Reference'!$A$2:$E$46,3,FALSE))," ")</f>
        <v xml:space="preserve"> </v>
      </c>
      <c r="I46" s="153" t="str">
        <f>IF($F$12=3,VALUE(VLOOKUP($E46,'Pricing Reference'!$A$2:$E$46,4,FALSE))," ")</f>
        <v xml:space="preserve"> </v>
      </c>
      <c r="J46" s="391">
        <f>VALUE(VLOOKUP(E46,'Pricing Reference'!$A$2:$E$46,5,FALSE))</f>
        <v>23</v>
      </c>
      <c r="K46" s="158"/>
      <c r="L46" s="158"/>
      <c r="M46" s="158"/>
      <c r="N46" s="158"/>
      <c r="O46" s="158"/>
      <c r="P46" s="396">
        <f t="shared" si="1"/>
        <v>0</v>
      </c>
      <c r="Q46" s="159"/>
      <c r="R46" s="160"/>
      <c r="S46" s="156">
        <v>847587000692</v>
      </c>
      <c r="T46" s="397" t="str">
        <f t="shared" si="2"/>
        <v xml:space="preserve"> </v>
      </c>
      <c r="U46" s="395"/>
      <c r="V46" s="161">
        <f t="shared" si="3"/>
        <v>0</v>
      </c>
      <c r="W46" s="161">
        <f t="shared" si="4"/>
        <v>0</v>
      </c>
      <c r="X46" s="161">
        <f t="shared" si="5"/>
        <v>0</v>
      </c>
      <c r="Y46" s="161">
        <f t="shared" si="6"/>
        <v>0</v>
      </c>
      <c r="Z46" s="161">
        <f t="shared" si="7"/>
        <v>0</v>
      </c>
      <c r="AA46" s="162">
        <f t="shared" si="8"/>
        <v>0</v>
      </c>
    </row>
    <row r="47" spans="1:27" s="343" customFormat="1" ht="14.4" thickTop="1" thickBot="1">
      <c r="A47" s="357">
        <v>100487</v>
      </c>
      <c r="B47" s="347" t="s">
        <v>158</v>
      </c>
      <c r="C47" s="346" t="s">
        <v>124</v>
      </c>
      <c r="D47" s="347">
        <v>17</v>
      </c>
      <c r="E47" s="348" t="s">
        <v>149</v>
      </c>
      <c r="F47" s="159">
        <f t="shared" si="14"/>
        <v>11.75</v>
      </c>
      <c r="G47" s="153">
        <f>IF($F$12=1,VALUE(VLOOKUP($E47,'Pricing Reference'!$A$2:$E$46,2,FALSE))," ")</f>
        <v>11.75</v>
      </c>
      <c r="H47" s="153" t="str">
        <f>IF($F$12=2,VALUE(VLOOKUP($E47,'Pricing Reference'!$A$2:$E$46,3,FALSE))," ")</f>
        <v xml:space="preserve"> </v>
      </c>
      <c r="I47" s="153" t="str">
        <f>IF($F$12=3,VALUE(VLOOKUP($E47,'Pricing Reference'!$A$2:$E$46,4,FALSE))," ")</f>
        <v xml:space="preserve"> </v>
      </c>
      <c r="J47" s="391">
        <f>VALUE(VLOOKUP(E47,'Pricing Reference'!$A$2:$E$46,5,FALSE))</f>
        <v>23</v>
      </c>
      <c r="K47" s="158"/>
      <c r="L47" s="158"/>
      <c r="M47" s="158"/>
      <c r="N47" s="158"/>
      <c r="O47" s="158"/>
      <c r="P47" s="396">
        <f t="shared" si="1"/>
        <v>0</v>
      </c>
      <c r="Q47" s="159"/>
      <c r="R47" s="160"/>
      <c r="S47" s="156">
        <v>847587000715</v>
      </c>
      <c r="T47" s="397" t="str">
        <f t="shared" si="2"/>
        <v xml:space="preserve"> </v>
      </c>
      <c r="U47" s="395"/>
      <c r="V47" s="161">
        <f t="shared" si="3"/>
        <v>0</v>
      </c>
      <c r="W47" s="161">
        <f t="shared" si="4"/>
        <v>0</v>
      </c>
      <c r="X47" s="161">
        <f t="shared" si="5"/>
        <v>0</v>
      </c>
      <c r="Y47" s="161">
        <f t="shared" si="6"/>
        <v>0</v>
      </c>
      <c r="Z47" s="161">
        <f t="shared" si="7"/>
        <v>0</v>
      </c>
      <c r="AA47" s="162">
        <f t="shared" si="8"/>
        <v>0</v>
      </c>
    </row>
    <row r="48" spans="1:27" s="343" customFormat="1" ht="14.4" thickTop="1" thickBot="1">
      <c r="A48" s="357">
        <v>100485</v>
      </c>
      <c r="B48" s="347" t="s">
        <v>159</v>
      </c>
      <c r="C48" s="346" t="s">
        <v>124</v>
      </c>
      <c r="D48" s="347">
        <v>17</v>
      </c>
      <c r="E48" s="348" t="s">
        <v>149</v>
      </c>
      <c r="F48" s="159">
        <f t="shared" si="14"/>
        <v>11.75</v>
      </c>
      <c r="G48" s="153">
        <f>IF($F$12=1,VALUE(VLOOKUP($E48,'Pricing Reference'!$A$2:$E$46,2,FALSE))," ")</f>
        <v>11.75</v>
      </c>
      <c r="H48" s="153" t="str">
        <f>IF($F$12=2,VALUE(VLOOKUP($E48,'Pricing Reference'!$A$2:$E$46,3,FALSE))," ")</f>
        <v xml:space="preserve"> </v>
      </c>
      <c r="I48" s="153" t="str">
        <f>IF($F$12=3,VALUE(VLOOKUP($E48,'Pricing Reference'!$A$2:$E$46,4,FALSE))," ")</f>
        <v xml:space="preserve"> </v>
      </c>
      <c r="J48" s="391">
        <f>VALUE(VLOOKUP(E48,'Pricing Reference'!$A$2:$E$46,5,FALSE))</f>
        <v>23</v>
      </c>
      <c r="K48" s="158"/>
      <c r="L48" s="158"/>
      <c r="M48" s="158"/>
      <c r="N48" s="158"/>
      <c r="O48" s="158"/>
      <c r="P48" s="396">
        <f t="shared" si="1"/>
        <v>0</v>
      </c>
      <c r="Q48" s="159"/>
      <c r="R48" s="160"/>
      <c r="S48" s="156">
        <v>847587000685</v>
      </c>
      <c r="T48" s="397" t="str">
        <f t="shared" si="2"/>
        <v xml:space="preserve"> </v>
      </c>
      <c r="U48" s="395"/>
      <c r="V48" s="161">
        <f t="shared" si="3"/>
        <v>0</v>
      </c>
      <c r="W48" s="161">
        <f t="shared" si="4"/>
        <v>0</v>
      </c>
      <c r="X48" s="161">
        <f t="shared" si="5"/>
        <v>0</v>
      </c>
      <c r="Y48" s="161">
        <f t="shared" si="6"/>
        <v>0</v>
      </c>
      <c r="Z48" s="161">
        <f t="shared" si="7"/>
        <v>0</v>
      </c>
      <c r="AA48" s="162">
        <f t="shared" si="8"/>
        <v>0</v>
      </c>
    </row>
    <row r="49" spans="1:27" s="343" customFormat="1" ht="14.4" thickTop="1" thickBot="1">
      <c r="A49" s="357">
        <v>100488</v>
      </c>
      <c r="B49" s="358" t="s">
        <v>160</v>
      </c>
      <c r="C49" s="346" t="s">
        <v>124</v>
      </c>
      <c r="D49" s="347">
        <v>17</v>
      </c>
      <c r="E49" s="348" t="s">
        <v>149</v>
      </c>
      <c r="F49" s="159">
        <f t="shared" si="14"/>
        <v>11.75</v>
      </c>
      <c r="G49" s="153">
        <f>IF($F$12=1,VALUE(VLOOKUP($E49,'Pricing Reference'!$A$2:$E$46,2,FALSE))," ")</f>
        <v>11.75</v>
      </c>
      <c r="H49" s="153" t="str">
        <f>IF($F$12=2,VALUE(VLOOKUP($E49,'Pricing Reference'!$A$2:$E$46,3,FALSE))," ")</f>
        <v xml:space="preserve"> </v>
      </c>
      <c r="I49" s="153" t="str">
        <f>IF($F$12=3,VALUE(VLOOKUP($E49,'Pricing Reference'!$A$2:$E$46,4,FALSE))," ")</f>
        <v xml:space="preserve"> </v>
      </c>
      <c r="J49" s="391">
        <f>VALUE(VLOOKUP(E49,'Pricing Reference'!$A$2:$E$46,5,FALSE))</f>
        <v>23</v>
      </c>
      <c r="K49" s="158"/>
      <c r="L49" s="158"/>
      <c r="M49" s="158"/>
      <c r="N49" s="158"/>
      <c r="O49" s="158"/>
      <c r="P49" s="396">
        <f t="shared" si="1"/>
        <v>0</v>
      </c>
      <c r="Q49" s="159"/>
      <c r="R49" s="160"/>
      <c r="S49" s="156">
        <v>847587000722</v>
      </c>
      <c r="T49" s="397" t="str">
        <f t="shared" si="2"/>
        <v xml:space="preserve"> </v>
      </c>
      <c r="U49" s="395"/>
      <c r="V49" s="161">
        <f t="shared" si="3"/>
        <v>0</v>
      </c>
      <c r="W49" s="161">
        <f t="shared" si="4"/>
        <v>0</v>
      </c>
      <c r="X49" s="161">
        <f t="shared" si="5"/>
        <v>0</v>
      </c>
      <c r="Y49" s="161">
        <f t="shared" si="6"/>
        <v>0</v>
      </c>
      <c r="Z49" s="161">
        <f t="shared" si="7"/>
        <v>0</v>
      </c>
      <c r="AA49" s="162">
        <f t="shared" si="8"/>
        <v>0</v>
      </c>
    </row>
    <row r="50" spans="1:27" s="343" customFormat="1" ht="14.4" thickTop="1" thickBot="1">
      <c r="A50" s="357">
        <v>107699</v>
      </c>
      <c r="B50" s="353" t="s">
        <v>161</v>
      </c>
      <c r="C50" s="346" t="s">
        <v>124</v>
      </c>
      <c r="D50" s="347">
        <v>16</v>
      </c>
      <c r="E50" s="348" t="s">
        <v>149</v>
      </c>
      <c r="F50" s="159">
        <f t="shared" si="14"/>
        <v>11.75</v>
      </c>
      <c r="G50" s="153">
        <f>IF($F$12=1,VALUE(VLOOKUP($E50,'Pricing Reference'!$A$2:$E$46,2,FALSE))," ")</f>
        <v>11.75</v>
      </c>
      <c r="H50" s="153" t="str">
        <f>IF($F$12=2,VALUE(VLOOKUP($E50,'Pricing Reference'!$A$2:$E$46,3,FALSE))," ")</f>
        <v xml:space="preserve"> </v>
      </c>
      <c r="I50" s="153" t="str">
        <f>IF($F$12=3,VALUE(VLOOKUP($E50,'Pricing Reference'!$A$2:$E$46,4,FALSE))," ")</f>
        <v xml:space="preserve"> </v>
      </c>
      <c r="J50" s="391">
        <f>VALUE(VLOOKUP(E50,'Pricing Reference'!$A$2:$E$46,5,FALSE))</f>
        <v>23</v>
      </c>
      <c r="K50" s="158"/>
      <c r="L50" s="158"/>
      <c r="M50" s="158"/>
      <c r="N50" s="158"/>
      <c r="O50" s="158"/>
      <c r="P50" s="396">
        <f t="shared" si="1"/>
        <v>0</v>
      </c>
      <c r="Q50" s="159"/>
      <c r="R50" s="160"/>
      <c r="S50" s="156">
        <v>847587006175</v>
      </c>
      <c r="T50" s="397" t="str">
        <f t="shared" si="2"/>
        <v xml:space="preserve"> </v>
      </c>
      <c r="U50" s="395"/>
      <c r="V50" s="161">
        <f t="shared" si="3"/>
        <v>0</v>
      </c>
      <c r="W50" s="161">
        <f t="shared" si="4"/>
        <v>0</v>
      </c>
      <c r="X50" s="161">
        <f t="shared" si="5"/>
        <v>0</v>
      </c>
      <c r="Y50" s="161">
        <f t="shared" si="6"/>
        <v>0</v>
      </c>
      <c r="Z50" s="161">
        <f t="shared" si="7"/>
        <v>0</v>
      </c>
      <c r="AA50" s="162">
        <f t="shared" si="8"/>
        <v>0</v>
      </c>
    </row>
    <row r="51" spans="1:27" s="343" customFormat="1" ht="14.4" thickTop="1" thickBot="1">
      <c r="A51" s="357">
        <v>107704</v>
      </c>
      <c r="B51" s="353" t="s">
        <v>162</v>
      </c>
      <c r="C51" s="346" t="s">
        <v>124</v>
      </c>
      <c r="D51" s="347">
        <v>16</v>
      </c>
      <c r="E51" s="348" t="s">
        <v>149</v>
      </c>
      <c r="F51" s="159">
        <f t="shared" si="14"/>
        <v>11.75</v>
      </c>
      <c r="G51" s="153">
        <f>IF($F$12=1,VALUE(VLOOKUP($E51,'Pricing Reference'!$A$2:$E$46,2,FALSE))," ")</f>
        <v>11.75</v>
      </c>
      <c r="H51" s="153" t="str">
        <f>IF($F$12=2,VALUE(VLOOKUP($E51,'Pricing Reference'!$A$2:$E$46,3,FALSE))," ")</f>
        <v xml:space="preserve"> </v>
      </c>
      <c r="I51" s="153" t="str">
        <f>IF($F$12=3,VALUE(VLOOKUP($E51,'Pricing Reference'!$A$2:$E$46,4,FALSE))," ")</f>
        <v xml:space="preserve"> </v>
      </c>
      <c r="J51" s="391">
        <f>VALUE(VLOOKUP(E51,'Pricing Reference'!$A$2:$E$46,5,FALSE))</f>
        <v>23</v>
      </c>
      <c r="K51" s="158"/>
      <c r="L51" s="158"/>
      <c r="M51" s="158"/>
      <c r="N51" s="158"/>
      <c r="O51" s="158"/>
      <c r="P51" s="396">
        <f t="shared" si="1"/>
        <v>0</v>
      </c>
      <c r="Q51" s="159"/>
      <c r="R51" s="160"/>
      <c r="S51" s="156">
        <v>847587006229</v>
      </c>
      <c r="T51" s="397" t="str">
        <f t="shared" si="2"/>
        <v xml:space="preserve"> </v>
      </c>
      <c r="U51" s="395"/>
      <c r="V51" s="161">
        <f t="shared" si="3"/>
        <v>0</v>
      </c>
      <c r="W51" s="161">
        <f t="shared" si="4"/>
        <v>0</v>
      </c>
      <c r="X51" s="161">
        <f t="shared" si="5"/>
        <v>0</v>
      </c>
      <c r="Y51" s="161">
        <f t="shared" si="6"/>
        <v>0</v>
      </c>
      <c r="Z51" s="161">
        <f t="shared" si="7"/>
        <v>0</v>
      </c>
      <c r="AA51" s="162">
        <f t="shared" si="8"/>
        <v>0</v>
      </c>
    </row>
    <row r="52" spans="1:27" s="343" customFormat="1" ht="14.4" thickTop="1" thickBot="1">
      <c r="A52" s="357">
        <v>105765</v>
      </c>
      <c r="B52" s="347" t="s">
        <v>163</v>
      </c>
      <c r="C52" s="346" t="s">
        <v>124</v>
      </c>
      <c r="D52" s="347">
        <v>16</v>
      </c>
      <c r="E52" s="348" t="s">
        <v>149</v>
      </c>
      <c r="F52" s="159">
        <f t="shared" si="14"/>
        <v>11.75</v>
      </c>
      <c r="G52" s="153">
        <f>IF($F$12=1,VALUE(VLOOKUP($E52,'Pricing Reference'!$A$2:$E$46,2,FALSE))," ")</f>
        <v>11.75</v>
      </c>
      <c r="H52" s="153" t="str">
        <f>IF($F$12=2,VALUE(VLOOKUP($E52,'Pricing Reference'!$A$2:$E$46,3,FALSE))," ")</f>
        <v xml:space="preserve"> </v>
      </c>
      <c r="I52" s="153" t="str">
        <f>IF($F$12=3,VALUE(VLOOKUP($E52,'Pricing Reference'!$A$2:$E$46,4,FALSE))," ")</f>
        <v xml:space="preserve"> </v>
      </c>
      <c r="J52" s="391">
        <f>VALUE(VLOOKUP(E52,'Pricing Reference'!$A$2:$E$46,5,FALSE))</f>
        <v>23</v>
      </c>
      <c r="K52" s="158"/>
      <c r="L52" s="158"/>
      <c r="M52" s="158"/>
      <c r="N52" s="158"/>
      <c r="O52" s="158"/>
      <c r="P52" s="396">
        <f t="shared" si="1"/>
        <v>0</v>
      </c>
      <c r="Q52" s="159"/>
      <c r="R52" s="160"/>
      <c r="S52" s="156">
        <v>847587005253</v>
      </c>
      <c r="T52" s="397" t="str">
        <f t="shared" si="2"/>
        <v xml:space="preserve"> </v>
      </c>
      <c r="U52" s="395"/>
      <c r="V52" s="161">
        <f t="shared" si="3"/>
        <v>0</v>
      </c>
      <c r="W52" s="161">
        <f t="shared" si="4"/>
        <v>0</v>
      </c>
      <c r="X52" s="161">
        <f t="shared" si="5"/>
        <v>0</v>
      </c>
      <c r="Y52" s="161">
        <f t="shared" si="6"/>
        <v>0</v>
      </c>
      <c r="Z52" s="161">
        <f t="shared" si="7"/>
        <v>0</v>
      </c>
      <c r="AA52" s="162">
        <f t="shared" si="8"/>
        <v>0</v>
      </c>
    </row>
    <row r="53" spans="1:27" s="343" customFormat="1" ht="14.4" thickTop="1" thickBot="1">
      <c r="A53" s="357">
        <v>107700</v>
      </c>
      <c r="B53" s="353" t="s">
        <v>164</v>
      </c>
      <c r="C53" s="346" t="s">
        <v>124</v>
      </c>
      <c r="D53" s="347">
        <v>16</v>
      </c>
      <c r="E53" s="348" t="s">
        <v>149</v>
      </c>
      <c r="F53" s="159">
        <f t="shared" si="14"/>
        <v>11.75</v>
      </c>
      <c r="G53" s="153">
        <f>IF($F$12=1,VALUE(VLOOKUP($E53,'Pricing Reference'!$A$2:$E$46,2,FALSE))," ")</f>
        <v>11.75</v>
      </c>
      <c r="H53" s="153" t="str">
        <f>IF($F$12=2,VALUE(VLOOKUP($E53,'Pricing Reference'!$A$2:$E$46,3,FALSE))," ")</f>
        <v xml:space="preserve"> </v>
      </c>
      <c r="I53" s="153" t="str">
        <f>IF($F$12=3,VALUE(VLOOKUP($E53,'Pricing Reference'!$A$2:$E$46,4,FALSE))," ")</f>
        <v xml:space="preserve"> </v>
      </c>
      <c r="J53" s="391">
        <f>VALUE(VLOOKUP(E53,'Pricing Reference'!$A$2:$E$46,5,FALSE))</f>
        <v>23</v>
      </c>
      <c r="K53" s="158"/>
      <c r="L53" s="158"/>
      <c r="M53" s="158"/>
      <c r="N53" s="158"/>
      <c r="O53" s="158"/>
      <c r="P53" s="396">
        <f t="shared" si="1"/>
        <v>0</v>
      </c>
      <c r="Q53" s="159"/>
      <c r="R53" s="160"/>
      <c r="S53" s="156">
        <v>847587006182</v>
      </c>
      <c r="T53" s="397" t="str">
        <f t="shared" si="2"/>
        <v xml:space="preserve"> </v>
      </c>
      <c r="U53" s="395"/>
      <c r="V53" s="161">
        <f t="shared" si="3"/>
        <v>0</v>
      </c>
      <c r="W53" s="161">
        <f t="shared" si="4"/>
        <v>0</v>
      </c>
      <c r="X53" s="161">
        <f t="shared" si="5"/>
        <v>0</v>
      </c>
      <c r="Y53" s="161">
        <f t="shared" si="6"/>
        <v>0</v>
      </c>
      <c r="Z53" s="161">
        <f t="shared" si="7"/>
        <v>0</v>
      </c>
      <c r="AA53" s="162">
        <f t="shared" si="8"/>
        <v>0</v>
      </c>
    </row>
    <row r="54" spans="1:27" s="343" customFormat="1" ht="14.4" thickTop="1" thickBot="1">
      <c r="A54" s="357">
        <v>107701</v>
      </c>
      <c r="B54" s="347" t="s">
        <v>165</v>
      </c>
      <c r="C54" s="346" t="s">
        <v>124</v>
      </c>
      <c r="D54" s="347">
        <v>16</v>
      </c>
      <c r="E54" s="348" t="s">
        <v>149</v>
      </c>
      <c r="F54" s="159">
        <f t="shared" si="14"/>
        <v>11.75</v>
      </c>
      <c r="G54" s="153">
        <f>IF($F$12=1,VALUE(VLOOKUP($E54,'Pricing Reference'!$A$2:$E$46,2,FALSE))," ")</f>
        <v>11.75</v>
      </c>
      <c r="H54" s="153" t="str">
        <f>IF($F$12=2,VALUE(VLOOKUP($E54,'Pricing Reference'!$A$2:$E$46,3,FALSE))," ")</f>
        <v xml:space="preserve"> </v>
      </c>
      <c r="I54" s="153" t="str">
        <f>IF($F$12=3,VALUE(VLOOKUP($E54,'Pricing Reference'!$A$2:$E$46,4,FALSE))," ")</f>
        <v xml:space="preserve"> </v>
      </c>
      <c r="J54" s="391">
        <f>VALUE(VLOOKUP(E54,'Pricing Reference'!$A$2:$E$46,5,FALSE))</f>
        <v>23</v>
      </c>
      <c r="K54" s="158"/>
      <c r="L54" s="158"/>
      <c r="M54" s="158"/>
      <c r="N54" s="158"/>
      <c r="O54" s="158"/>
      <c r="P54" s="396">
        <f t="shared" si="1"/>
        <v>0</v>
      </c>
      <c r="Q54" s="159"/>
      <c r="R54" s="160"/>
      <c r="S54" s="156">
        <v>847587006199</v>
      </c>
      <c r="T54" s="397" t="str">
        <f t="shared" si="2"/>
        <v xml:space="preserve"> </v>
      </c>
      <c r="U54" s="395"/>
      <c r="V54" s="161">
        <f t="shared" si="3"/>
        <v>0</v>
      </c>
      <c r="W54" s="161">
        <f t="shared" si="4"/>
        <v>0</v>
      </c>
      <c r="X54" s="161">
        <f t="shared" si="5"/>
        <v>0</v>
      </c>
      <c r="Y54" s="161">
        <f t="shared" si="6"/>
        <v>0</v>
      </c>
      <c r="Z54" s="161">
        <f t="shared" si="7"/>
        <v>0</v>
      </c>
      <c r="AA54" s="162">
        <f t="shared" si="8"/>
        <v>0</v>
      </c>
    </row>
    <row r="55" spans="1:27" s="343" customFormat="1" ht="14.4" thickTop="1" thickBot="1">
      <c r="A55" s="357">
        <v>107702</v>
      </c>
      <c r="B55" s="347" t="s">
        <v>138</v>
      </c>
      <c r="C55" s="346" t="s">
        <v>124</v>
      </c>
      <c r="D55" s="347">
        <v>16</v>
      </c>
      <c r="E55" s="348" t="s">
        <v>149</v>
      </c>
      <c r="F55" s="159">
        <f t="shared" si="14"/>
        <v>11.75</v>
      </c>
      <c r="G55" s="153">
        <f>IF($F$12=1,VALUE(VLOOKUP($E55,'Pricing Reference'!$A$2:$E$46,2,FALSE))," ")</f>
        <v>11.75</v>
      </c>
      <c r="H55" s="153" t="str">
        <f>IF($F$12=2,VALUE(VLOOKUP($E55,'Pricing Reference'!$A$2:$E$46,3,FALSE))," ")</f>
        <v xml:space="preserve"> </v>
      </c>
      <c r="I55" s="153" t="str">
        <f>IF($F$12=3,VALUE(VLOOKUP($E55,'Pricing Reference'!$A$2:$E$46,4,FALSE))," ")</f>
        <v xml:space="preserve"> </v>
      </c>
      <c r="J55" s="391">
        <f>VALUE(VLOOKUP(E55,'Pricing Reference'!$A$2:$E$46,5,FALSE))</f>
        <v>23</v>
      </c>
      <c r="K55" s="158"/>
      <c r="L55" s="158"/>
      <c r="M55" s="158"/>
      <c r="N55" s="158"/>
      <c r="O55" s="158"/>
      <c r="P55" s="396">
        <f t="shared" si="1"/>
        <v>0</v>
      </c>
      <c r="Q55" s="159"/>
      <c r="R55" s="160"/>
      <c r="S55" s="156">
        <v>847587006205</v>
      </c>
      <c r="T55" s="397" t="str">
        <f t="shared" si="2"/>
        <v xml:space="preserve"> </v>
      </c>
      <c r="U55" s="395"/>
      <c r="V55" s="161">
        <f t="shared" si="3"/>
        <v>0</v>
      </c>
      <c r="W55" s="161">
        <f t="shared" si="4"/>
        <v>0</v>
      </c>
      <c r="X55" s="161">
        <f t="shared" si="5"/>
        <v>0</v>
      </c>
      <c r="Y55" s="161">
        <f t="shared" si="6"/>
        <v>0</v>
      </c>
      <c r="Z55" s="161">
        <f t="shared" si="7"/>
        <v>0</v>
      </c>
      <c r="AA55" s="162">
        <f t="shared" si="8"/>
        <v>0</v>
      </c>
    </row>
    <row r="56" spans="1:27" s="343" customFormat="1" ht="14.4" thickTop="1" thickBot="1">
      <c r="A56" s="357">
        <v>107703</v>
      </c>
      <c r="B56" s="353" t="s">
        <v>166</v>
      </c>
      <c r="C56" s="346" t="s">
        <v>124</v>
      </c>
      <c r="D56" s="347">
        <v>16</v>
      </c>
      <c r="E56" s="348" t="s">
        <v>149</v>
      </c>
      <c r="F56" s="159">
        <f t="shared" si="14"/>
        <v>11.75</v>
      </c>
      <c r="G56" s="153">
        <f>IF($F$12=1,VALUE(VLOOKUP($E56,'Pricing Reference'!$A$2:$E$46,2,FALSE))," ")</f>
        <v>11.75</v>
      </c>
      <c r="H56" s="153" t="str">
        <f>IF($F$12=2,VALUE(VLOOKUP($E56,'Pricing Reference'!$A$2:$E$46,3,FALSE))," ")</f>
        <v xml:space="preserve"> </v>
      </c>
      <c r="I56" s="153" t="str">
        <f>IF($F$12=3,VALUE(VLOOKUP($E56,'Pricing Reference'!$A$2:$E$46,4,FALSE))," ")</f>
        <v xml:space="preserve"> </v>
      </c>
      <c r="J56" s="391">
        <f>VALUE(VLOOKUP(E56,'Pricing Reference'!$A$2:$E$46,5,FALSE))</f>
        <v>23</v>
      </c>
      <c r="K56" s="158"/>
      <c r="L56" s="158"/>
      <c r="M56" s="158"/>
      <c r="N56" s="158"/>
      <c r="O56" s="158"/>
      <c r="P56" s="396">
        <f t="shared" si="1"/>
        <v>0</v>
      </c>
      <c r="Q56" s="159"/>
      <c r="R56" s="160"/>
      <c r="S56" s="156">
        <v>847587006212</v>
      </c>
      <c r="T56" s="397" t="str">
        <f t="shared" si="2"/>
        <v xml:space="preserve"> </v>
      </c>
      <c r="U56" s="395"/>
      <c r="V56" s="161">
        <f t="shared" si="3"/>
        <v>0</v>
      </c>
      <c r="W56" s="161">
        <f t="shared" si="4"/>
        <v>0</v>
      </c>
      <c r="X56" s="161">
        <f t="shared" si="5"/>
        <v>0</v>
      </c>
      <c r="Y56" s="161">
        <f t="shared" si="6"/>
        <v>0</v>
      </c>
      <c r="Z56" s="161">
        <f t="shared" si="7"/>
        <v>0</v>
      </c>
      <c r="AA56" s="162">
        <f t="shared" si="8"/>
        <v>0</v>
      </c>
    </row>
    <row r="57" spans="1:27" s="343" customFormat="1" ht="14.4" thickTop="1" thickBot="1">
      <c r="A57" s="351">
        <v>107733</v>
      </c>
      <c r="B57" s="346" t="s">
        <v>167</v>
      </c>
      <c r="C57" s="346" t="s">
        <v>124</v>
      </c>
      <c r="D57" s="347">
        <v>18</v>
      </c>
      <c r="E57" s="348" t="s">
        <v>168</v>
      </c>
      <c r="F57" s="159">
        <f t="shared" si="14"/>
        <v>11.75</v>
      </c>
      <c r="G57" s="153">
        <f>IF($F$12=1,VALUE(VLOOKUP($E57,'Pricing Reference'!$A$2:$E$46,2,FALSE))," ")</f>
        <v>11.75</v>
      </c>
      <c r="H57" s="153" t="str">
        <f>IF($F$12=2,VALUE(VLOOKUP($E57,'Pricing Reference'!$A$2:$E$46,3,FALSE))," ")</f>
        <v xml:space="preserve"> </v>
      </c>
      <c r="I57" s="153" t="str">
        <f>IF($F$12=3,VALUE(VLOOKUP($E57,'Pricing Reference'!$A$2:$E$46,4,FALSE))," ")</f>
        <v xml:space="preserve"> </v>
      </c>
      <c r="J57" s="391">
        <f>VALUE(VLOOKUP(E57,'Pricing Reference'!$A$2:$E$46,5,FALSE))</f>
        <v>23</v>
      </c>
      <c r="K57" s="158"/>
      <c r="L57" s="158"/>
      <c r="M57" s="158"/>
      <c r="N57" s="158"/>
      <c r="O57" s="158"/>
      <c r="P57" s="396">
        <f t="shared" si="1"/>
        <v>0</v>
      </c>
      <c r="Q57" s="159"/>
      <c r="R57" s="160"/>
      <c r="S57" s="156">
        <v>847587006526</v>
      </c>
      <c r="T57" s="397" t="str">
        <f t="shared" si="2"/>
        <v xml:space="preserve"> </v>
      </c>
      <c r="U57" s="395"/>
      <c r="V57" s="161">
        <f t="shared" si="3"/>
        <v>0</v>
      </c>
      <c r="W57" s="161">
        <f t="shared" si="4"/>
        <v>0</v>
      </c>
      <c r="X57" s="161">
        <f t="shared" si="5"/>
        <v>0</v>
      </c>
      <c r="Y57" s="161">
        <f t="shared" si="6"/>
        <v>0</v>
      </c>
      <c r="Z57" s="161">
        <f t="shared" si="7"/>
        <v>0</v>
      </c>
      <c r="AA57" s="162">
        <f t="shared" si="8"/>
        <v>0</v>
      </c>
    </row>
    <row r="58" spans="1:27" s="343" customFormat="1" ht="14.4" thickTop="1" thickBot="1">
      <c r="A58" s="351">
        <v>107732</v>
      </c>
      <c r="B58" s="346" t="s">
        <v>169</v>
      </c>
      <c r="C58" s="346" t="s">
        <v>124</v>
      </c>
      <c r="D58" s="347">
        <v>18</v>
      </c>
      <c r="E58" s="348" t="s">
        <v>168</v>
      </c>
      <c r="F58" s="159">
        <f t="shared" si="14"/>
        <v>11.75</v>
      </c>
      <c r="G58" s="153">
        <f>IF($F$12=1,VALUE(VLOOKUP($E58,'Pricing Reference'!$A$2:$E$46,2,FALSE))," ")</f>
        <v>11.75</v>
      </c>
      <c r="H58" s="153" t="str">
        <f>IF($F$12=2,VALUE(VLOOKUP($E58,'Pricing Reference'!$A$2:$E$46,3,FALSE))," ")</f>
        <v xml:space="preserve"> </v>
      </c>
      <c r="I58" s="153" t="str">
        <f>IF($F$12=3,VALUE(VLOOKUP($E58,'Pricing Reference'!$A$2:$E$46,4,FALSE))," ")</f>
        <v xml:space="preserve"> </v>
      </c>
      <c r="J58" s="391">
        <f>VALUE(VLOOKUP(E58,'Pricing Reference'!$A$2:$E$46,5,FALSE))</f>
        <v>23</v>
      </c>
      <c r="K58" s="158"/>
      <c r="L58" s="158"/>
      <c r="M58" s="158"/>
      <c r="N58" s="158"/>
      <c r="O58" s="158"/>
      <c r="P58" s="396">
        <f t="shared" si="1"/>
        <v>0</v>
      </c>
      <c r="Q58" s="159"/>
      <c r="R58" s="160"/>
      <c r="S58" s="156">
        <v>847587006519</v>
      </c>
      <c r="T58" s="397" t="str">
        <f t="shared" si="2"/>
        <v xml:space="preserve"> </v>
      </c>
      <c r="U58" s="395"/>
      <c r="V58" s="161">
        <f t="shared" si="3"/>
        <v>0</v>
      </c>
      <c r="W58" s="161">
        <f t="shared" si="4"/>
        <v>0</v>
      </c>
      <c r="X58" s="161">
        <f t="shared" si="5"/>
        <v>0</v>
      </c>
      <c r="Y58" s="161">
        <f t="shared" si="6"/>
        <v>0</v>
      </c>
      <c r="Z58" s="161">
        <f t="shared" si="7"/>
        <v>0</v>
      </c>
      <c r="AA58" s="162">
        <f t="shared" si="8"/>
        <v>0</v>
      </c>
    </row>
    <row r="59" spans="1:27" s="343" customFormat="1" ht="14.4" thickTop="1" thickBot="1">
      <c r="A59" s="359">
        <v>100483</v>
      </c>
      <c r="B59" s="346" t="s">
        <v>170</v>
      </c>
      <c r="C59" s="346" t="s">
        <v>124</v>
      </c>
      <c r="D59" s="347">
        <v>18</v>
      </c>
      <c r="E59" s="348" t="s">
        <v>168</v>
      </c>
      <c r="F59" s="159">
        <f t="shared" si="14"/>
        <v>11.75</v>
      </c>
      <c r="G59" s="153">
        <f>IF($F$12=1,VALUE(VLOOKUP($E59,'Pricing Reference'!$A$2:$E$46,2,FALSE))," ")</f>
        <v>11.75</v>
      </c>
      <c r="H59" s="153" t="str">
        <f>IF($F$12=2,VALUE(VLOOKUP($E59,'Pricing Reference'!$A$2:$E$46,3,FALSE))," ")</f>
        <v xml:space="preserve"> </v>
      </c>
      <c r="I59" s="153" t="str">
        <f>IF($F$12=3,VALUE(VLOOKUP($E59,'Pricing Reference'!$A$2:$E$46,4,FALSE))," ")</f>
        <v xml:space="preserve"> </v>
      </c>
      <c r="J59" s="391">
        <f>VALUE(VLOOKUP(E59,'Pricing Reference'!$A$2:$E$46,5,FALSE))</f>
        <v>23</v>
      </c>
      <c r="K59" s="158"/>
      <c r="L59" s="158"/>
      <c r="M59" s="158"/>
      <c r="N59" s="158"/>
      <c r="O59" s="158"/>
      <c r="P59" s="396">
        <f t="shared" si="1"/>
        <v>0</v>
      </c>
      <c r="Q59" s="163"/>
      <c r="R59" s="160"/>
      <c r="S59" s="156">
        <v>877958002901</v>
      </c>
      <c r="T59" s="397" t="str">
        <f t="shared" si="2"/>
        <v xml:space="preserve"> </v>
      </c>
      <c r="U59" s="395"/>
      <c r="V59" s="161">
        <f t="shared" si="3"/>
        <v>0</v>
      </c>
      <c r="W59" s="161">
        <f t="shared" si="4"/>
        <v>0</v>
      </c>
      <c r="X59" s="161">
        <f t="shared" si="5"/>
        <v>0</v>
      </c>
      <c r="Y59" s="161">
        <f t="shared" si="6"/>
        <v>0</v>
      </c>
      <c r="Z59" s="161">
        <f t="shared" si="7"/>
        <v>0</v>
      </c>
      <c r="AA59" s="162">
        <f t="shared" si="8"/>
        <v>0</v>
      </c>
    </row>
    <row r="60" spans="1:27" s="343" customFormat="1" ht="14.4" thickTop="1" thickBot="1">
      <c r="A60" s="351">
        <v>100481</v>
      </c>
      <c r="B60" s="348" t="s">
        <v>171</v>
      </c>
      <c r="C60" s="346" t="s">
        <v>124</v>
      </c>
      <c r="D60" s="347">
        <v>18</v>
      </c>
      <c r="E60" s="346" t="s">
        <v>168</v>
      </c>
      <c r="F60" s="159">
        <f t="shared" si="14"/>
        <v>11.75</v>
      </c>
      <c r="G60" s="153">
        <f>IF($F$12=1,VALUE(VLOOKUP($E60,'Pricing Reference'!$A$2:$E$46,2,FALSE))," ")</f>
        <v>11.75</v>
      </c>
      <c r="H60" s="153" t="str">
        <f>IF($F$12=2,VALUE(VLOOKUP($E60,'Pricing Reference'!$A$2:$E$46,3,FALSE))," ")</f>
        <v xml:space="preserve"> </v>
      </c>
      <c r="I60" s="153" t="str">
        <f>IF($F$12=3,VALUE(VLOOKUP($E60,'Pricing Reference'!$A$2:$E$46,4,FALSE))," ")</f>
        <v xml:space="preserve"> </v>
      </c>
      <c r="J60" s="391">
        <f>VALUE(VLOOKUP(E60,'Pricing Reference'!$A$2:$E$46,5,FALSE))</f>
        <v>23</v>
      </c>
      <c r="K60" s="158"/>
      <c r="L60" s="158"/>
      <c r="M60" s="158"/>
      <c r="N60" s="158"/>
      <c r="O60" s="158"/>
      <c r="P60" s="396">
        <f t="shared" si="1"/>
        <v>0</v>
      </c>
      <c r="Q60" s="159"/>
      <c r="R60" s="160"/>
      <c r="S60" s="156">
        <v>877958004264</v>
      </c>
      <c r="T60" s="397" t="str">
        <f t="shared" si="2"/>
        <v xml:space="preserve"> </v>
      </c>
      <c r="U60" s="395"/>
      <c r="V60" s="161">
        <f t="shared" si="3"/>
        <v>0</v>
      </c>
      <c r="W60" s="161">
        <f t="shared" si="4"/>
        <v>0</v>
      </c>
      <c r="X60" s="161">
        <f t="shared" si="5"/>
        <v>0</v>
      </c>
      <c r="Y60" s="161">
        <f t="shared" si="6"/>
        <v>0</v>
      </c>
      <c r="Z60" s="161">
        <f t="shared" si="7"/>
        <v>0</v>
      </c>
      <c r="AA60" s="162">
        <f t="shared" si="8"/>
        <v>0</v>
      </c>
    </row>
    <row r="61" spans="1:27" s="343" customFormat="1" ht="14.4" thickTop="1" thickBot="1">
      <c r="A61" s="360">
        <v>100482</v>
      </c>
      <c r="B61" s="348" t="s">
        <v>172</v>
      </c>
      <c r="C61" s="346" t="s">
        <v>124</v>
      </c>
      <c r="D61" s="347">
        <v>18</v>
      </c>
      <c r="E61" s="346" t="s">
        <v>168</v>
      </c>
      <c r="F61" s="159">
        <f t="shared" si="14"/>
        <v>11.75</v>
      </c>
      <c r="G61" s="153">
        <f>IF($F$12=1,VALUE(VLOOKUP($E61,'Pricing Reference'!$A$2:$E$46,2,FALSE))," ")</f>
        <v>11.75</v>
      </c>
      <c r="H61" s="153" t="str">
        <f>IF($F$12=2,VALUE(VLOOKUP($E61,'Pricing Reference'!$A$2:$E$46,3,FALSE))," ")</f>
        <v xml:space="preserve"> </v>
      </c>
      <c r="I61" s="153" t="str">
        <f>IF($F$12=3,VALUE(VLOOKUP($E61,'Pricing Reference'!$A$2:$E$46,4,FALSE))," ")</f>
        <v xml:space="preserve"> </v>
      </c>
      <c r="J61" s="391">
        <f>VALUE(VLOOKUP(E61,'Pricing Reference'!$A$2:$E$46,5,FALSE))</f>
        <v>23</v>
      </c>
      <c r="K61" s="158"/>
      <c r="L61" s="158"/>
      <c r="M61" s="158"/>
      <c r="N61" s="158"/>
      <c r="O61" s="158"/>
      <c r="P61" s="396">
        <f t="shared" si="1"/>
        <v>0</v>
      </c>
      <c r="Q61" s="159"/>
      <c r="R61" s="160"/>
      <c r="S61" s="156">
        <v>877958002888</v>
      </c>
      <c r="T61" s="397" t="str">
        <f t="shared" si="2"/>
        <v xml:space="preserve"> </v>
      </c>
      <c r="U61" s="395"/>
      <c r="V61" s="161">
        <f t="shared" si="3"/>
        <v>0</v>
      </c>
      <c r="W61" s="161">
        <f t="shared" si="4"/>
        <v>0</v>
      </c>
      <c r="X61" s="161">
        <f t="shared" si="5"/>
        <v>0</v>
      </c>
      <c r="Y61" s="161">
        <f t="shared" si="6"/>
        <v>0</v>
      </c>
      <c r="Z61" s="161">
        <f t="shared" si="7"/>
        <v>0</v>
      </c>
      <c r="AA61" s="162">
        <f t="shared" si="8"/>
        <v>0</v>
      </c>
    </row>
    <row r="62" spans="1:27" s="343" customFormat="1" ht="14.4" thickTop="1" thickBot="1">
      <c r="A62" s="359">
        <v>100392</v>
      </c>
      <c r="B62" s="346" t="s">
        <v>173</v>
      </c>
      <c r="C62" s="346" t="s">
        <v>124</v>
      </c>
      <c r="D62" s="347">
        <v>18</v>
      </c>
      <c r="E62" s="346" t="s">
        <v>168</v>
      </c>
      <c r="F62" s="159">
        <f t="shared" si="14"/>
        <v>11.75</v>
      </c>
      <c r="G62" s="153">
        <f>IF($F$12=1,VALUE(VLOOKUP($E62,'Pricing Reference'!$A$2:$E$46,2,FALSE))," ")</f>
        <v>11.75</v>
      </c>
      <c r="H62" s="153" t="str">
        <f>IF($F$12=2,VALUE(VLOOKUP($E62,'Pricing Reference'!$A$2:$E$46,3,FALSE))," ")</f>
        <v xml:space="preserve"> </v>
      </c>
      <c r="I62" s="153" t="str">
        <f>IF($F$12=3,VALUE(VLOOKUP($E62,'Pricing Reference'!$A$2:$E$46,4,FALSE))," ")</f>
        <v xml:space="preserve"> </v>
      </c>
      <c r="J62" s="391">
        <f>VALUE(VLOOKUP(E62,'Pricing Reference'!$A$2:$E$46,5,FALSE))</f>
        <v>23</v>
      </c>
      <c r="K62" s="158"/>
      <c r="L62" s="158"/>
      <c r="M62" s="158"/>
      <c r="N62" s="158"/>
      <c r="O62" s="158"/>
      <c r="P62" s="396">
        <f t="shared" si="1"/>
        <v>0</v>
      </c>
      <c r="Q62" s="159"/>
      <c r="R62" s="160"/>
      <c r="S62" s="156">
        <v>877958002871</v>
      </c>
      <c r="T62" s="397" t="str">
        <f t="shared" si="2"/>
        <v xml:space="preserve"> </v>
      </c>
      <c r="U62" s="395"/>
      <c r="V62" s="161">
        <f t="shared" si="3"/>
        <v>0</v>
      </c>
      <c r="W62" s="161">
        <f t="shared" si="4"/>
        <v>0</v>
      </c>
      <c r="X62" s="161">
        <f t="shared" si="5"/>
        <v>0</v>
      </c>
      <c r="Y62" s="161">
        <f t="shared" si="6"/>
        <v>0</v>
      </c>
      <c r="Z62" s="161">
        <f t="shared" si="7"/>
        <v>0</v>
      </c>
      <c r="AA62" s="162">
        <f t="shared" si="8"/>
        <v>0</v>
      </c>
    </row>
    <row r="63" spans="1:27" s="343" customFormat="1" ht="14.4" thickTop="1" thickBot="1">
      <c r="A63" s="359">
        <v>100539</v>
      </c>
      <c r="B63" s="346" t="s">
        <v>174</v>
      </c>
      <c r="C63" s="346" t="s">
        <v>124</v>
      </c>
      <c r="D63" s="347">
        <v>18</v>
      </c>
      <c r="E63" s="346" t="s">
        <v>175</v>
      </c>
      <c r="F63" s="159">
        <f t="shared" si="14"/>
        <v>11.5</v>
      </c>
      <c r="G63" s="153">
        <f>IF($F$12=1,VALUE(VLOOKUP($E63,'Pricing Reference'!$A$2:$E$46,2,FALSE))," ")</f>
        <v>11.5</v>
      </c>
      <c r="H63" s="153" t="str">
        <f>IF($F$12=2,VALUE(VLOOKUP($E63,'Pricing Reference'!$A$2:$E$46,3,FALSE))," ")</f>
        <v xml:space="preserve"> </v>
      </c>
      <c r="I63" s="153" t="str">
        <f>IF($F$12=3,VALUE(VLOOKUP($E63,'Pricing Reference'!$A$2:$E$46,4,FALSE))," ")</f>
        <v xml:space="preserve"> </v>
      </c>
      <c r="J63" s="391">
        <f>VALUE(VLOOKUP(E63,'Pricing Reference'!$A$2:$E$46,5,FALSE))</f>
        <v>23</v>
      </c>
      <c r="K63" s="158"/>
      <c r="L63" s="158"/>
      <c r="M63" s="158"/>
      <c r="N63" s="158"/>
      <c r="O63" s="158"/>
      <c r="P63" s="396">
        <f t="shared" si="1"/>
        <v>0</v>
      </c>
      <c r="Q63" s="159"/>
      <c r="R63" s="160"/>
      <c r="S63" s="156">
        <v>877958004295</v>
      </c>
      <c r="T63" s="397" t="str">
        <f t="shared" si="2"/>
        <v xml:space="preserve"> </v>
      </c>
      <c r="U63" s="395"/>
      <c r="V63" s="161">
        <f t="shared" si="3"/>
        <v>0</v>
      </c>
      <c r="W63" s="161">
        <f t="shared" si="4"/>
        <v>0</v>
      </c>
      <c r="X63" s="161">
        <f t="shared" si="5"/>
        <v>0</v>
      </c>
      <c r="Y63" s="161">
        <f t="shared" si="6"/>
        <v>0</v>
      </c>
      <c r="Z63" s="161">
        <f t="shared" si="7"/>
        <v>0</v>
      </c>
      <c r="AA63" s="162">
        <f t="shared" si="8"/>
        <v>0</v>
      </c>
    </row>
    <row r="64" spans="1:27" s="343" customFormat="1" ht="14.4" thickTop="1" thickBot="1">
      <c r="A64" s="357">
        <v>100504</v>
      </c>
      <c r="B64" s="347" t="s">
        <v>176</v>
      </c>
      <c r="C64" s="346" t="s">
        <v>124</v>
      </c>
      <c r="D64" s="347">
        <v>18</v>
      </c>
      <c r="E64" s="346" t="s">
        <v>175</v>
      </c>
      <c r="F64" s="159">
        <f t="shared" si="14"/>
        <v>11.5</v>
      </c>
      <c r="G64" s="153">
        <f>IF($F$12=1,VALUE(VLOOKUP($E64,'Pricing Reference'!$A$2:$E$46,2,FALSE))," ")</f>
        <v>11.5</v>
      </c>
      <c r="H64" s="153" t="str">
        <f>IF($F$12=2,VALUE(VLOOKUP($E64,'Pricing Reference'!$A$2:$E$46,3,FALSE))," ")</f>
        <v xml:space="preserve"> </v>
      </c>
      <c r="I64" s="153" t="str">
        <f>IF($F$12=3,VALUE(VLOOKUP($E64,'Pricing Reference'!$A$2:$E$46,4,FALSE))," ")</f>
        <v xml:space="preserve"> </v>
      </c>
      <c r="J64" s="391">
        <f>VALUE(VLOOKUP(E64,'Pricing Reference'!$A$2:$E$46,5,FALSE))</f>
        <v>23</v>
      </c>
      <c r="K64" s="158"/>
      <c r="L64" s="158"/>
      <c r="M64" s="158"/>
      <c r="N64" s="158"/>
      <c r="O64" s="158"/>
      <c r="P64" s="396">
        <f t="shared" si="1"/>
        <v>0</v>
      </c>
      <c r="Q64" s="159"/>
      <c r="R64" s="160"/>
      <c r="S64" s="156">
        <v>877958006152</v>
      </c>
      <c r="T64" s="397" t="str">
        <f t="shared" si="2"/>
        <v xml:space="preserve"> </v>
      </c>
      <c r="U64" s="395"/>
      <c r="V64" s="161">
        <f t="shared" si="3"/>
        <v>0</v>
      </c>
      <c r="W64" s="161">
        <f t="shared" si="4"/>
        <v>0</v>
      </c>
      <c r="X64" s="161">
        <f t="shared" si="5"/>
        <v>0</v>
      </c>
      <c r="Y64" s="161">
        <f t="shared" si="6"/>
        <v>0</v>
      </c>
      <c r="Z64" s="161">
        <f t="shared" si="7"/>
        <v>0</v>
      </c>
      <c r="AA64" s="162">
        <f t="shared" si="8"/>
        <v>0</v>
      </c>
    </row>
    <row r="65" spans="1:27" s="343" customFormat="1" ht="14.4" thickTop="1" thickBot="1">
      <c r="A65" s="357">
        <v>100241</v>
      </c>
      <c r="B65" s="347" t="s">
        <v>177</v>
      </c>
      <c r="C65" s="346" t="s">
        <v>124</v>
      </c>
      <c r="D65" s="347">
        <v>19</v>
      </c>
      <c r="E65" s="346" t="s">
        <v>175</v>
      </c>
      <c r="F65" s="159">
        <f t="shared" si="14"/>
        <v>11.5</v>
      </c>
      <c r="G65" s="153">
        <f>IF($F$12=1,VALUE(VLOOKUP($E65,'Pricing Reference'!$A$2:$E$46,2,FALSE))," ")</f>
        <v>11.5</v>
      </c>
      <c r="H65" s="153" t="str">
        <f>IF($F$12=2,VALUE(VLOOKUP($E65,'Pricing Reference'!$A$2:$E$46,3,FALSE))," ")</f>
        <v xml:space="preserve"> </v>
      </c>
      <c r="I65" s="153" t="str">
        <f>IF($F$12=3,VALUE(VLOOKUP($E65,'Pricing Reference'!$A$2:$E$46,4,FALSE))," ")</f>
        <v xml:space="preserve"> </v>
      </c>
      <c r="J65" s="391">
        <f>VALUE(VLOOKUP(E65,'Pricing Reference'!$A$2:$E$46,5,FALSE))</f>
        <v>23</v>
      </c>
      <c r="K65" s="158"/>
      <c r="L65" s="158"/>
      <c r="M65" s="158"/>
      <c r="N65" s="158"/>
      <c r="O65" s="158"/>
      <c r="P65" s="396">
        <f t="shared" si="1"/>
        <v>0</v>
      </c>
      <c r="Q65" s="159"/>
      <c r="R65" s="160"/>
      <c r="S65" s="156">
        <v>847587002962</v>
      </c>
      <c r="T65" s="397" t="str">
        <f t="shared" si="2"/>
        <v xml:space="preserve"> </v>
      </c>
      <c r="U65" s="395"/>
      <c r="V65" s="161">
        <f t="shared" si="3"/>
        <v>0</v>
      </c>
      <c r="W65" s="161">
        <f t="shared" si="4"/>
        <v>0</v>
      </c>
      <c r="X65" s="161">
        <f t="shared" si="5"/>
        <v>0</v>
      </c>
      <c r="Y65" s="161">
        <f t="shared" si="6"/>
        <v>0</v>
      </c>
      <c r="Z65" s="161">
        <f t="shared" si="7"/>
        <v>0</v>
      </c>
      <c r="AA65" s="162">
        <f t="shared" si="8"/>
        <v>0</v>
      </c>
    </row>
    <row r="66" spans="1:27" s="343" customFormat="1" ht="14.4" thickTop="1" thickBot="1">
      <c r="A66" s="354">
        <v>100538</v>
      </c>
      <c r="B66" s="353" t="s">
        <v>178</v>
      </c>
      <c r="C66" s="346" t="s">
        <v>124</v>
      </c>
      <c r="D66" s="347">
        <v>19</v>
      </c>
      <c r="E66" s="346" t="s">
        <v>175</v>
      </c>
      <c r="F66" s="159">
        <f t="shared" si="14"/>
        <v>11.5</v>
      </c>
      <c r="G66" s="153">
        <f>IF($F$12=1,VALUE(VLOOKUP($E66,'Pricing Reference'!$A$2:$E$46,2,FALSE))," ")</f>
        <v>11.5</v>
      </c>
      <c r="H66" s="153" t="str">
        <f>IF($F$12=2,VALUE(VLOOKUP($E66,'Pricing Reference'!$A$2:$E$46,3,FALSE))," ")</f>
        <v xml:space="preserve"> </v>
      </c>
      <c r="I66" s="153" t="str">
        <f>IF($F$12=3,VALUE(VLOOKUP($E66,'Pricing Reference'!$A$2:$E$46,4,FALSE))," ")</f>
        <v xml:space="preserve"> </v>
      </c>
      <c r="J66" s="391">
        <f>VALUE(VLOOKUP(E66,'Pricing Reference'!$A$2:$E$46,5,FALSE))</f>
        <v>23</v>
      </c>
      <c r="K66" s="158"/>
      <c r="L66" s="158"/>
      <c r="M66" s="158"/>
      <c r="N66" s="158"/>
      <c r="O66" s="158"/>
      <c r="P66" s="396">
        <f t="shared" si="1"/>
        <v>0</v>
      </c>
      <c r="Q66" s="159"/>
      <c r="R66" s="160"/>
      <c r="S66" s="156">
        <v>847587000814</v>
      </c>
      <c r="T66" s="397" t="str">
        <f t="shared" si="2"/>
        <v xml:space="preserve"> </v>
      </c>
      <c r="U66" s="395"/>
      <c r="V66" s="161">
        <f t="shared" si="3"/>
        <v>0</v>
      </c>
      <c r="W66" s="161">
        <f t="shared" si="4"/>
        <v>0</v>
      </c>
      <c r="X66" s="161">
        <f t="shared" si="5"/>
        <v>0</v>
      </c>
      <c r="Y66" s="161">
        <f t="shared" si="6"/>
        <v>0</v>
      </c>
      <c r="Z66" s="161">
        <f t="shared" si="7"/>
        <v>0</v>
      </c>
      <c r="AA66" s="162">
        <f t="shared" si="8"/>
        <v>0</v>
      </c>
    </row>
    <row r="67" spans="1:27" s="343" customFormat="1" ht="14.4" thickTop="1" thickBot="1">
      <c r="A67" s="357">
        <v>100540</v>
      </c>
      <c r="B67" s="347" t="s">
        <v>179</v>
      </c>
      <c r="C67" s="346" t="s">
        <v>124</v>
      </c>
      <c r="D67" s="347">
        <v>19</v>
      </c>
      <c r="E67" s="346" t="s">
        <v>175</v>
      </c>
      <c r="F67" s="159">
        <f t="shared" si="14"/>
        <v>11.5</v>
      </c>
      <c r="G67" s="153">
        <f>IF($F$12=1,VALUE(VLOOKUP($E67,'Pricing Reference'!$A$2:$E$46,2,FALSE))," ")</f>
        <v>11.5</v>
      </c>
      <c r="H67" s="153" t="str">
        <f>IF($F$12=2,VALUE(VLOOKUP($E67,'Pricing Reference'!$A$2:$E$46,3,FALSE))," ")</f>
        <v xml:space="preserve"> </v>
      </c>
      <c r="I67" s="153" t="str">
        <f>IF($F$12=3,VALUE(VLOOKUP($E67,'Pricing Reference'!$A$2:$E$46,4,FALSE))," ")</f>
        <v xml:space="preserve"> </v>
      </c>
      <c r="J67" s="391">
        <f>VALUE(VLOOKUP(E67,'Pricing Reference'!$A$2:$E$46,5,FALSE))</f>
        <v>23</v>
      </c>
      <c r="K67" s="158"/>
      <c r="L67" s="158"/>
      <c r="M67" s="158"/>
      <c r="N67" s="158"/>
      <c r="O67" s="158"/>
      <c r="P67" s="396">
        <f t="shared" si="1"/>
        <v>0</v>
      </c>
      <c r="Q67" s="159"/>
      <c r="R67" s="160"/>
      <c r="S67" s="156">
        <v>877958006213</v>
      </c>
      <c r="T67" s="397" t="str">
        <f t="shared" si="2"/>
        <v xml:space="preserve"> </v>
      </c>
      <c r="U67" s="395"/>
      <c r="V67" s="161">
        <f t="shared" si="3"/>
        <v>0</v>
      </c>
      <c r="W67" s="161">
        <f t="shared" si="4"/>
        <v>0</v>
      </c>
      <c r="X67" s="161">
        <f t="shared" si="5"/>
        <v>0</v>
      </c>
      <c r="Y67" s="161">
        <f t="shared" si="6"/>
        <v>0</v>
      </c>
      <c r="Z67" s="161">
        <f t="shared" si="7"/>
        <v>0</v>
      </c>
      <c r="AA67" s="162">
        <f t="shared" si="8"/>
        <v>0</v>
      </c>
    </row>
    <row r="68" spans="1:27" s="343" customFormat="1" ht="14.4" thickTop="1" thickBot="1">
      <c r="A68" s="355">
        <v>100536</v>
      </c>
      <c r="B68" s="347" t="s">
        <v>180</v>
      </c>
      <c r="C68" s="346" t="s">
        <v>124</v>
      </c>
      <c r="D68" s="347">
        <v>19</v>
      </c>
      <c r="E68" s="346" t="s">
        <v>175</v>
      </c>
      <c r="F68" s="159">
        <f t="shared" si="14"/>
        <v>11.5</v>
      </c>
      <c r="G68" s="153">
        <f>IF($F$12=1,VALUE(VLOOKUP($E68,'Pricing Reference'!$A$2:$E$46,2,FALSE))," ")</f>
        <v>11.5</v>
      </c>
      <c r="H68" s="153" t="str">
        <f>IF($F$12=2,VALUE(VLOOKUP($E68,'Pricing Reference'!$A$2:$E$46,3,FALSE))," ")</f>
        <v xml:space="preserve"> </v>
      </c>
      <c r="I68" s="153" t="str">
        <f>IF($F$12=3,VALUE(VLOOKUP($E68,'Pricing Reference'!$A$2:$E$46,4,FALSE))," ")</f>
        <v xml:space="preserve"> </v>
      </c>
      <c r="J68" s="391">
        <f>VALUE(VLOOKUP(E68,'Pricing Reference'!$A$2:$E$46,5,FALSE))</f>
        <v>23</v>
      </c>
      <c r="K68" s="158"/>
      <c r="L68" s="158"/>
      <c r="M68" s="158"/>
      <c r="N68" s="158"/>
      <c r="O68" s="158"/>
      <c r="P68" s="396">
        <f t="shared" si="1"/>
        <v>0</v>
      </c>
      <c r="Q68" s="159"/>
      <c r="R68" s="160"/>
      <c r="S68" s="156">
        <v>847587000791</v>
      </c>
      <c r="T68" s="397" t="str">
        <f t="shared" si="2"/>
        <v xml:space="preserve"> </v>
      </c>
      <c r="U68" s="395"/>
      <c r="V68" s="161">
        <f t="shared" si="3"/>
        <v>0</v>
      </c>
      <c r="W68" s="161">
        <f t="shared" si="4"/>
        <v>0</v>
      </c>
      <c r="X68" s="161">
        <f t="shared" si="5"/>
        <v>0</v>
      </c>
      <c r="Y68" s="161">
        <f t="shared" si="6"/>
        <v>0</v>
      </c>
      <c r="Z68" s="161">
        <f t="shared" si="7"/>
        <v>0</v>
      </c>
      <c r="AA68" s="162">
        <f t="shared" si="8"/>
        <v>0</v>
      </c>
    </row>
    <row r="69" spans="1:27" s="343" customFormat="1" ht="14.4" thickTop="1" thickBot="1">
      <c r="A69" s="354">
        <v>100537</v>
      </c>
      <c r="B69" s="346" t="s">
        <v>181</v>
      </c>
      <c r="C69" s="346" t="s">
        <v>124</v>
      </c>
      <c r="D69" s="347">
        <v>19</v>
      </c>
      <c r="E69" s="346" t="s">
        <v>175</v>
      </c>
      <c r="F69" s="159">
        <f t="shared" si="14"/>
        <v>11.5</v>
      </c>
      <c r="G69" s="153">
        <f>IF($F$12=1,VALUE(VLOOKUP($E69,'Pricing Reference'!$A$2:$E$46,2,FALSE))," ")</f>
        <v>11.5</v>
      </c>
      <c r="H69" s="153" t="str">
        <f>IF($F$12=2,VALUE(VLOOKUP($E69,'Pricing Reference'!$A$2:$E$46,3,FALSE))," ")</f>
        <v xml:space="preserve"> </v>
      </c>
      <c r="I69" s="153" t="str">
        <f>IF($F$12=3,VALUE(VLOOKUP($E69,'Pricing Reference'!$A$2:$E$46,4,FALSE))," ")</f>
        <v xml:space="preserve"> </v>
      </c>
      <c r="J69" s="391">
        <f>VALUE(VLOOKUP(E69,'Pricing Reference'!$A$2:$E$46,5,FALSE))</f>
        <v>23</v>
      </c>
      <c r="K69" s="158"/>
      <c r="L69" s="158"/>
      <c r="M69" s="158"/>
      <c r="N69" s="158"/>
      <c r="O69" s="158"/>
      <c r="P69" s="396">
        <f t="shared" si="1"/>
        <v>0</v>
      </c>
      <c r="Q69" s="159"/>
      <c r="R69" s="160"/>
      <c r="S69" s="156">
        <v>847587000807</v>
      </c>
      <c r="T69" s="397" t="str">
        <f t="shared" si="2"/>
        <v xml:space="preserve"> </v>
      </c>
      <c r="U69" s="395"/>
      <c r="V69" s="161">
        <f t="shared" si="3"/>
        <v>0</v>
      </c>
      <c r="W69" s="161">
        <f t="shared" si="4"/>
        <v>0</v>
      </c>
      <c r="X69" s="161">
        <f t="shared" si="5"/>
        <v>0</v>
      </c>
      <c r="Y69" s="161">
        <f t="shared" si="6"/>
        <v>0</v>
      </c>
      <c r="Z69" s="161">
        <f t="shared" si="7"/>
        <v>0</v>
      </c>
      <c r="AA69" s="162">
        <f t="shared" si="8"/>
        <v>0</v>
      </c>
    </row>
    <row r="70" spans="1:27" s="343" customFormat="1" ht="14.4" thickTop="1" thickBot="1">
      <c r="A70" s="355">
        <v>100535</v>
      </c>
      <c r="B70" s="353" t="s">
        <v>182</v>
      </c>
      <c r="C70" s="346" t="s">
        <v>124</v>
      </c>
      <c r="D70" s="347">
        <v>19</v>
      </c>
      <c r="E70" s="346" t="s">
        <v>175</v>
      </c>
      <c r="F70" s="159">
        <f t="shared" si="14"/>
        <v>11.5</v>
      </c>
      <c r="G70" s="153">
        <f>IF($F$12=1,VALUE(VLOOKUP($E70,'Pricing Reference'!$A$2:$E$46,2,FALSE))," ")</f>
        <v>11.5</v>
      </c>
      <c r="H70" s="153" t="str">
        <f>IF($F$12=2,VALUE(VLOOKUP($E70,'Pricing Reference'!$A$2:$E$46,3,FALSE))," ")</f>
        <v xml:space="preserve"> </v>
      </c>
      <c r="I70" s="153" t="str">
        <f>IF($F$12=3,VALUE(VLOOKUP($E70,'Pricing Reference'!$A$2:$E$46,4,FALSE))," ")</f>
        <v xml:space="preserve"> </v>
      </c>
      <c r="J70" s="391">
        <f>VALUE(VLOOKUP(E70,'Pricing Reference'!$A$2:$E$46,5,FALSE))</f>
        <v>23</v>
      </c>
      <c r="K70" s="158"/>
      <c r="L70" s="158"/>
      <c r="M70" s="158"/>
      <c r="N70" s="158"/>
      <c r="O70" s="158"/>
      <c r="P70" s="396">
        <f t="shared" si="1"/>
        <v>0</v>
      </c>
      <c r="Q70" s="159"/>
      <c r="R70" s="160"/>
      <c r="S70" s="156">
        <v>847587000784</v>
      </c>
      <c r="T70" s="397" t="str">
        <f t="shared" si="2"/>
        <v xml:space="preserve"> </v>
      </c>
      <c r="U70" s="395"/>
      <c r="V70" s="161">
        <f t="shared" si="3"/>
        <v>0</v>
      </c>
      <c r="W70" s="161">
        <f t="shared" si="4"/>
        <v>0</v>
      </c>
      <c r="X70" s="161">
        <f t="shared" si="5"/>
        <v>0</v>
      </c>
      <c r="Y70" s="161">
        <f t="shared" si="6"/>
        <v>0</v>
      </c>
      <c r="Z70" s="161">
        <f t="shared" si="7"/>
        <v>0</v>
      </c>
      <c r="AA70" s="162">
        <f t="shared" si="8"/>
        <v>0</v>
      </c>
    </row>
    <row r="71" spans="1:27" s="343" customFormat="1" ht="14.4" thickTop="1" thickBot="1">
      <c r="A71" s="357">
        <v>100206</v>
      </c>
      <c r="B71" s="347" t="s">
        <v>183</v>
      </c>
      <c r="C71" s="346" t="s">
        <v>124</v>
      </c>
      <c r="D71" s="347">
        <v>19</v>
      </c>
      <c r="E71" s="346" t="s">
        <v>175</v>
      </c>
      <c r="F71" s="159">
        <f t="shared" si="14"/>
        <v>11.5</v>
      </c>
      <c r="G71" s="153">
        <f>IF($F$12=1,VALUE(VLOOKUP($E71,'Pricing Reference'!$A$2:$E$46,2,FALSE))," ")</f>
        <v>11.5</v>
      </c>
      <c r="H71" s="153" t="str">
        <f>IF($F$12=2,VALUE(VLOOKUP($E71,'Pricing Reference'!$A$2:$E$46,3,FALSE))," ")</f>
        <v xml:space="preserve"> </v>
      </c>
      <c r="I71" s="153" t="str">
        <f>IF($F$12=3,VALUE(VLOOKUP($E71,'Pricing Reference'!$A$2:$E$46,4,FALSE))," ")</f>
        <v xml:space="preserve"> </v>
      </c>
      <c r="J71" s="391">
        <f>VALUE(VLOOKUP(E71,'Pricing Reference'!$A$2:$E$46,5,FALSE))</f>
        <v>23</v>
      </c>
      <c r="K71" s="158"/>
      <c r="L71" s="158"/>
      <c r="M71" s="158"/>
      <c r="N71" s="158"/>
      <c r="O71" s="158"/>
      <c r="P71" s="396">
        <f t="shared" si="1"/>
        <v>0</v>
      </c>
      <c r="Q71" s="159"/>
      <c r="R71" s="160"/>
      <c r="S71" s="156">
        <v>847587002986</v>
      </c>
      <c r="T71" s="397" t="str">
        <f t="shared" si="2"/>
        <v xml:space="preserve"> </v>
      </c>
      <c r="U71" s="395"/>
      <c r="V71" s="161">
        <f t="shared" si="3"/>
        <v>0</v>
      </c>
      <c r="W71" s="161">
        <f t="shared" si="4"/>
        <v>0</v>
      </c>
      <c r="X71" s="161">
        <f t="shared" si="5"/>
        <v>0</v>
      </c>
      <c r="Y71" s="161">
        <f t="shared" si="6"/>
        <v>0</v>
      </c>
      <c r="Z71" s="161">
        <f t="shared" si="7"/>
        <v>0</v>
      </c>
      <c r="AA71" s="162">
        <f t="shared" si="8"/>
        <v>0</v>
      </c>
    </row>
    <row r="72" spans="1:27" s="343" customFormat="1" ht="14.4" thickTop="1" thickBot="1">
      <c r="A72" s="359">
        <v>100207</v>
      </c>
      <c r="B72" s="346" t="s">
        <v>184</v>
      </c>
      <c r="C72" s="346" t="s">
        <v>124</v>
      </c>
      <c r="D72" s="347">
        <v>19</v>
      </c>
      <c r="E72" s="346" t="s">
        <v>175</v>
      </c>
      <c r="F72" s="159">
        <f t="shared" si="14"/>
        <v>11.5</v>
      </c>
      <c r="G72" s="153">
        <f>IF($F$12=1,VALUE(VLOOKUP($E72,'Pricing Reference'!$A$2:$E$46,2,FALSE))," ")</f>
        <v>11.5</v>
      </c>
      <c r="H72" s="153" t="str">
        <f>IF($F$12=2,VALUE(VLOOKUP($E72,'Pricing Reference'!$A$2:$E$46,3,FALSE))," ")</f>
        <v xml:space="preserve"> </v>
      </c>
      <c r="I72" s="153" t="str">
        <f>IF($F$12=3,VALUE(VLOOKUP($E72,'Pricing Reference'!$A$2:$E$46,4,FALSE))," ")</f>
        <v xml:space="preserve"> </v>
      </c>
      <c r="J72" s="391">
        <f>VALUE(VLOOKUP(E72,'Pricing Reference'!$A$2:$E$46,5,FALSE))</f>
        <v>23</v>
      </c>
      <c r="K72" s="158"/>
      <c r="L72" s="158"/>
      <c r="M72" s="158"/>
      <c r="N72" s="158"/>
      <c r="O72" s="158"/>
      <c r="P72" s="396">
        <f t="shared" si="1"/>
        <v>0</v>
      </c>
      <c r="Q72" s="159"/>
      <c r="R72" s="160"/>
      <c r="S72" s="156">
        <v>847587002993</v>
      </c>
      <c r="T72" s="397" t="str">
        <f t="shared" si="2"/>
        <v xml:space="preserve"> </v>
      </c>
      <c r="U72" s="395"/>
      <c r="V72" s="161">
        <f t="shared" si="3"/>
        <v>0</v>
      </c>
      <c r="W72" s="161">
        <f t="shared" si="4"/>
        <v>0</v>
      </c>
      <c r="X72" s="161">
        <f t="shared" si="5"/>
        <v>0</v>
      </c>
      <c r="Y72" s="161">
        <f t="shared" si="6"/>
        <v>0</v>
      </c>
      <c r="Z72" s="161">
        <f t="shared" si="7"/>
        <v>0</v>
      </c>
      <c r="AA72" s="162">
        <f t="shared" si="8"/>
        <v>0</v>
      </c>
    </row>
    <row r="73" spans="1:27" s="343" customFormat="1" ht="14.4" thickTop="1" thickBot="1">
      <c r="A73" s="359">
        <v>100166</v>
      </c>
      <c r="B73" s="346" t="s">
        <v>185</v>
      </c>
      <c r="C73" s="346" t="s">
        <v>124</v>
      </c>
      <c r="D73" s="347">
        <v>19</v>
      </c>
      <c r="E73" s="346" t="s">
        <v>175</v>
      </c>
      <c r="F73" s="159">
        <f t="shared" si="14"/>
        <v>11.5</v>
      </c>
      <c r="G73" s="153">
        <f>IF($F$12=1,VALUE(VLOOKUP($E73,'Pricing Reference'!$A$2:$E$46,2,FALSE))," ")</f>
        <v>11.5</v>
      </c>
      <c r="H73" s="153" t="str">
        <f>IF($F$12=2,VALUE(VLOOKUP($E73,'Pricing Reference'!$A$2:$E$46,3,FALSE))," ")</f>
        <v xml:space="preserve"> </v>
      </c>
      <c r="I73" s="153" t="str">
        <f>IF($F$12=3,VALUE(VLOOKUP($E73,'Pricing Reference'!$A$2:$E$46,4,FALSE))," ")</f>
        <v xml:space="preserve"> </v>
      </c>
      <c r="J73" s="391">
        <f>VALUE(VLOOKUP(E73,'Pricing Reference'!$A$2:$E$46,5,FALSE))</f>
        <v>23</v>
      </c>
      <c r="K73" s="158"/>
      <c r="L73" s="158"/>
      <c r="M73" s="158"/>
      <c r="N73" s="158"/>
      <c r="O73" s="158"/>
      <c r="P73" s="396">
        <f t="shared" si="1"/>
        <v>0</v>
      </c>
      <c r="Q73" s="159"/>
      <c r="R73" s="160"/>
      <c r="S73" s="156">
        <v>877958003816</v>
      </c>
      <c r="T73" s="397" t="str">
        <f t="shared" si="2"/>
        <v xml:space="preserve"> </v>
      </c>
      <c r="U73" s="395"/>
      <c r="V73" s="161">
        <f t="shared" si="3"/>
        <v>0</v>
      </c>
      <c r="W73" s="161">
        <f t="shared" si="4"/>
        <v>0</v>
      </c>
      <c r="X73" s="161">
        <f t="shared" si="5"/>
        <v>0</v>
      </c>
      <c r="Y73" s="161">
        <f t="shared" si="6"/>
        <v>0</v>
      </c>
      <c r="Z73" s="161">
        <f t="shared" si="7"/>
        <v>0</v>
      </c>
      <c r="AA73" s="162">
        <f t="shared" si="8"/>
        <v>0</v>
      </c>
    </row>
    <row r="74" spans="1:27" s="343" customFormat="1" ht="14.4" thickTop="1" thickBot="1">
      <c r="A74" s="359">
        <v>100541</v>
      </c>
      <c r="B74" s="346" t="s">
        <v>125</v>
      </c>
      <c r="C74" s="346" t="s">
        <v>124</v>
      </c>
      <c r="D74" s="347">
        <v>19</v>
      </c>
      <c r="E74" s="346" t="s">
        <v>175</v>
      </c>
      <c r="F74" s="159">
        <f t="shared" si="14"/>
        <v>11.5</v>
      </c>
      <c r="G74" s="153">
        <f>IF($F$12=1,VALUE(VLOOKUP($E74,'Pricing Reference'!$A$2:$E$46,2,FALSE))," ")</f>
        <v>11.5</v>
      </c>
      <c r="H74" s="153" t="str">
        <f>IF($F$12=2,VALUE(VLOOKUP($E74,'Pricing Reference'!$A$2:$E$46,3,FALSE))," ")</f>
        <v xml:space="preserve"> </v>
      </c>
      <c r="I74" s="153" t="str">
        <f>IF($F$12=3,VALUE(VLOOKUP($E74,'Pricing Reference'!$A$2:$E$46,4,FALSE))," ")</f>
        <v xml:space="preserve"> </v>
      </c>
      <c r="J74" s="391">
        <f>VALUE(VLOOKUP(E74,'Pricing Reference'!$A$2:$E$46,5,FALSE))</f>
        <v>23</v>
      </c>
      <c r="K74" s="158"/>
      <c r="L74" s="158"/>
      <c r="M74" s="158"/>
      <c r="N74" s="158"/>
      <c r="O74" s="158"/>
      <c r="P74" s="396">
        <f t="shared" si="1"/>
        <v>0</v>
      </c>
      <c r="Q74" s="163"/>
      <c r="R74" s="160"/>
      <c r="S74" s="156">
        <v>877958002826</v>
      </c>
      <c r="T74" s="397" t="str">
        <f t="shared" si="2"/>
        <v xml:space="preserve"> </v>
      </c>
      <c r="U74" s="395"/>
      <c r="V74" s="161">
        <f t="shared" si="3"/>
        <v>0</v>
      </c>
      <c r="W74" s="161">
        <f t="shared" si="4"/>
        <v>0</v>
      </c>
      <c r="X74" s="161">
        <f t="shared" si="5"/>
        <v>0</v>
      </c>
      <c r="Y74" s="161">
        <f t="shared" si="6"/>
        <v>0</v>
      </c>
      <c r="Z74" s="161">
        <f t="shared" si="7"/>
        <v>0</v>
      </c>
      <c r="AA74" s="162">
        <f t="shared" si="8"/>
        <v>0</v>
      </c>
    </row>
    <row r="75" spans="1:27" s="343" customFormat="1" ht="14.4" thickTop="1" thickBot="1">
      <c r="A75" s="360">
        <v>100167</v>
      </c>
      <c r="B75" s="346" t="s">
        <v>131</v>
      </c>
      <c r="C75" s="346" t="s">
        <v>124</v>
      </c>
      <c r="D75" s="347">
        <v>19</v>
      </c>
      <c r="E75" s="346" t="s">
        <v>175</v>
      </c>
      <c r="F75" s="159">
        <f t="shared" si="14"/>
        <v>11.5</v>
      </c>
      <c r="G75" s="153">
        <f>IF($F$12=1,VALUE(VLOOKUP($E75,'Pricing Reference'!$A$2:$E$46,2,FALSE))," ")</f>
        <v>11.5</v>
      </c>
      <c r="H75" s="153" t="str">
        <f>IF($F$12=2,VALUE(VLOOKUP($E75,'Pricing Reference'!$A$2:$E$46,3,FALSE))," ")</f>
        <v xml:space="preserve"> </v>
      </c>
      <c r="I75" s="153" t="str">
        <f>IF($F$12=3,VALUE(VLOOKUP($E75,'Pricing Reference'!$A$2:$E$46,4,FALSE))," ")</f>
        <v xml:space="preserve"> </v>
      </c>
      <c r="J75" s="391">
        <f>VALUE(VLOOKUP(E75,'Pricing Reference'!$A$2:$E$46,5,FALSE))</f>
        <v>23</v>
      </c>
      <c r="K75" s="158"/>
      <c r="L75" s="158"/>
      <c r="M75" s="158"/>
      <c r="N75" s="158"/>
      <c r="O75" s="158"/>
      <c r="P75" s="396">
        <f t="shared" si="1"/>
        <v>0</v>
      </c>
      <c r="Q75" s="163"/>
      <c r="R75" s="160"/>
      <c r="S75" s="156">
        <v>877958002833</v>
      </c>
      <c r="T75" s="397" t="str">
        <f t="shared" si="2"/>
        <v xml:space="preserve"> </v>
      </c>
      <c r="U75" s="395"/>
      <c r="V75" s="161">
        <f t="shared" si="3"/>
        <v>0</v>
      </c>
      <c r="W75" s="161">
        <f t="shared" si="4"/>
        <v>0</v>
      </c>
      <c r="X75" s="161">
        <f t="shared" si="5"/>
        <v>0</v>
      </c>
      <c r="Y75" s="161">
        <f t="shared" si="6"/>
        <v>0</v>
      </c>
      <c r="Z75" s="161">
        <f t="shared" si="7"/>
        <v>0</v>
      </c>
      <c r="AA75" s="162">
        <f t="shared" si="8"/>
        <v>0</v>
      </c>
    </row>
    <row r="76" spans="1:27" s="343" customFormat="1" ht="14.4" thickTop="1" thickBot="1">
      <c r="A76" s="360">
        <v>100542</v>
      </c>
      <c r="B76" s="346" t="s">
        <v>186</v>
      </c>
      <c r="C76" s="346" t="s">
        <v>124</v>
      </c>
      <c r="D76" s="347">
        <v>19</v>
      </c>
      <c r="E76" s="346" t="s">
        <v>175</v>
      </c>
      <c r="F76" s="159">
        <f t="shared" si="14"/>
        <v>11.5</v>
      </c>
      <c r="G76" s="153">
        <f>IF($F$12=1,VALUE(VLOOKUP($E76,'Pricing Reference'!$A$2:$E$46,2,FALSE))," ")</f>
        <v>11.5</v>
      </c>
      <c r="H76" s="153" t="str">
        <f>IF($F$12=2,VALUE(VLOOKUP($E76,'Pricing Reference'!$A$2:$E$46,3,FALSE))," ")</f>
        <v xml:space="preserve"> </v>
      </c>
      <c r="I76" s="153" t="str">
        <f>IF($F$12=3,VALUE(VLOOKUP($E76,'Pricing Reference'!$A$2:$E$46,4,FALSE))," ")</f>
        <v xml:space="preserve"> </v>
      </c>
      <c r="J76" s="391">
        <f>VALUE(VLOOKUP(E76,'Pricing Reference'!$A$2:$E$46,5,FALSE))</f>
        <v>23</v>
      </c>
      <c r="K76" s="158"/>
      <c r="L76" s="158"/>
      <c r="M76" s="158"/>
      <c r="N76" s="158"/>
      <c r="O76" s="158"/>
      <c r="P76" s="396">
        <f t="shared" si="1"/>
        <v>0</v>
      </c>
      <c r="Q76" s="159"/>
      <c r="R76" s="160"/>
      <c r="S76" s="156">
        <v>877958002840</v>
      </c>
      <c r="T76" s="397" t="str">
        <f t="shared" si="2"/>
        <v xml:space="preserve"> </v>
      </c>
      <c r="U76" s="395"/>
      <c r="V76" s="161">
        <f t="shared" si="3"/>
        <v>0</v>
      </c>
      <c r="W76" s="161">
        <f t="shared" si="4"/>
        <v>0</v>
      </c>
      <c r="X76" s="161">
        <f t="shared" si="5"/>
        <v>0</v>
      </c>
      <c r="Y76" s="161">
        <f t="shared" si="6"/>
        <v>0</v>
      </c>
      <c r="Z76" s="161">
        <f t="shared" si="7"/>
        <v>0</v>
      </c>
      <c r="AA76" s="162">
        <f t="shared" si="8"/>
        <v>0</v>
      </c>
    </row>
    <row r="77" spans="1:27" s="343" customFormat="1" ht="14.4" thickTop="1" thickBot="1">
      <c r="A77" s="351">
        <v>100528</v>
      </c>
      <c r="B77" s="346" t="s">
        <v>187</v>
      </c>
      <c r="C77" s="346" t="s">
        <v>124</v>
      </c>
      <c r="D77" s="347">
        <v>20</v>
      </c>
      <c r="E77" s="346" t="s">
        <v>175</v>
      </c>
      <c r="F77" s="159">
        <f t="shared" si="14"/>
        <v>11.5</v>
      </c>
      <c r="G77" s="153">
        <f>IF($F$12=1,VALUE(VLOOKUP($E77,'Pricing Reference'!$A$2:$E$46,2,FALSE))," ")</f>
        <v>11.5</v>
      </c>
      <c r="H77" s="153" t="str">
        <f>IF($F$12=2,VALUE(VLOOKUP($E77,'Pricing Reference'!$A$2:$E$46,3,FALSE))," ")</f>
        <v xml:space="preserve"> </v>
      </c>
      <c r="I77" s="153" t="str">
        <f>IF($F$12=3,VALUE(VLOOKUP($E77,'Pricing Reference'!$A$2:$E$46,4,FALSE))," ")</f>
        <v xml:space="preserve"> </v>
      </c>
      <c r="J77" s="391">
        <f>VALUE(VLOOKUP(E77,'Pricing Reference'!$A$2:$E$46,5,FALSE))</f>
        <v>23</v>
      </c>
      <c r="K77" s="158"/>
      <c r="L77" s="158"/>
      <c r="M77" s="158"/>
      <c r="N77" s="158"/>
      <c r="O77" s="158"/>
      <c r="P77" s="396">
        <f t="shared" si="1"/>
        <v>0</v>
      </c>
      <c r="Q77" s="163"/>
      <c r="R77" s="160"/>
      <c r="S77" s="156">
        <v>877958003847</v>
      </c>
      <c r="T77" s="397" t="str">
        <f t="shared" si="2"/>
        <v xml:space="preserve"> </v>
      </c>
      <c r="U77" s="395"/>
      <c r="V77" s="161">
        <f t="shared" si="3"/>
        <v>0</v>
      </c>
      <c r="W77" s="161">
        <f t="shared" si="4"/>
        <v>0</v>
      </c>
      <c r="X77" s="161">
        <f t="shared" si="5"/>
        <v>0</v>
      </c>
      <c r="Y77" s="161">
        <f t="shared" si="6"/>
        <v>0</v>
      </c>
      <c r="Z77" s="161">
        <f t="shared" si="7"/>
        <v>0</v>
      </c>
      <c r="AA77" s="162">
        <f t="shared" si="8"/>
        <v>0</v>
      </c>
    </row>
    <row r="78" spans="1:27" s="343" customFormat="1" ht="14.4" thickTop="1" thickBot="1">
      <c r="A78" s="351">
        <v>100529</v>
      </c>
      <c r="B78" s="346" t="s">
        <v>188</v>
      </c>
      <c r="C78" s="346" t="s">
        <v>124</v>
      </c>
      <c r="D78" s="347">
        <v>20</v>
      </c>
      <c r="E78" s="346" t="s">
        <v>175</v>
      </c>
      <c r="F78" s="159">
        <f t="shared" si="14"/>
        <v>11.5</v>
      </c>
      <c r="G78" s="153">
        <f>IF($F$12=1,VALUE(VLOOKUP($E78,'Pricing Reference'!$A$2:$E$46,2,FALSE))," ")</f>
        <v>11.5</v>
      </c>
      <c r="H78" s="153" t="str">
        <f>IF($F$12=2,VALUE(VLOOKUP($E78,'Pricing Reference'!$A$2:$E$46,3,FALSE))," ")</f>
        <v xml:space="preserve"> </v>
      </c>
      <c r="I78" s="153" t="str">
        <f>IF($F$12=3,VALUE(VLOOKUP($E78,'Pricing Reference'!$A$2:$E$46,4,FALSE))," ")</f>
        <v xml:space="preserve"> </v>
      </c>
      <c r="J78" s="391">
        <f>VALUE(VLOOKUP(E78,'Pricing Reference'!$A$2:$E$46,5,FALSE))</f>
        <v>23</v>
      </c>
      <c r="K78" s="158"/>
      <c r="L78" s="158"/>
      <c r="M78" s="158"/>
      <c r="N78" s="158"/>
      <c r="O78" s="158"/>
      <c r="P78" s="396">
        <f t="shared" si="1"/>
        <v>0</v>
      </c>
      <c r="Q78" s="159"/>
      <c r="R78" s="160"/>
      <c r="S78" s="156">
        <v>877958004394</v>
      </c>
      <c r="T78" s="397" t="str">
        <f t="shared" si="2"/>
        <v xml:space="preserve"> </v>
      </c>
      <c r="U78" s="395"/>
      <c r="V78" s="161">
        <f t="shared" si="3"/>
        <v>0</v>
      </c>
      <c r="W78" s="161">
        <f t="shared" si="4"/>
        <v>0</v>
      </c>
      <c r="X78" s="161">
        <f t="shared" si="5"/>
        <v>0</v>
      </c>
      <c r="Y78" s="161">
        <f t="shared" si="6"/>
        <v>0</v>
      </c>
      <c r="Z78" s="161">
        <f t="shared" si="7"/>
        <v>0</v>
      </c>
      <c r="AA78" s="162">
        <f t="shared" si="8"/>
        <v>0</v>
      </c>
    </row>
    <row r="79" spans="1:27" s="343" customFormat="1" ht="14.4" thickTop="1" thickBot="1">
      <c r="A79" s="351">
        <v>100530</v>
      </c>
      <c r="B79" s="348" t="s">
        <v>189</v>
      </c>
      <c r="C79" s="346" t="s">
        <v>124</v>
      </c>
      <c r="D79" s="347">
        <v>20</v>
      </c>
      <c r="E79" s="346" t="s">
        <v>175</v>
      </c>
      <c r="F79" s="159">
        <f t="shared" si="14"/>
        <v>11.5</v>
      </c>
      <c r="G79" s="153">
        <f>IF($F$12=1,VALUE(VLOOKUP($E79,'Pricing Reference'!$A$2:$E$46,2,FALSE))," ")</f>
        <v>11.5</v>
      </c>
      <c r="H79" s="153" t="str">
        <f>IF($F$12=2,VALUE(VLOOKUP($E79,'Pricing Reference'!$A$2:$E$46,3,FALSE))," ")</f>
        <v xml:space="preserve"> </v>
      </c>
      <c r="I79" s="153" t="str">
        <f>IF($F$12=3,VALUE(VLOOKUP($E79,'Pricing Reference'!$A$2:$E$46,4,FALSE))," ")</f>
        <v xml:space="preserve"> </v>
      </c>
      <c r="J79" s="391">
        <f>VALUE(VLOOKUP(E79,'Pricing Reference'!$A$2:$E$46,5,FALSE))</f>
        <v>23</v>
      </c>
      <c r="K79" s="158"/>
      <c r="L79" s="158"/>
      <c r="M79" s="158"/>
      <c r="N79" s="158"/>
      <c r="O79" s="158"/>
      <c r="P79" s="396">
        <f t="shared" si="1"/>
        <v>0</v>
      </c>
      <c r="Q79" s="159"/>
      <c r="R79" s="160"/>
      <c r="S79" s="156">
        <v>877958006343</v>
      </c>
      <c r="T79" s="397" t="str">
        <f t="shared" si="2"/>
        <v xml:space="preserve"> </v>
      </c>
      <c r="U79" s="395"/>
      <c r="V79" s="161">
        <f t="shared" si="3"/>
        <v>0</v>
      </c>
      <c r="W79" s="161">
        <f t="shared" si="4"/>
        <v>0</v>
      </c>
      <c r="X79" s="161">
        <f t="shared" si="5"/>
        <v>0</v>
      </c>
      <c r="Y79" s="161">
        <f t="shared" si="6"/>
        <v>0</v>
      </c>
      <c r="Z79" s="161">
        <f t="shared" si="7"/>
        <v>0</v>
      </c>
      <c r="AA79" s="162">
        <f t="shared" si="8"/>
        <v>0</v>
      </c>
    </row>
    <row r="80" spans="1:27" s="343" customFormat="1" ht="14.4" thickTop="1" thickBot="1">
      <c r="A80" s="351">
        <v>100531</v>
      </c>
      <c r="B80" s="348" t="s">
        <v>190</v>
      </c>
      <c r="C80" s="346" t="s">
        <v>124</v>
      </c>
      <c r="D80" s="347">
        <v>20</v>
      </c>
      <c r="E80" s="346" t="s">
        <v>175</v>
      </c>
      <c r="F80" s="159">
        <f t="shared" si="14"/>
        <v>11.5</v>
      </c>
      <c r="G80" s="153">
        <f>IF($F$12=1,VALUE(VLOOKUP($E80,'Pricing Reference'!$A$2:$E$46,2,FALSE))," ")</f>
        <v>11.5</v>
      </c>
      <c r="H80" s="153" t="str">
        <f>IF($F$12=2,VALUE(VLOOKUP($E80,'Pricing Reference'!$A$2:$E$46,3,FALSE))," ")</f>
        <v xml:space="preserve"> </v>
      </c>
      <c r="I80" s="153" t="str">
        <f>IF($F$12=3,VALUE(VLOOKUP($E80,'Pricing Reference'!$A$2:$E$46,4,FALSE))," ")</f>
        <v xml:space="preserve"> </v>
      </c>
      <c r="J80" s="391">
        <f>VALUE(VLOOKUP(E80,'Pricing Reference'!$A$2:$E$46,5,FALSE))</f>
        <v>23</v>
      </c>
      <c r="K80" s="158"/>
      <c r="L80" s="158"/>
      <c r="M80" s="158"/>
      <c r="N80" s="158"/>
      <c r="O80" s="158"/>
      <c r="P80" s="396">
        <f t="shared" si="1"/>
        <v>0</v>
      </c>
      <c r="Q80" s="159"/>
      <c r="R80" s="160"/>
      <c r="S80" s="156">
        <v>877958006190</v>
      </c>
      <c r="T80" s="397" t="str">
        <f t="shared" si="2"/>
        <v xml:space="preserve"> </v>
      </c>
      <c r="U80" s="395"/>
      <c r="V80" s="161">
        <f t="shared" si="3"/>
        <v>0</v>
      </c>
      <c r="W80" s="161">
        <f t="shared" si="4"/>
        <v>0</v>
      </c>
      <c r="X80" s="161">
        <f t="shared" si="5"/>
        <v>0</v>
      </c>
      <c r="Y80" s="161">
        <f t="shared" si="6"/>
        <v>0</v>
      </c>
      <c r="Z80" s="161">
        <f t="shared" si="7"/>
        <v>0</v>
      </c>
      <c r="AA80" s="162">
        <f t="shared" si="8"/>
        <v>0</v>
      </c>
    </row>
    <row r="81" spans="1:27" s="343" customFormat="1" ht="14.4" thickTop="1" thickBot="1">
      <c r="A81" s="351">
        <v>100382</v>
      </c>
      <c r="B81" s="348" t="s">
        <v>152</v>
      </c>
      <c r="C81" s="346" t="s">
        <v>124</v>
      </c>
      <c r="D81" s="347">
        <v>20</v>
      </c>
      <c r="E81" s="346" t="s">
        <v>175</v>
      </c>
      <c r="F81" s="159">
        <f t="shared" si="14"/>
        <v>11.5</v>
      </c>
      <c r="G81" s="153">
        <f>IF($F$12=1,VALUE(VLOOKUP($E81,'Pricing Reference'!$A$2:$E$46,2,FALSE))," ")</f>
        <v>11.5</v>
      </c>
      <c r="H81" s="153" t="str">
        <f>IF($F$12=2,VALUE(VLOOKUP($E81,'Pricing Reference'!$A$2:$E$46,3,FALSE))," ")</f>
        <v xml:space="preserve"> </v>
      </c>
      <c r="I81" s="153" t="str">
        <f>IF($F$12=3,VALUE(VLOOKUP($E81,'Pricing Reference'!$A$2:$E$46,4,FALSE))," ")</f>
        <v xml:space="preserve"> </v>
      </c>
      <c r="J81" s="391">
        <f>VALUE(VLOOKUP(E81,'Pricing Reference'!$A$2:$E$46,5,FALSE))</f>
        <v>23</v>
      </c>
      <c r="K81" s="158"/>
      <c r="L81" s="158"/>
      <c r="M81" s="158"/>
      <c r="N81" s="158"/>
      <c r="O81" s="158"/>
      <c r="P81" s="396">
        <f t="shared" ref="P81:P144" si="15">SUM(V81,W81,X81,Y81,Z81)</f>
        <v>0</v>
      </c>
      <c r="Q81" s="159"/>
      <c r="R81" s="160"/>
      <c r="S81" s="156">
        <v>877958006183</v>
      </c>
      <c r="T81" s="397" t="str">
        <f t="shared" ref="T81:T144" si="16">IF(AA81&gt;0.01,"X"," ")</f>
        <v xml:space="preserve"> </v>
      </c>
      <c r="U81" s="395"/>
      <c r="V81" s="161">
        <f t="shared" ref="V81:V144" si="17">K81*$F81</f>
        <v>0</v>
      </c>
      <c r="W81" s="161">
        <f t="shared" ref="W81:W144" si="18">L81*$F81</f>
        <v>0</v>
      </c>
      <c r="X81" s="161">
        <f t="shared" ref="X81:X144" si="19">M81*$F81</f>
        <v>0</v>
      </c>
      <c r="Y81" s="161">
        <f t="shared" ref="Y81:Y144" si="20">N81*$F81</f>
        <v>0</v>
      </c>
      <c r="Z81" s="161">
        <f t="shared" ref="Z81:Z144" si="21">O81*$F81</f>
        <v>0</v>
      </c>
      <c r="AA81" s="162">
        <f t="shared" ref="AA81:AA144" si="22">SUM(K81,L81,M81,N81,O81)</f>
        <v>0</v>
      </c>
    </row>
    <row r="82" spans="1:27" s="343" customFormat="1" ht="14.4" thickTop="1" thickBot="1">
      <c r="A82" s="351">
        <v>100059</v>
      </c>
      <c r="B82" s="348" t="s">
        <v>191</v>
      </c>
      <c r="C82" s="346" t="s">
        <v>124</v>
      </c>
      <c r="D82" s="347">
        <v>20</v>
      </c>
      <c r="E82" s="346" t="s">
        <v>175</v>
      </c>
      <c r="F82" s="159">
        <f t="shared" si="14"/>
        <v>11.5</v>
      </c>
      <c r="G82" s="153">
        <f>IF($F$12=1,VALUE(VLOOKUP($E82,'Pricing Reference'!$A$2:$E$46,2,FALSE))," ")</f>
        <v>11.5</v>
      </c>
      <c r="H82" s="153" t="str">
        <f>IF($F$12=2,VALUE(VLOOKUP($E82,'Pricing Reference'!$A$2:$E$46,3,FALSE))," ")</f>
        <v xml:space="preserve"> </v>
      </c>
      <c r="I82" s="153" t="str">
        <f>IF($F$12=3,VALUE(VLOOKUP($E82,'Pricing Reference'!$A$2:$E$46,4,FALSE))," ")</f>
        <v xml:space="preserve"> </v>
      </c>
      <c r="J82" s="391">
        <f>VALUE(VLOOKUP(E82,'Pricing Reference'!$A$2:$E$46,5,FALSE))</f>
        <v>23</v>
      </c>
      <c r="K82" s="158"/>
      <c r="L82" s="158"/>
      <c r="M82" s="158"/>
      <c r="N82" s="158"/>
      <c r="O82" s="158"/>
      <c r="P82" s="396">
        <f t="shared" si="15"/>
        <v>0</v>
      </c>
      <c r="Q82" s="159"/>
      <c r="R82" s="160"/>
      <c r="S82" s="156">
        <v>847587003044</v>
      </c>
      <c r="T82" s="397" t="str">
        <f t="shared" si="16"/>
        <v xml:space="preserve"> </v>
      </c>
      <c r="U82" s="395"/>
      <c r="V82" s="161">
        <f t="shared" si="17"/>
        <v>0</v>
      </c>
      <c r="W82" s="161">
        <f t="shared" si="18"/>
        <v>0</v>
      </c>
      <c r="X82" s="161">
        <f t="shared" si="19"/>
        <v>0</v>
      </c>
      <c r="Y82" s="161">
        <f t="shared" si="20"/>
        <v>0</v>
      </c>
      <c r="Z82" s="161">
        <f t="shared" si="21"/>
        <v>0</v>
      </c>
      <c r="AA82" s="162">
        <f t="shared" si="22"/>
        <v>0</v>
      </c>
    </row>
    <row r="83" spans="1:27" s="343" customFormat="1" ht="14.4" thickTop="1" thickBot="1">
      <c r="A83" s="351">
        <v>100533</v>
      </c>
      <c r="B83" s="348" t="s">
        <v>192</v>
      </c>
      <c r="C83" s="346" t="s">
        <v>124</v>
      </c>
      <c r="D83" s="347">
        <v>20</v>
      </c>
      <c r="E83" s="346" t="s">
        <v>175</v>
      </c>
      <c r="F83" s="159">
        <f t="shared" si="14"/>
        <v>11.5</v>
      </c>
      <c r="G83" s="153">
        <f>IF($F$12=1,VALUE(VLOOKUP($E83,'Pricing Reference'!$A$2:$E$46,2,FALSE))," ")</f>
        <v>11.5</v>
      </c>
      <c r="H83" s="153" t="str">
        <f>IF($F$12=2,VALUE(VLOOKUP($E83,'Pricing Reference'!$A$2:$E$46,3,FALSE))," ")</f>
        <v xml:space="preserve"> </v>
      </c>
      <c r="I83" s="153" t="str">
        <f>IF($F$12=3,VALUE(VLOOKUP($E83,'Pricing Reference'!$A$2:$E$46,4,FALSE))," ")</f>
        <v xml:space="preserve"> </v>
      </c>
      <c r="J83" s="391">
        <f>VALUE(VLOOKUP(E83,'Pricing Reference'!$A$2:$E$46,5,FALSE))</f>
        <v>23</v>
      </c>
      <c r="K83" s="158"/>
      <c r="L83" s="158"/>
      <c r="M83" s="158"/>
      <c r="N83" s="158"/>
      <c r="O83" s="158"/>
      <c r="P83" s="396">
        <f t="shared" si="15"/>
        <v>0</v>
      </c>
      <c r="Q83" s="159"/>
      <c r="R83" s="160"/>
      <c r="S83" s="156">
        <v>877958003830</v>
      </c>
      <c r="T83" s="397" t="str">
        <f t="shared" si="16"/>
        <v xml:space="preserve"> </v>
      </c>
      <c r="U83" s="395"/>
      <c r="V83" s="161">
        <f t="shared" si="17"/>
        <v>0</v>
      </c>
      <c r="W83" s="161">
        <f t="shared" si="18"/>
        <v>0</v>
      </c>
      <c r="X83" s="161">
        <f t="shared" si="19"/>
        <v>0</v>
      </c>
      <c r="Y83" s="161">
        <f t="shared" si="20"/>
        <v>0</v>
      </c>
      <c r="Z83" s="161">
        <f t="shared" si="21"/>
        <v>0</v>
      </c>
      <c r="AA83" s="162">
        <f t="shared" si="22"/>
        <v>0</v>
      </c>
    </row>
    <row r="84" spans="1:27" s="343" customFormat="1" ht="14.4" thickTop="1" thickBot="1">
      <c r="A84" s="360">
        <v>100534</v>
      </c>
      <c r="B84" s="346" t="s">
        <v>193</v>
      </c>
      <c r="C84" s="346" t="s">
        <v>124</v>
      </c>
      <c r="D84" s="347">
        <v>20</v>
      </c>
      <c r="E84" s="346" t="s">
        <v>175</v>
      </c>
      <c r="F84" s="159">
        <f t="shared" si="14"/>
        <v>11.5</v>
      </c>
      <c r="G84" s="153">
        <f>IF($F$12=1,VALUE(VLOOKUP($E84,'Pricing Reference'!$A$2:$E$46,2,FALSE))," ")</f>
        <v>11.5</v>
      </c>
      <c r="H84" s="153" t="str">
        <f>IF($F$12=2,VALUE(VLOOKUP($E84,'Pricing Reference'!$A$2:$E$46,3,FALSE))," ")</f>
        <v xml:space="preserve"> </v>
      </c>
      <c r="I84" s="153" t="str">
        <f>IF($F$12=3,VALUE(VLOOKUP($E84,'Pricing Reference'!$A$2:$E$46,4,FALSE))," ")</f>
        <v xml:space="preserve"> </v>
      </c>
      <c r="J84" s="391">
        <f>VALUE(VLOOKUP(E84,'Pricing Reference'!$A$2:$E$46,5,FALSE))</f>
        <v>23</v>
      </c>
      <c r="K84" s="158"/>
      <c r="L84" s="158"/>
      <c r="M84" s="158"/>
      <c r="N84" s="158"/>
      <c r="O84" s="158"/>
      <c r="P84" s="396">
        <f t="shared" si="15"/>
        <v>0</v>
      </c>
      <c r="Q84" s="159"/>
      <c r="R84" s="160"/>
      <c r="S84" s="156">
        <v>8428927189974</v>
      </c>
      <c r="T84" s="397" t="str">
        <f t="shared" si="16"/>
        <v xml:space="preserve"> </v>
      </c>
      <c r="U84" s="395"/>
      <c r="V84" s="161">
        <f t="shared" si="17"/>
        <v>0</v>
      </c>
      <c r="W84" s="161">
        <f t="shared" si="18"/>
        <v>0</v>
      </c>
      <c r="X84" s="161">
        <f t="shared" si="19"/>
        <v>0</v>
      </c>
      <c r="Y84" s="161">
        <f t="shared" si="20"/>
        <v>0</v>
      </c>
      <c r="Z84" s="161">
        <f t="shared" si="21"/>
        <v>0</v>
      </c>
      <c r="AA84" s="162">
        <f t="shared" si="22"/>
        <v>0</v>
      </c>
    </row>
    <row r="85" spans="1:27" s="343" customFormat="1" ht="14.4" thickTop="1" thickBot="1">
      <c r="A85" s="360">
        <v>100395</v>
      </c>
      <c r="B85" s="346" t="s">
        <v>194</v>
      </c>
      <c r="C85" s="346" t="s">
        <v>124</v>
      </c>
      <c r="D85" s="347">
        <v>20</v>
      </c>
      <c r="E85" s="346" t="s">
        <v>175</v>
      </c>
      <c r="F85" s="159">
        <f t="shared" si="14"/>
        <v>11.5</v>
      </c>
      <c r="G85" s="153">
        <f>IF($F$12=1,VALUE(VLOOKUP($E85,'Pricing Reference'!$A$2:$E$46,2,FALSE))," ")</f>
        <v>11.5</v>
      </c>
      <c r="H85" s="153" t="str">
        <f>IF($F$12=2,VALUE(VLOOKUP($E85,'Pricing Reference'!$A$2:$E$46,3,FALSE))," ")</f>
        <v xml:space="preserve"> </v>
      </c>
      <c r="I85" s="153" t="str">
        <f>IF($F$12=3,VALUE(VLOOKUP($E85,'Pricing Reference'!$A$2:$E$46,4,FALSE))," ")</f>
        <v xml:space="preserve"> </v>
      </c>
      <c r="J85" s="391">
        <f>VALUE(VLOOKUP(E85,'Pricing Reference'!$A$2:$E$46,5,FALSE))</f>
        <v>23</v>
      </c>
      <c r="K85" s="158"/>
      <c r="L85" s="158"/>
      <c r="M85" s="158"/>
      <c r="N85" s="158"/>
      <c r="O85" s="158"/>
      <c r="P85" s="396">
        <f t="shared" si="15"/>
        <v>0</v>
      </c>
      <c r="Q85" s="159"/>
      <c r="R85" s="160"/>
      <c r="S85" s="156">
        <v>877958003823</v>
      </c>
      <c r="T85" s="397" t="str">
        <f t="shared" si="16"/>
        <v xml:space="preserve"> </v>
      </c>
      <c r="U85" s="395"/>
      <c r="V85" s="161">
        <f t="shared" si="17"/>
        <v>0</v>
      </c>
      <c r="W85" s="161">
        <f t="shared" si="18"/>
        <v>0</v>
      </c>
      <c r="X85" s="161">
        <f t="shared" si="19"/>
        <v>0</v>
      </c>
      <c r="Y85" s="161">
        <f t="shared" si="20"/>
        <v>0</v>
      </c>
      <c r="Z85" s="161">
        <f t="shared" si="21"/>
        <v>0</v>
      </c>
      <c r="AA85" s="162">
        <f t="shared" si="22"/>
        <v>0</v>
      </c>
    </row>
    <row r="86" spans="1:27" s="343" customFormat="1" ht="14.4" thickTop="1" thickBot="1">
      <c r="A86" s="359">
        <v>107708</v>
      </c>
      <c r="B86" s="346" t="s">
        <v>133</v>
      </c>
      <c r="C86" s="346" t="s">
        <v>124</v>
      </c>
      <c r="D86" s="347">
        <v>20</v>
      </c>
      <c r="E86" s="346" t="s">
        <v>175</v>
      </c>
      <c r="F86" s="159">
        <f t="shared" si="14"/>
        <v>11.5</v>
      </c>
      <c r="G86" s="153">
        <f>IF($F$12=1,VALUE(VLOOKUP($E86,'Pricing Reference'!$A$2:$E$46,2,FALSE))," ")</f>
        <v>11.5</v>
      </c>
      <c r="H86" s="153" t="str">
        <f>IF($F$12=2,VALUE(VLOOKUP($E86,'Pricing Reference'!$A$2:$E$46,3,FALSE))," ")</f>
        <v xml:space="preserve"> </v>
      </c>
      <c r="I86" s="153" t="str">
        <f>IF($F$12=3,VALUE(VLOOKUP($E86,'Pricing Reference'!$A$2:$E$46,4,FALSE))," ")</f>
        <v xml:space="preserve"> </v>
      </c>
      <c r="J86" s="391">
        <f>VALUE(VLOOKUP(E86,'Pricing Reference'!$A$2:$E$46,5,FALSE))</f>
        <v>23</v>
      </c>
      <c r="K86" s="158"/>
      <c r="L86" s="158"/>
      <c r="M86" s="158"/>
      <c r="N86" s="158"/>
      <c r="O86" s="158"/>
      <c r="P86" s="396">
        <f t="shared" si="15"/>
        <v>0</v>
      </c>
      <c r="Q86" s="159"/>
      <c r="R86" s="160"/>
      <c r="S86" s="156">
        <v>847587006267</v>
      </c>
      <c r="T86" s="397" t="str">
        <f t="shared" si="16"/>
        <v xml:space="preserve"> </v>
      </c>
      <c r="U86" s="395"/>
      <c r="V86" s="161">
        <f t="shared" si="17"/>
        <v>0</v>
      </c>
      <c r="W86" s="161">
        <f t="shared" si="18"/>
        <v>0</v>
      </c>
      <c r="X86" s="161">
        <f t="shared" si="19"/>
        <v>0</v>
      </c>
      <c r="Y86" s="161">
        <f t="shared" si="20"/>
        <v>0</v>
      </c>
      <c r="Z86" s="161">
        <f t="shared" si="21"/>
        <v>0</v>
      </c>
      <c r="AA86" s="162">
        <f t="shared" si="22"/>
        <v>0</v>
      </c>
    </row>
    <row r="87" spans="1:27" s="343" customFormat="1" ht="14.4" thickTop="1" thickBot="1">
      <c r="A87" s="361">
        <v>100008</v>
      </c>
      <c r="B87" s="346" t="s">
        <v>195</v>
      </c>
      <c r="C87" s="346" t="s">
        <v>124</v>
      </c>
      <c r="D87" s="347">
        <v>20</v>
      </c>
      <c r="E87" s="346" t="s">
        <v>175</v>
      </c>
      <c r="F87" s="159">
        <f t="shared" si="14"/>
        <v>11.5</v>
      </c>
      <c r="G87" s="153">
        <f>IF($F$12=1,VALUE(VLOOKUP($E87,'Pricing Reference'!$A$2:$E$46,2,FALSE))," ")</f>
        <v>11.5</v>
      </c>
      <c r="H87" s="153" t="str">
        <f>IF($F$12=2,VALUE(VLOOKUP($E87,'Pricing Reference'!$A$2:$E$46,3,FALSE))," ")</f>
        <v xml:space="preserve"> </v>
      </c>
      <c r="I87" s="153" t="str">
        <f>IF($F$12=3,VALUE(VLOOKUP($E87,'Pricing Reference'!$A$2:$E$46,4,FALSE))," ")</f>
        <v xml:space="preserve"> </v>
      </c>
      <c r="J87" s="391">
        <f>VALUE(VLOOKUP(E87,'Pricing Reference'!$A$2:$E$46,5,FALSE))</f>
        <v>23</v>
      </c>
      <c r="K87" s="158"/>
      <c r="L87" s="158"/>
      <c r="M87" s="158"/>
      <c r="N87" s="158"/>
      <c r="O87" s="158"/>
      <c r="P87" s="396">
        <f t="shared" si="15"/>
        <v>0</v>
      </c>
      <c r="Q87" s="159"/>
      <c r="R87" s="160"/>
      <c r="S87" s="156">
        <v>847587003020</v>
      </c>
      <c r="T87" s="397" t="str">
        <f t="shared" si="16"/>
        <v xml:space="preserve"> </v>
      </c>
      <c r="U87" s="395"/>
      <c r="V87" s="161">
        <f t="shared" si="17"/>
        <v>0</v>
      </c>
      <c r="W87" s="161">
        <f t="shared" si="18"/>
        <v>0</v>
      </c>
      <c r="X87" s="161">
        <f t="shared" si="19"/>
        <v>0</v>
      </c>
      <c r="Y87" s="161">
        <f t="shared" si="20"/>
        <v>0</v>
      </c>
      <c r="Z87" s="161">
        <f t="shared" si="21"/>
        <v>0</v>
      </c>
      <c r="AA87" s="162">
        <f t="shared" si="22"/>
        <v>0</v>
      </c>
    </row>
    <row r="88" spans="1:27" s="343" customFormat="1" ht="14.4" thickTop="1" thickBot="1">
      <c r="A88" s="361">
        <v>100009</v>
      </c>
      <c r="B88" s="346" t="s">
        <v>196</v>
      </c>
      <c r="C88" s="346" t="s">
        <v>124</v>
      </c>
      <c r="D88" s="347">
        <v>20</v>
      </c>
      <c r="E88" s="346" t="s">
        <v>175</v>
      </c>
      <c r="F88" s="159">
        <f t="shared" ref="F88:F92" si="23">SUM(G88:I88)</f>
        <v>11.5</v>
      </c>
      <c r="G88" s="153">
        <f>IF($F$12=1,VALUE(VLOOKUP($E88,'Pricing Reference'!$A$2:$E$46,2,FALSE))," ")</f>
        <v>11.5</v>
      </c>
      <c r="H88" s="153" t="str">
        <f>IF($F$12=2,VALUE(VLOOKUP($E88,'Pricing Reference'!$A$2:$E$46,3,FALSE))," ")</f>
        <v xml:space="preserve"> </v>
      </c>
      <c r="I88" s="153" t="str">
        <f>IF($F$12=3,VALUE(VLOOKUP($E88,'Pricing Reference'!$A$2:$E$46,4,FALSE))," ")</f>
        <v xml:space="preserve"> </v>
      </c>
      <c r="J88" s="391">
        <f>VALUE(VLOOKUP(E88,'Pricing Reference'!$A$2:$E$46,5,FALSE))</f>
        <v>23</v>
      </c>
      <c r="K88" s="158"/>
      <c r="L88" s="158"/>
      <c r="M88" s="158"/>
      <c r="N88" s="158"/>
      <c r="O88" s="158"/>
      <c r="P88" s="396">
        <f t="shared" si="15"/>
        <v>0</v>
      </c>
      <c r="Q88" s="159"/>
      <c r="R88" s="160"/>
      <c r="S88" s="156">
        <v>847587003037</v>
      </c>
      <c r="T88" s="397" t="str">
        <f t="shared" si="16"/>
        <v xml:space="preserve"> </v>
      </c>
      <c r="U88" s="395"/>
      <c r="V88" s="161">
        <f t="shared" si="17"/>
        <v>0</v>
      </c>
      <c r="W88" s="161">
        <f t="shared" si="18"/>
        <v>0</v>
      </c>
      <c r="X88" s="161">
        <f t="shared" si="19"/>
        <v>0</v>
      </c>
      <c r="Y88" s="161">
        <f t="shared" si="20"/>
        <v>0</v>
      </c>
      <c r="Z88" s="161">
        <f t="shared" si="21"/>
        <v>0</v>
      </c>
      <c r="AA88" s="162">
        <f t="shared" si="22"/>
        <v>0</v>
      </c>
    </row>
    <row r="89" spans="1:27" s="343" customFormat="1" ht="14.4" thickTop="1" thickBot="1">
      <c r="A89" s="361">
        <v>107723</v>
      </c>
      <c r="B89" s="346" t="s">
        <v>197</v>
      </c>
      <c r="C89" s="346" t="s">
        <v>124</v>
      </c>
      <c r="D89" s="347">
        <v>20</v>
      </c>
      <c r="E89" s="346" t="s">
        <v>198</v>
      </c>
      <c r="F89" s="159">
        <f t="shared" si="23"/>
        <v>11.75</v>
      </c>
      <c r="G89" s="153">
        <f>IF($F$12=1,VALUE(VLOOKUP($E89,'Pricing Reference'!$A$2:$E$46,2,FALSE))," ")</f>
        <v>11.75</v>
      </c>
      <c r="H89" s="153" t="str">
        <f>IF($F$12=2,VALUE(VLOOKUP($E89,'Pricing Reference'!$A$2:$E$46,3,FALSE))," ")</f>
        <v xml:space="preserve"> </v>
      </c>
      <c r="I89" s="153" t="str">
        <f>IF($F$12=3,VALUE(VLOOKUP($E89,'Pricing Reference'!$A$2:$E$46,4,FALSE))," ")</f>
        <v xml:space="preserve"> </v>
      </c>
      <c r="J89" s="391">
        <f>VALUE(VLOOKUP(E89,'Pricing Reference'!$A$2:$E$46,5,FALSE))</f>
        <v>23</v>
      </c>
      <c r="K89" s="158"/>
      <c r="L89" s="158"/>
      <c r="M89" s="158"/>
      <c r="N89" s="158"/>
      <c r="O89" s="158"/>
      <c r="P89" s="396">
        <f t="shared" si="15"/>
        <v>0</v>
      </c>
      <c r="Q89" s="159"/>
      <c r="R89" s="160"/>
      <c r="S89" s="156">
        <v>847587006410</v>
      </c>
      <c r="T89" s="397" t="str">
        <f t="shared" si="16"/>
        <v xml:space="preserve"> </v>
      </c>
      <c r="U89" s="395"/>
      <c r="V89" s="161">
        <f t="shared" si="17"/>
        <v>0</v>
      </c>
      <c r="W89" s="161">
        <f t="shared" si="18"/>
        <v>0</v>
      </c>
      <c r="X89" s="161">
        <f t="shared" si="19"/>
        <v>0</v>
      </c>
      <c r="Y89" s="161">
        <f t="shared" si="20"/>
        <v>0</v>
      </c>
      <c r="Z89" s="161">
        <f t="shared" si="21"/>
        <v>0</v>
      </c>
      <c r="AA89" s="162">
        <f t="shared" si="22"/>
        <v>0</v>
      </c>
    </row>
    <row r="90" spans="1:27" s="343" customFormat="1" ht="14.4" thickTop="1" thickBot="1">
      <c r="A90" s="361">
        <v>107722</v>
      </c>
      <c r="B90" s="346" t="s">
        <v>199</v>
      </c>
      <c r="C90" s="346" t="s">
        <v>124</v>
      </c>
      <c r="D90" s="347">
        <v>20</v>
      </c>
      <c r="E90" s="346" t="s">
        <v>198</v>
      </c>
      <c r="F90" s="159">
        <f t="shared" si="23"/>
        <v>11.75</v>
      </c>
      <c r="G90" s="153">
        <f>IF($F$12=1,VALUE(VLOOKUP($E90,'Pricing Reference'!$A$2:$E$46,2,FALSE))," ")</f>
        <v>11.75</v>
      </c>
      <c r="H90" s="153" t="str">
        <f>IF($F$12=2,VALUE(VLOOKUP($E90,'Pricing Reference'!$A$2:$E$46,3,FALSE))," ")</f>
        <v xml:space="preserve"> </v>
      </c>
      <c r="I90" s="153" t="str">
        <f>IF($F$12=3,VALUE(VLOOKUP($E90,'Pricing Reference'!$A$2:$E$46,4,FALSE))," ")</f>
        <v xml:space="preserve"> </v>
      </c>
      <c r="J90" s="391">
        <f>VALUE(VLOOKUP(E90,'Pricing Reference'!$A$2:$E$46,5,FALSE))</f>
        <v>23</v>
      </c>
      <c r="K90" s="158"/>
      <c r="L90" s="158"/>
      <c r="M90" s="158"/>
      <c r="N90" s="158"/>
      <c r="O90" s="158"/>
      <c r="P90" s="396">
        <f t="shared" si="15"/>
        <v>0</v>
      </c>
      <c r="Q90" s="159"/>
      <c r="R90" s="160"/>
      <c r="S90" s="156">
        <v>847587006403</v>
      </c>
      <c r="T90" s="397" t="str">
        <f t="shared" si="16"/>
        <v xml:space="preserve"> </v>
      </c>
      <c r="U90" s="395"/>
      <c r="V90" s="161">
        <f t="shared" si="17"/>
        <v>0</v>
      </c>
      <c r="W90" s="161">
        <f t="shared" si="18"/>
        <v>0</v>
      </c>
      <c r="X90" s="161">
        <f t="shared" si="19"/>
        <v>0</v>
      </c>
      <c r="Y90" s="161">
        <f t="shared" si="20"/>
        <v>0</v>
      </c>
      <c r="Z90" s="161">
        <f t="shared" si="21"/>
        <v>0</v>
      </c>
      <c r="AA90" s="162">
        <f t="shared" si="22"/>
        <v>0</v>
      </c>
    </row>
    <row r="91" spans="1:27" s="343" customFormat="1" ht="14.4" thickTop="1" thickBot="1">
      <c r="A91" s="361">
        <v>107721</v>
      </c>
      <c r="B91" s="346" t="s">
        <v>200</v>
      </c>
      <c r="C91" s="346" t="s">
        <v>124</v>
      </c>
      <c r="D91" s="347">
        <v>20</v>
      </c>
      <c r="E91" s="346" t="s">
        <v>198</v>
      </c>
      <c r="F91" s="159">
        <f t="shared" si="23"/>
        <v>11.75</v>
      </c>
      <c r="G91" s="153">
        <f>IF($F$12=1,VALUE(VLOOKUP($E91,'Pricing Reference'!$A$2:$E$46,2,FALSE))," ")</f>
        <v>11.75</v>
      </c>
      <c r="H91" s="153" t="str">
        <f>IF($F$12=2,VALUE(VLOOKUP($E91,'Pricing Reference'!$A$2:$E$46,3,FALSE))," ")</f>
        <v xml:space="preserve"> </v>
      </c>
      <c r="I91" s="153" t="str">
        <f>IF($F$12=3,VALUE(VLOOKUP($E91,'Pricing Reference'!$A$2:$E$46,4,FALSE))," ")</f>
        <v xml:space="preserve"> </v>
      </c>
      <c r="J91" s="391">
        <f>VALUE(VLOOKUP(E91,'Pricing Reference'!$A$2:$E$46,5,FALSE))</f>
        <v>23</v>
      </c>
      <c r="K91" s="158"/>
      <c r="L91" s="158"/>
      <c r="M91" s="158"/>
      <c r="N91" s="158"/>
      <c r="O91" s="158"/>
      <c r="P91" s="396">
        <f t="shared" si="15"/>
        <v>0</v>
      </c>
      <c r="Q91" s="159"/>
      <c r="R91" s="160"/>
      <c r="S91" s="156">
        <v>847587006397</v>
      </c>
      <c r="T91" s="397" t="str">
        <f t="shared" si="16"/>
        <v xml:space="preserve"> </v>
      </c>
      <c r="U91" s="395"/>
      <c r="V91" s="161">
        <f t="shared" si="17"/>
        <v>0</v>
      </c>
      <c r="W91" s="161">
        <f t="shared" si="18"/>
        <v>0</v>
      </c>
      <c r="X91" s="161">
        <f t="shared" si="19"/>
        <v>0</v>
      </c>
      <c r="Y91" s="161">
        <f t="shared" si="20"/>
        <v>0</v>
      </c>
      <c r="Z91" s="161">
        <f t="shared" si="21"/>
        <v>0</v>
      </c>
      <c r="AA91" s="162">
        <f t="shared" si="22"/>
        <v>0</v>
      </c>
    </row>
    <row r="92" spans="1:27" s="343" customFormat="1" ht="14.4" thickTop="1" thickBot="1">
      <c r="A92" s="361">
        <v>107724</v>
      </c>
      <c r="B92" s="346" t="s">
        <v>201</v>
      </c>
      <c r="C92" s="346" t="s">
        <v>124</v>
      </c>
      <c r="D92" s="347">
        <v>20</v>
      </c>
      <c r="E92" s="346" t="s">
        <v>198</v>
      </c>
      <c r="F92" s="159">
        <f t="shared" si="23"/>
        <v>11.75</v>
      </c>
      <c r="G92" s="153">
        <f>IF($F$12=1,VALUE(VLOOKUP($E92,'Pricing Reference'!$A$2:$E$46,2,FALSE))," ")</f>
        <v>11.75</v>
      </c>
      <c r="H92" s="153" t="str">
        <f>IF($F$12=2,VALUE(VLOOKUP($E92,'Pricing Reference'!$A$2:$E$46,3,FALSE))," ")</f>
        <v xml:space="preserve"> </v>
      </c>
      <c r="I92" s="153" t="str">
        <f>IF($F$12=3,VALUE(VLOOKUP($E92,'Pricing Reference'!$A$2:$E$46,4,FALSE))," ")</f>
        <v xml:space="preserve"> </v>
      </c>
      <c r="J92" s="391">
        <f>VALUE(VLOOKUP(E92,'Pricing Reference'!$A$2:$E$46,5,FALSE))</f>
        <v>23</v>
      </c>
      <c r="K92" s="158"/>
      <c r="L92" s="158"/>
      <c r="M92" s="158"/>
      <c r="N92" s="158"/>
      <c r="O92" s="158"/>
      <c r="P92" s="396">
        <f t="shared" si="15"/>
        <v>0</v>
      </c>
      <c r="Q92" s="159"/>
      <c r="R92" s="160"/>
      <c r="S92" s="156">
        <v>847587006427</v>
      </c>
      <c r="T92" s="397" t="str">
        <f t="shared" si="16"/>
        <v xml:space="preserve"> </v>
      </c>
      <c r="U92" s="395"/>
      <c r="V92" s="161">
        <f t="shared" si="17"/>
        <v>0</v>
      </c>
      <c r="W92" s="161">
        <f t="shared" si="18"/>
        <v>0</v>
      </c>
      <c r="X92" s="161">
        <f t="shared" si="19"/>
        <v>0</v>
      </c>
      <c r="Y92" s="161">
        <f t="shared" si="20"/>
        <v>0</v>
      </c>
      <c r="Z92" s="161">
        <f t="shared" si="21"/>
        <v>0</v>
      </c>
      <c r="AA92" s="162">
        <f t="shared" si="22"/>
        <v>0</v>
      </c>
    </row>
    <row r="93" spans="1:27" s="343" customFormat="1" ht="14.4" thickTop="1" thickBot="1">
      <c r="A93" s="350">
        <v>100384</v>
      </c>
      <c r="B93" s="346" t="s">
        <v>202</v>
      </c>
      <c r="C93" s="346" t="s">
        <v>124</v>
      </c>
      <c r="D93" s="347">
        <v>21</v>
      </c>
      <c r="E93" s="346" t="s">
        <v>175</v>
      </c>
      <c r="F93" s="159">
        <f t="shared" ref="F93:F100" si="24">SUM(G93:I93)</f>
        <v>11.5</v>
      </c>
      <c r="G93" s="153">
        <f>IF($F$12=1,VALUE(VLOOKUP($E93,'Pricing Reference'!$A$2:$E$46,2,FALSE))," ")</f>
        <v>11.5</v>
      </c>
      <c r="H93" s="153" t="str">
        <f>IF($F$12=2,VALUE(VLOOKUP($E93,'Pricing Reference'!$A$2:$E$46,3,FALSE))," ")</f>
        <v xml:space="preserve"> </v>
      </c>
      <c r="I93" s="153" t="str">
        <f>IF($F$12=3,VALUE(VLOOKUP($E93,'Pricing Reference'!$A$2:$E$46,4,FALSE))," ")</f>
        <v xml:space="preserve"> </v>
      </c>
      <c r="J93" s="391">
        <f>VALUE(VLOOKUP(E93,'Pricing Reference'!$A$2:$E$46,5,FALSE))</f>
        <v>23</v>
      </c>
      <c r="K93" s="158"/>
      <c r="L93" s="158"/>
      <c r="M93" s="158"/>
      <c r="N93" s="158"/>
      <c r="O93" s="158"/>
      <c r="P93" s="396">
        <f t="shared" si="15"/>
        <v>0</v>
      </c>
      <c r="Q93" s="159"/>
      <c r="R93" s="160"/>
      <c r="S93" s="156">
        <v>877958006206</v>
      </c>
      <c r="T93" s="397" t="str">
        <f t="shared" si="16"/>
        <v xml:space="preserve"> </v>
      </c>
      <c r="U93" s="395"/>
      <c r="V93" s="161">
        <f t="shared" si="17"/>
        <v>0</v>
      </c>
      <c r="W93" s="161">
        <f t="shared" si="18"/>
        <v>0</v>
      </c>
      <c r="X93" s="161">
        <f t="shared" si="19"/>
        <v>0</v>
      </c>
      <c r="Y93" s="161">
        <f t="shared" si="20"/>
        <v>0</v>
      </c>
      <c r="Z93" s="161">
        <f t="shared" si="21"/>
        <v>0</v>
      </c>
      <c r="AA93" s="162">
        <f t="shared" si="22"/>
        <v>0</v>
      </c>
    </row>
    <row r="94" spans="1:27" s="343" customFormat="1" ht="14.4" thickTop="1" thickBot="1">
      <c r="A94" s="351">
        <v>100532</v>
      </c>
      <c r="B94" s="346" t="s">
        <v>203</v>
      </c>
      <c r="C94" s="346" t="s">
        <v>124</v>
      </c>
      <c r="D94" s="347">
        <v>21</v>
      </c>
      <c r="E94" s="346" t="s">
        <v>175</v>
      </c>
      <c r="F94" s="159">
        <f t="shared" si="24"/>
        <v>11.5</v>
      </c>
      <c r="G94" s="153">
        <f>IF($F$12=1,VALUE(VLOOKUP($E94,'Pricing Reference'!$A$2:$E$46,2,FALSE))," ")</f>
        <v>11.5</v>
      </c>
      <c r="H94" s="153" t="str">
        <f>IF($F$12=2,VALUE(VLOOKUP($E94,'Pricing Reference'!$A$2:$E$46,3,FALSE))," ")</f>
        <v xml:space="preserve"> </v>
      </c>
      <c r="I94" s="153" t="str">
        <f>IF($F$12=3,VALUE(VLOOKUP($E94,'Pricing Reference'!$A$2:$E$46,4,FALSE))," ")</f>
        <v xml:space="preserve"> </v>
      </c>
      <c r="J94" s="391">
        <f>VALUE(VLOOKUP(E94,'Pricing Reference'!$A$2:$E$46,5,FALSE))</f>
        <v>23</v>
      </c>
      <c r="K94" s="158"/>
      <c r="L94" s="158"/>
      <c r="M94" s="158"/>
      <c r="N94" s="158"/>
      <c r="O94" s="158"/>
      <c r="P94" s="396">
        <f t="shared" si="15"/>
        <v>0</v>
      </c>
      <c r="Q94" s="159"/>
      <c r="R94" s="160"/>
      <c r="S94" s="156">
        <v>877958008521</v>
      </c>
      <c r="T94" s="397" t="str">
        <f t="shared" si="16"/>
        <v xml:space="preserve"> </v>
      </c>
      <c r="U94" s="395"/>
      <c r="V94" s="161">
        <f t="shared" si="17"/>
        <v>0</v>
      </c>
      <c r="W94" s="161">
        <f t="shared" si="18"/>
        <v>0</v>
      </c>
      <c r="X94" s="161">
        <f t="shared" si="19"/>
        <v>0</v>
      </c>
      <c r="Y94" s="161">
        <f t="shared" si="20"/>
        <v>0</v>
      </c>
      <c r="Z94" s="161">
        <f t="shared" si="21"/>
        <v>0</v>
      </c>
      <c r="AA94" s="162">
        <f t="shared" si="22"/>
        <v>0</v>
      </c>
    </row>
    <row r="95" spans="1:27" s="343" customFormat="1" ht="14.4" thickTop="1" thickBot="1">
      <c r="A95" s="351">
        <v>107711</v>
      </c>
      <c r="B95" s="348" t="s">
        <v>204</v>
      </c>
      <c r="C95" s="346" t="s">
        <v>124</v>
      </c>
      <c r="D95" s="347">
        <v>22</v>
      </c>
      <c r="E95" s="346" t="s">
        <v>175</v>
      </c>
      <c r="F95" s="159">
        <f t="shared" si="24"/>
        <v>11.5</v>
      </c>
      <c r="G95" s="153">
        <f>IF($F$12=1,VALUE(VLOOKUP($E95,'Pricing Reference'!$A$2:$E$46,2,FALSE))," ")</f>
        <v>11.5</v>
      </c>
      <c r="H95" s="153" t="str">
        <f>IF($F$12=2,VALUE(VLOOKUP($E95,'Pricing Reference'!$A$2:$E$46,3,FALSE))," ")</f>
        <v xml:space="preserve"> </v>
      </c>
      <c r="I95" s="153" t="str">
        <f>IF($F$12=3,VALUE(VLOOKUP($E95,'Pricing Reference'!$A$2:$E$46,4,FALSE))," ")</f>
        <v xml:space="preserve"> </v>
      </c>
      <c r="J95" s="391">
        <f>VALUE(VLOOKUP(E95,'Pricing Reference'!$A$2:$E$46,5,FALSE))</f>
        <v>23</v>
      </c>
      <c r="K95" s="158"/>
      <c r="L95" s="158"/>
      <c r="M95" s="158"/>
      <c r="N95" s="158"/>
      <c r="O95" s="158"/>
      <c r="P95" s="396">
        <f t="shared" si="15"/>
        <v>0</v>
      </c>
      <c r="Q95" s="159"/>
      <c r="R95" s="160"/>
      <c r="S95" s="156">
        <v>847587006298</v>
      </c>
      <c r="T95" s="397" t="str">
        <f t="shared" si="16"/>
        <v xml:space="preserve"> </v>
      </c>
      <c r="U95" s="395"/>
      <c r="V95" s="161">
        <f t="shared" si="17"/>
        <v>0</v>
      </c>
      <c r="W95" s="161">
        <f t="shared" si="18"/>
        <v>0</v>
      </c>
      <c r="X95" s="161">
        <f t="shared" si="19"/>
        <v>0</v>
      </c>
      <c r="Y95" s="161">
        <f t="shared" si="20"/>
        <v>0</v>
      </c>
      <c r="Z95" s="161">
        <f t="shared" si="21"/>
        <v>0</v>
      </c>
      <c r="AA95" s="162">
        <f t="shared" si="22"/>
        <v>0</v>
      </c>
    </row>
    <row r="96" spans="1:27" s="343" customFormat="1" ht="14.4" thickTop="1" thickBot="1">
      <c r="A96" s="351">
        <v>107719</v>
      </c>
      <c r="B96" s="346" t="s">
        <v>205</v>
      </c>
      <c r="C96" s="346" t="s">
        <v>124</v>
      </c>
      <c r="D96" s="347">
        <v>22</v>
      </c>
      <c r="E96" s="346" t="s">
        <v>175</v>
      </c>
      <c r="F96" s="159">
        <f t="shared" si="24"/>
        <v>11.5</v>
      </c>
      <c r="G96" s="153">
        <f>IF($F$12=1,VALUE(VLOOKUP($E96,'Pricing Reference'!$A$2:$E$46,2,FALSE))," ")</f>
        <v>11.5</v>
      </c>
      <c r="H96" s="153" t="str">
        <f>IF($F$12=2,VALUE(VLOOKUP($E96,'Pricing Reference'!$A$2:$E$46,3,FALSE))," ")</f>
        <v xml:space="preserve"> </v>
      </c>
      <c r="I96" s="153" t="str">
        <f>IF($F$12=3,VALUE(VLOOKUP($E96,'Pricing Reference'!$A$2:$E$46,4,FALSE))," ")</f>
        <v xml:space="preserve"> </v>
      </c>
      <c r="J96" s="391">
        <f>VALUE(VLOOKUP(E96,'Pricing Reference'!$A$2:$E$46,5,FALSE))</f>
        <v>23</v>
      </c>
      <c r="K96" s="158"/>
      <c r="L96" s="158"/>
      <c r="M96" s="158"/>
      <c r="N96" s="158"/>
      <c r="O96" s="158"/>
      <c r="P96" s="396">
        <f t="shared" si="15"/>
        <v>0</v>
      </c>
      <c r="Q96" s="159"/>
      <c r="R96" s="160"/>
      <c r="S96" s="156">
        <v>847587006373</v>
      </c>
      <c r="T96" s="397" t="str">
        <f t="shared" si="16"/>
        <v xml:space="preserve"> </v>
      </c>
      <c r="U96" s="395"/>
      <c r="V96" s="161">
        <f t="shared" si="17"/>
        <v>0</v>
      </c>
      <c r="W96" s="161">
        <f t="shared" si="18"/>
        <v>0</v>
      </c>
      <c r="X96" s="161">
        <f t="shared" si="19"/>
        <v>0</v>
      </c>
      <c r="Y96" s="161">
        <f t="shared" si="20"/>
        <v>0</v>
      </c>
      <c r="Z96" s="161">
        <f t="shared" si="21"/>
        <v>0</v>
      </c>
      <c r="AA96" s="162">
        <f t="shared" si="22"/>
        <v>0</v>
      </c>
    </row>
    <row r="97" spans="1:27" s="343" customFormat="1" ht="14.4" thickTop="1" thickBot="1">
      <c r="A97" s="351">
        <v>107707</v>
      </c>
      <c r="B97" s="346" t="s">
        <v>206</v>
      </c>
      <c r="C97" s="346" t="s">
        <v>124</v>
      </c>
      <c r="D97" s="347">
        <v>22</v>
      </c>
      <c r="E97" s="346" t="s">
        <v>175</v>
      </c>
      <c r="F97" s="159">
        <f t="shared" si="24"/>
        <v>11.5</v>
      </c>
      <c r="G97" s="153">
        <f>IF($F$12=1,VALUE(VLOOKUP($E97,'Pricing Reference'!$A$2:$E$46,2,FALSE))," ")</f>
        <v>11.5</v>
      </c>
      <c r="H97" s="153" t="str">
        <f>IF($F$12=2,VALUE(VLOOKUP($E97,'Pricing Reference'!$A$2:$E$46,3,FALSE))," ")</f>
        <v xml:space="preserve"> </v>
      </c>
      <c r="I97" s="153" t="str">
        <f>IF($F$12=3,VALUE(VLOOKUP($E97,'Pricing Reference'!$A$2:$E$46,4,FALSE))," ")</f>
        <v xml:space="preserve"> </v>
      </c>
      <c r="J97" s="391">
        <f>VALUE(VLOOKUP(E97,'Pricing Reference'!$A$2:$E$46,5,FALSE))</f>
        <v>23</v>
      </c>
      <c r="K97" s="158"/>
      <c r="L97" s="158"/>
      <c r="M97" s="158"/>
      <c r="N97" s="158"/>
      <c r="O97" s="158"/>
      <c r="P97" s="396">
        <f t="shared" si="15"/>
        <v>0</v>
      </c>
      <c r="Q97" s="159"/>
      <c r="R97" s="160"/>
      <c r="S97" s="156">
        <v>847587006250</v>
      </c>
      <c r="T97" s="397" t="str">
        <f t="shared" si="16"/>
        <v xml:space="preserve"> </v>
      </c>
      <c r="U97" s="395"/>
      <c r="V97" s="161">
        <f t="shared" si="17"/>
        <v>0</v>
      </c>
      <c r="W97" s="161">
        <f t="shared" si="18"/>
        <v>0</v>
      </c>
      <c r="X97" s="161">
        <f t="shared" si="19"/>
        <v>0</v>
      </c>
      <c r="Y97" s="161">
        <f t="shared" si="20"/>
        <v>0</v>
      </c>
      <c r="Z97" s="161">
        <f t="shared" si="21"/>
        <v>0</v>
      </c>
      <c r="AA97" s="162">
        <f t="shared" si="22"/>
        <v>0</v>
      </c>
    </row>
    <row r="98" spans="1:27" s="343" customFormat="1" ht="14.4" thickTop="1" thickBot="1">
      <c r="A98" s="350">
        <v>107705</v>
      </c>
      <c r="B98" s="346" t="s">
        <v>207</v>
      </c>
      <c r="C98" s="346" t="s">
        <v>124</v>
      </c>
      <c r="D98" s="347">
        <v>22</v>
      </c>
      <c r="E98" s="346" t="s">
        <v>175</v>
      </c>
      <c r="F98" s="159">
        <f t="shared" si="24"/>
        <v>11.5</v>
      </c>
      <c r="G98" s="153">
        <f>IF($F$12=1,VALUE(VLOOKUP($E98,'Pricing Reference'!$A$2:$E$46,2,FALSE))," ")</f>
        <v>11.5</v>
      </c>
      <c r="H98" s="153" t="str">
        <f>IF($F$12=2,VALUE(VLOOKUP($E98,'Pricing Reference'!$A$2:$E$46,3,FALSE))," ")</f>
        <v xml:space="preserve"> </v>
      </c>
      <c r="I98" s="153" t="str">
        <f>IF($F$12=3,VALUE(VLOOKUP($E98,'Pricing Reference'!$A$2:$E$46,4,FALSE))," ")</f>
        <v xml:space="preserve"> </v>
      </c>
      <c r="J98" s="391">
        <f>VALUE(VLOOKUP(E98,'Pricing Reference'!$A$2:$E$46,5,FALSE))</f>
        <v>23</v>
      </c>
      <c r="K98" s="158"/>
      <c r="L98" s="158"/>
      <c r="M98" s="158"/>
      <c r="N98" s="158"/>
      <c r="O98" s="158"/>
      <c r="P98" s="396">
        <f t="shared" si="15"/>
        <v>0</v>
      </c>
      <c r="Q98" s="159"/>
      <c r="R98" s="160"/>
      <c r="S98" s="156">
        <v>847587006236</v>
      </c>
      <c r="T98" s="397" t="str">
        <f t="shared" si="16"/>
        <v xml:space="preserve"> </v>
      </c>
      <c r="U98" s="395"/>
      <c r="V98" s="161">
        <f t="shared" si="17"/>
        <v>0</v>
      </c>
      <c r="W98" s="161">
        <f t="shared" si="18"/>
        <v>0</v>
      </c>
      <c r="X98" s="161">
        <f t="shared" si="19"/>
        <v>0</v>
      </c>
      <c r="Y98" s="161">
        <f t="shared" si="20"/>
        <v>0</v>
      </c>
      <c r="Z98" s="161">
        <f t="shared" si="21"/>
        <v>0</v>
      </c>
      <c r="AA98" s="162">
        <f t="shared" si="22"/>
        <v>0</v>
      </c>
    </row>
    <row r="99" spans="1:27" s="343" customFormat="1" ht="14.4" thickTop="1" thickBot="1">
      <c r="A99" s="350">
        <v>107706</v>
      </c>
      <c r="B99" s="346" t="s">
        <v>208</v>
      </c>
      <c r="C99" s="346" t="s">
        <v>124</v>
      </c>
      <c r="D99" s="347">
        <v>22</v>
      </c>
      <c r="E99" s="346" t="s">
        <v>175</v>
      </c>
      <c r="F99" s="159">
        <f t="shared" si="24"/>
        <v>11.5</v>
      </c>
      <c r="G99" s="153">
        <f>IF($F$12=1,VALUE(VLOOKUP($E99,'Pricing Reference'!$A$2:$E$46,2,FALSE))," ")</f>
        <v>11.5</v>
      </c>
      <c r="H99" s="153" t="str">
        <f>IF($F$12=2,VALUE(VLOOKUP($E99,'Pricing Reference'!$A$2:$E$46,3,FALSE))," ")</f>
        <v xml:space="preserve"> </v>
      </c>
      <c r="I99" s="153" t="str">
        <f>IF($F$12=3,VALUE(VLOOKUP($E99,'Pricing Reference'!$A$2:$E$46,4,FALSE))," ")</f>
        <v xml:space="preserve"> </v>
      </c>
      <c r="J99" s="391">
        <f>VALUE(VLOOKUP(E99,'Pricing Reference'!$A$2:$E$46,5,FALSE))</f>
        <v>23</v>
      </c>
      <c r="K99" s="158"/>
      <c r="L99" s="158"/>
      <c r="M99" s="158"/>
      <c r="N99" s="158"/>
      <c r="O99" s="158"/>
      <c r="P99" s="396">
        <f t="shared" si="15"/>
        <v>0</v>
      </c>
      <c r="Q99" s="159"/>
      <c r="R99" s="160"/>
      <c r="S99" s="156">
        <v>847587006243</v>
      </c>
      <c r="T99" s="397" t="str">
        <f t="shared" si="16"/>
        <v xml:space="preserve"> </v>
      </c>
      <c r="U99" s="395"/>
      <c r="V99" s="161">
        <f t="shared" si="17"/>
        <v>0</v>
      </c>
      <c r="W99" s="161">
        <f t="shared" si="18"/>
        <v>0</v>
      </c>
      <c r="X99" s="161">
        <f t="shared" si="19"/>
        <v>0</v>
      </c>
      <c r="Y99" s="161">
        <f t="shared" si="20"/>
        <v>0</v>
      </c>
      <c r="Z99" s="161">
        <f t="shared" si="21"/>
        <v>0</v>
      </c>
      <c r="AA99" s="162">
        <f t="shared" si="22"/>
        <v>0</v>
      </c>
    </row>
    <row r="100" spans="1:27" s="343" customFormat="1" ht="14.4" thickTop="1" thickBot="1">
      <c r="A100" s="350">
        <v>100515</v>
      </c>
      <c r="B100" s="346" t="s">
        <v>132</v>
      </c>
      <c r="C100" s="346" t="s">
        <v>124</v>
      </c>
      <c r="D100" s="347">
        <v>22</v>
      </c>
      <c r="E100" s="346" t="s">
        <v>175</v>
      </c>
      <c r="F100" s="159">
        <f t="shared" si="24"/>
        <v>11.5</v>
      </c>
      <c r="G100" s="153">
        <f>IF($F$12=1,VALUE(VLOOKUP($E100,'Pricing Reference'!$A$2:$E$46,2,FALSE))," ")</f>
        <v>11.5</v>
      </c>
      <c r="H100" s="153" t="str">
        <f>IF($F$12=2,VALUE(VLOOKUP($E100,'Pricing Reference'!$A$2:$E$46,3,FALSE))," ")</f>
        <v xml:space="preserve"> </v>
      </c>
      <c r="I100" s="153" t="str">
        <f>IF($F$12=3,VALUE(VLOOKUP($E100,'Pricing Reference'!$A$2:$E$46,4,FALSE))," ")</f>
        <v xml:space="preserve"> </v>
      </c>
      <c r="J100" s="391">
        <f>VALUE(VLOOKUP(E100,'Pricing Reference'!$A$2:$E$46,5,FALSE))</f>
        <v>23</v>
      </c>
      <c r="K100" s="158"/>
      <c r="L100" s="158"/>
      <c r="M100" s="158"/>
      <c r="N100" s="158"/>
      <c r="O100" s="158"/>
      <c r="P100" s="396">
        <f t="shared" si="15"/>
        <v>0</v>
      </c>
      <c r="Q100" s="159"/>
      <c r="R100" s="160"/>
      <c r="S100" s="156">
        <v>847587000845</v>
      </c>
      <c r="T100" s="397" t="str">
        <f t="shared" si="16"/>
        <v xml:space="preserve"> </v>
      </c>
      <c r="U100" s="395"/>
      <c r="V100" s="161">
        <f t="shared" si="17"/>
        <v>0</v>
      </c>
      <c r="W100" s="161">
        <f t="shared" si="18"/>
        <v>0</v>
      </c>
      <c r="X100" s="161">
        <f t="shared" si="19"/>
        <v>0</v>
      </c>
      <c r="Y100" s="161">
        <f t="shared" si="20"/>
        <v>0</v>
      </c>
      <c r="Z100" s="161">
        <f t="shared" si="21"/>
        <v>0</v>
      </c>
      <c r="AA100" s="162">
        <f t="shared" si="22"/>
        <v>0</v>
      </c>
    </row>
    <row r="101" spans="1:27" s="58" customFormat="1" ht="15" thickTop="1" thickBot="1">
      <c r="A101" s="344">
        <v>100500</v>
      </c>
      <c r="B101" s="347" t="s">
        <v>209</v>
      </c>
      <c r="C101" s="362" t="s">
        <v>124</v>
      </c>
      <c r="D101" s="363">
        <v>22</v>
      </c>
      <c r="E101" s="362" t="s">
        <v>175</v>
      </c>
      <c r="F101" s="159">
        <f t="shared" ref="F101" si="25">SUM(G101:I101)</f>
        <v>11.5</v>
      </c>
      <c r="G101" s="153">
        <f>IF($F$12=1,VALUE(VLOOKUP($E101,'Pricing Reference'!$A$2:$E$46,2,FALSE))," ")</f>
        <v>11.5</v>
      </c>
      <c r="H101" s="153" t="str">
        <f>IF($F$12=2,VALUE(VLOOKUP($E101,'Pricing Reference'!$A$2:$E$46,3,FALSE))," ")</f>
        <v xml:space="preserve"> </v>
      </c>
      <c r="I101" s="153" t="str">
        <f>IF($F$12=3,VALUE(VLOOKUP($E101,'Pricing Reference'!$A$2:$E$46,4,FALSE))," ")</f>
        <v xml:space="preserve"> </v>
      </c>
      <c r="J101" s="391">
        <f>VALUE(VLOOKUP(E101,'Pricing Reference'!$A$2:$E$46,5,FALSE))</f>
        <v>23</v>
      </c>
      <c r="K101" s="158"/>
      <c r="L101" s="158"/>
      <c r="M101" s="158"/>
      <c r="N101" s="158"/>
      <c r="O101" s="158"/>
      <c r="P101" s="396">
        <f t="shared" si="15"/>
        <v>0</v>
      </c>
      <c r="Q101" s="399"/>
      <c r="R101" s="399"/>
      <c r="S101" s="156">
        <v>877958001201</v>
      </c>
      <c r="T101" s="397" t="str">
        <f t="shared" si="16"/>
        <v xml:space="preserve"> </v>
      </c>
      <c r="U101" s="400"/>
      <c r="V101" s="161">
        <f t="shared" si="17"/>
        <v>0</v>
      </c>
      <c r="W101" s="161">
        <f t="shared" si="18"/>
        <v>0</v>
      </c>
      <c r="X101" s="161">
        <f t="shared" si="19"/>
        <v>0</v>
      </c>
      <c r="Y101" s="161">
        <f t="shared" si="20"/>
        <v>0</v>
      </c>
      <c r="Z101" s="161">
        <f t="shared" si="21"/>
        <v>0</v>
      </c>
      <c r="AA101" s="162">
        <f t="shared" si="22"/>
        <v>0</v>
      </c>
    </row>
    <row r="102" spans="1:27" s="58" customFormat="1" ht="15" thickTop="1" thickBot="1">
      <c r="A102" s="344">
        <v>100235</v>
      </c>
      <c r="B102" s="353" t="s">
        <v>210</v>
      </c>
      <c r="C102" s="362" t="s">
        <v>124</v>
      </c>
      <c r="D102" s="363">
        <v>22</v>
      </c>
      <c r="E102" s="362" t="s">
        <v>175</v>
      </c>
      <c r="F102" s="159">
        <f t="shared" ref="F102" si="26">SUM(G102:I102)</f>
        <v>11.5</v>
      </c>
      <c r="G102" s="153">
        <f>IF($F$12=1,VALUE(VLOOKUP($E102,'Pricing Reference'!$A$2:$E$46,2,FALSE))," ")</f>
        <v>11.5</v>
      </c>
      <c r="H102" s="153" t="str">
        <f>IF($F$12=2,VALUE(VLOOKUP($E102,'Pricing Reference'!$A$2:$E$46,3,FALSE))," ")</f>
        <v xml:space="preserve"> </v>
      </c>
      <c r="I102" s="153" t="str">
        <f>IF($F$12=3,VALUE(VLOOKUP($E102,'Pricing Reference'!$A$2:$E$46,4,FALSE))," ")</f>
        <v xml:space="preserve"> </v>
      </c>
      <c r="J102" s="391">
        <f>VALUE(VLOOKUP(E102,'Pricing Reference'!$A$2:$E$46,5,FALSE))</f>
        <v>23</v>
      </c>
      <c r="K102" s="158"/>
      <c r="L102" s="158"/>
      <c r="M102" s="158"/>
      <c r="N102" s="158"/>
      <c r="O102" s="158"/>
      <c r="P102" s="396">
        <f t="shared" si="15"/>
        <v>0</v>
      </c>
      <c r="Q102" s="399"/>
      <c r="R102" s="399"/>
      <c r="S102" s="156">
        <v>847587003303</v>
      </c>
      <c r="T102" s="397" t="str">
        <f t="shared" si="16"/>
        <v xml:space="preserve"> </v>
      </c>
      <c r="U102" s="400"/>
      <c r="V102" s="161">
        <f t="shared" si="17"/>
        <v>0</v>
      </c>
      <c r="W102" s="161">
        <f t="shared" si="18"/>
        <v>0</v>
      </c>
      <c r="X102" s="161">
        <f t="shared" si="19"/>
        <v>0</v>
      </c>
      <c r="Y102" s="161">
        <f t="shared" si="20"/>
        <v>0</v>
      </c>
      <c r="Z102" s="161">
        <f t="shared" si="21"/>
        <v>0</v>
      </c>
      <c r="AA102" s="162">
        <f t="shared" si="22"/>
        <v>0</v>
      </c>
    </row>
    <row r="103" spans="1:27" s="58" customFormat="1" ht="15" thickTop="1" thickBot="1">
      <c r="A103" s="344">
        <v>100238</v>
      </c>
      <c r="B103" s="347" t="s">
        <v>211</v>
      </c>
      <c r="C103" s="362" t="s">
        <v>124</v>
      </c>
      <c r="D103" s="363">
        <v>22</v>
      </c>
      <c r="E103" s="362" t="s">
        <v>175</v>
      </c>
      <c r="F103" s="159">
        <f t="shared" ref="F103" si="27">SUM(G103:I103)</f>
        <v>11.5</v>
      </c>
      <c r="G103" s="153">
        <f>IF($F$12=1,VALUE(VLOOKUP($E103,'Pricing Reference'!$A$2:$E$46,2,FALSE))," ")</f>
        <v>11.5</v>
      </c>
      <c r="H103" s="153" t="str">
        <f>IF($F$12=2,VALUE(VLOOKUP($E103,'Pricing Reference'!$A$2:$E$46,3,FALSE))," ")</f>
        <v xml:space="preserve"> </v>
      </c>
      <c r="I103" s="153" t="str">
        <f>IF($F$12=3,VALUE(VLOOKUP($E103,'Pricing Reference'!$A$2:$E$46,4,FALSE))," ")</f>
        <v xml:space="preserve"> </v>
      </c>
      <c r="J103" s="391">
        <f>VALUE(VLOOKUP(E103,'Pricing Reference'!$A$2:$E$46,5,FALSE))</f>
        <v>23</v>
      </c>
      <c r="K103" s="158"/>
      <c r="L103" s="158"/>
      <c r="M103" s="158"/>
      <c r="N103" s="158"/>
      <c r="O103" s="158"/>
      <c r="P103" s="396">
        <f t="shared" si="15"/>
        <v>0</v>
      </c>
      <c r="Q103" s="399"/>
      <c r="R103" s="399"/>
      <c r="S103" s="156">
        <v>847587003310</v>
      </c>
      <c r="T103" s="397" t="str">
        <f t="shared" si="16"/>
        <v xml:space="preserve"> </v>
      </c>
      <c r="U103" s="400"/>
      <c r="V103" s="161">
        <f t="shared" si="17"/>
        <v>0</v>
      </c>
      <c r="W103" s="161">
        <f t="shared" si="18"/>
        <v>0</v>
      </c>
      <c r="X103" s="161">
        <f t="shared" si="19"/>
        <v>0</v>
      </c>
      <c r="Y103" s="161">
        <f t="shared" si="20"/>
        <v>0</v>
      </c>
      <c r="Z103" s="161">
        <f t="shared" si="21"/>
        <v>0</v>
      </c>
      <c r="AA103" s="162">
        <f t="shared" si="22"/>
        <v>0</v>
      </c>
    </row>
    <row r="104" spans="1:27" s="58" customFormat="1" ht="15" thickTop="1" thickBot="1">
      <c r="A104" s="344">
        <v>100233</v>
      </c>
      <c r="B104" s="347" t="s">
        <v>212</v>
      </c>
      <c r="C104" s="362" t="s">
        <v>124</v>
      </c>
      <c r="D104" s="363">
        <v>22</v>
      </c>
      <c r="E104" s="362" t="s">
        <v>175</v>
      </c>
      <c r="F104" s="159">
        <f t="shared" ref="F104:F106" si="28">SUM(G104:I104)</f>
        <v>11.5</v>
      </c>
      <c r="G104" s="153">
        <f>IF($F$12=1,VALUE(VLOOKUP($E104,'Pricing Reference'!$A$2:$E$46,2,FALSE))," ")</f>
        <v>11.5</v>
      </c>
      <c r="H104" s="153" t="str">
        <f>IF($F$12=2,VALUE(VLOOKUP($E104,'Pricing Reference'!$A$2:$E$46,3,FALSE))," ")</f>
        <v xml:space="preserve"> </v>
      </c>
      <c r="I104" s="153" t="str">
        <f>IF($F$12=3,VALUE(VLOOKUP($E104,'Pricing Reference'!$A$2:$E$46,4,FALSE))," ")</f>
        <v xml:space="preserve"> </v>
      </c>
      <c r="J104" s="391">
        <f>VALUE(VLOOKUP(E104,'Pricing Reference'!$A$2:$E$46,5,FALSE))</f>
        <v>23</v>
      </c>
      <c r="K104" s="158"/>
      <c r="L104" s="158"/>
      <c r="M104" s="158"/>
      <c r="N104" s="158"/>
      <c r="O104" s="158"/>
      <c r="P104" s="396">
        <f t="shared" si="15"/>
        <v>0</v>
      </c>
      <c r="Q104" s="399"/>
      <c r="R104" s="399"/>
      <c r="S104" s="156">
        <v>847587003297</v>
      </c>
      <c r="T104" s="397" t="str">
        <f t="shared" si="16"/>
        <v xml:space="preserve"> </v>
      </c>
      <c r="U104" s="400"/>
      <c r="V104" s="161">
        <f t="shared" si="17"/>
        <v>0</v>
      </c>
      <c r="W104" s="161">
        <f t="shared" si="18"/>
        <v>0</v>
      </c>
      <c r="X104" s="161">
        <f t="shared" si="19"/>
        <v>0</v>
      </c>
      <c r="Y104" s="161">
        <f t="shared" si="20"/>
        <v>0</v>
      </c>
      <c r="Z104" s="161">
        <f t="shared" si="21"/>
        <v>0</v>
      </c>
      <c r="AA104" s="162">
        <f t="shared" si="22"/>
        <v>0</v>
      </c>
    </row>
    <row r="105" spans="1:27" s="343" customFormat="1" ht="14.4" thickTop="1" thickBot="1">
      <c r="A105" s="344">
        <v>100254</v>
      </c>
      <c r="B105" s="347" t="s">
        <v>213</v>
      </c>
      <c r="C105" s="346" t="s">
        <v>124</v>
      </c>
      <c r="D105" s="363">
        <v>22</v>
      </c>
      <c r="E105" s="362" t="s">
        <v>175</v>
      </c>
      <c r="F105" s="159">
        <f t="shared" si="28"/>
        <v>11.5</v>
      </c>
      <c r="G105" s="153">
        <f>IF($F$12=1,VALUE(VLOOKUP($E105,'Pricing Reference'!$A$2:$E$46,2,FALSE))," ")</f>
        <v>11.5</v>
      </c>
      <c r="H105" s="153" t="str">
        <f>IF($F$12=2,VALUE(VLOOKUP($E105,'Pricing Reference'!$A$2:$E$46,3,FALSE))," ")</f>
        <v xml:space="preserve"> </v>
      </c>
      <c r="I105" s="153" t="str">
        <f>IF($F$12=3,VALUE(VLOOKUP($E105,'Pricing Reference'!$A$2:$E$46,4,FALSE))," ")</f>
        <v xml:space="preserve"> </v>
      </c>
      <c r="J105" s="391">
        <f>VALUE(VLOOKUP(E105,'Pricing Reference'!$A$2:$E$46,5,FALSE))</f>
        <v>23</v>
      </c>
      <c r="K105" s="158"/>
      <c r="L105" s="158"/>
      <c r="M105" s="158"/>
      <c r="N105" s="158"/>
      <c r="O105" s="158"/>
      <c r="P105" s="396">
        <f t="shared" si="15"/>
        <v>0</v>
      </c>
      <c r="Q105" s="159"/>
      <c r="R105" s="160"/>
      <c r="S105" s="156">
        <v>847587003334</v>
      </c>
      <c r="T105" s="397" t="str">
        <f t="shared" si="16"/>
        <v xml:space="preserve"> </v>
      </c>
      <c r="U105" s="395"/>
      <c r="V105" s="161">
        <f t="shared" si="17"/>
        <v>0</v>
      </c>
      <c r="W105" s="161">
        <f t="shared" si="18"/>
        <v>0</v>
      </c>
      <c r="X105" s="161">
        <f t="shared" si="19"/>
        <v>0</v>
      </c>
      <c r="Y105" s="161">
        <f t="shared" si="20"/>
        <v>0</v>
      </c>
      <c r="Z105" s="161">
        <f t="shared" si="21"/>
        <v>0</v>
      </c>
      <c r="AA105" s="162">
        <f t="shared" si="22"/>
        <v>0</v>
      </c>
    </row>
    <row r="106" spans="1:27" s="343" customFormat="1" ht="14.4" thickTop="1" thickBot="1">
      <c r="A106" s="344">
        <v>100236</v>
      </c>
      <c r="B106" s="347" t="s">
        <v>214</v>
      </c>
      <c r="C106" s="346" t="s">
        <v>124</v>
      </c>
      <c r="D106" s="363">
        <v>22</v>
      </c>
      <c r="E106" s="362" t="s">
        <v>175</v>
      </c>
      <c r="F106" s="159">
        <f t="shared" si="28"/>
        <v>11.5</v>
      </c>
      <c r="G106" s="153">
        <f>IF($F$12=1,VALUE(VLOOKUP($E106,'Pricing Reference'!$A$2:$E$46,2,FALSE))," ")</f>
        <v>11.5</v>
      </c>
      <c r="H106" s="153" t="str">
        <f>IF($F$12=2,VALUE(VLOOKUP($E106,'Pricing Reference'!$A$2:$E$46,3,FALSE))," ")</f>
        <v xml:space="preserve"> </v>
      </c>
      <c r="I106" s="153" t="str">
        <f>IF($F$12=3,VALUE(VLOOKUP($E106,'Pricing Reference'!$A$2:$E$46,4,FALSE))," ")</f>
        <v xml:space="preserve"> </v>
      </c>
      <c r="J106" s="391">
        <f>VALUE(VLOOKUP(E106,'Pricing Reference'!$A$2:$E$46,5,FALSE))</f>
        <v>23</v>
      </c>
      <c r="K106" s="158"/>
      <c r="L106" s="158"/>
      <c r="M106" s="158"/>
      <c r="N106" s="158"/>
      <c r="O106" s="158"/>
      <c r="P106" s="396">
        <f t="shared" si="15"/>
        <v>0</v>
      </c>
      <c r="Q106" s="159"/>
      <c r="R106" s="160"/>
      <c r="S106" s="156">
        <v>847587003006</v>
      </c>
      <c r="T106" s="397" t="str">
        <f t="shared" si="16"/>
        <v xml:space="preserve"> </v>
      </c>
      <c r="U106" s="395"/>
      <c r="V106" s="161">
        <f t="shared" si="17"/>
        <v>0</v>
      </c>
      <c r="W106" s="161">
        <f t="shared" si="18"/>
        <v>0</v>
      </c>
      <c r="X106" s="161">
        <f t="shared" si="19"/>
        <v>0</v>
      </c>
      <c r="Y106" s="161">
        <f t="shared" si="20"/>
        <v>0</v>
      </c>
      <c r="Z106" s="161">
        <f t="shared" si="21"/>
        <v>0</v>
      </c>
      <c r="AA106" s="162">
        <f t="shared" si="22"/>
        <v>0</v>
      </c>
    </row>
    <row r="107" spans="1:27" s="343" customFormat="1" ht="14.4" thickTop="1" thickBot="1">
      <c r="A107" s="355">
        <v>100060</v>
      </c>
      <c r="B107" s="347" t="s">
        <v>215</v>
      </c>
      <c r="C107" s="346" t="s">
        <v>124</v>
      </c>
      <c r="D107" s="347">
        <v>23</v>
      </c>
      <c r="E107" s="346" t="s">
        <v>175</v>
      </c>
      <c r="F107" s="159">
        <f t="shared" ref="F107:F122" si="29">SUM(G107:I107)</f>
        <v>11.5</v>
      </c>
      <c r="G107" s="153">
        <f>IF($F$12=1,VALUE(VLOOKUP($E107,'Pricing Reference'!$A$2:$E$46,2,FALSE))," ")</f>
        <v>11.5</v>
      </c>
      <c r="H107" s="153" t="str">
        <f>IF($F$12=2,VALUE(VLOOKUP($E107,'Pricing Reference'!$A$2:$E$46,3,FALSE))," ")</f>
        <v xml:space="preserve"> </v>
      </c>
      <c r="I107" s="153" t="str">
        <f>IF($F$12=3,VALUE(VLOOKUP($E107,'Pricing Reference'!$A$2:$E$46,4,FALSE))," ")</f>
        <v xml:space="preserve"> </v>
      </c>
      <c r="J107" s="391">
        <f>VALUE(VLOOKUP(E107,'Pricing Reference'!$A$2:$E$46,5,FALSE))</f>
        <v>23</v>
      </c>
      <c r="K107" s="158"/>
      <c r="L107" s="158"/>
      <c r="M107" s="158"/>
      <c r="N107" s="158"/>
      <c r="O107" s="158"/>
      <c r="P107" s="396">
        <f t="shared" si="15"/>
        <v>0</v>
      </c>
      <c r="Q107" s="159"/>
      <c r="R107" s="160"/>
      <c r="S107" s="156">
        <v>847587003365</v>
      </c>
      <c r="T107" s="397" t="str">
        <f t="shared" si="16"/>
        <v xml:space="preserve"> </v>
      </c>
      <c r="U107" s="395"/>
      <c r="V107" s="161">
        <f t="shared" si="17"/>
        <v>0</v>
      </c>
      <c r="W107" s="161">
        <f t="shared" si="18"/>
        <v>0</v>
      </c>
      <c r="X107" s="161">
        <f t="shared" si="19"/>
        <v>0</v>
      </c>
      <c r="Y107" s="161">
        <f t="shared" si="20"/>
        <v>0</v>
      </c>
      <c r="Z107" s="161">
        <f t="shared" si="21"/>
        <v>0</v>
      </c>
      <c r="AA107" s="162">
        <f t="shared" si="22"/>
        <v>0</v>
      </c>
    </row>
    <row r="108" spans="1:27" s="343" customFormat="1" ht="14.4" thickTop="1" thickBot="1">
      <c r="A108" s="355">
        <v>100251</v>
      </c>
      <c r="B108" s="353" t="s">
        <v>216</v>
      </c>
      <c r="C108" s="346" t="s">
        <v>124</v>
      </c>
      <c r="D108" s="347">
        <v>23</v>
      </c>
      <c r="E108" s="346" t="s">
        <v>175</v>
      </c>
      <c r="F108" s="159">
        <f t="shared" ref="F108:F110" si="30">SUM(G108:I108)</f>
        <v>11.5</v>
      </c>
      <c r="G108" s="153">
        <f>IF($F$12=1,VALUE(VLOOKUP($E108,'Pricing Reference'!$A$2:$E$46,2,FALSE))," ")</f>
        <v>11.5</v>
      </c>
      <c r="H108" s="153" t="str">
        <f>IF($F$12=2,VALUE(VLOOKUP($E108,'Pricing Reference'!$A$2:$E$46,3,FALSE))," ")</f>
        <v xml:space="preserve"> </v>
      </c>
      <c r="I108" s="153" t="str">
        <f>IF($F$12=3,VALUE(VLOOKUP($E108,'Pricing Reference'!$A$2:$E$46,4,FALSE))," ")</f>
        <v xml:space="preserve"> </v>
      </c>
      <c r="J108" s="391">
        <f>VALUE(VLOOKUP(E108,'Pricing Reference'!$A$2:$E$46,5,FALSE))</f>
        <v>23</v>
      </c>
      <c r="K108" s="158"/>
      <c r="L108" s="158"/>
      <c r="M108" s="158"/>
      <c r="N108" s="158"/>
      <c r="O108" s="158"/>
      <c r="P108" s="396">
        <f t="shared" si="15"/>
        <v>0</v>
      </c>
      <c r="Q108" s="159"/>
      <c r="R108" s="160"/>
      <c r="S108" s="156">
        <v>847587003341</v>
      </c>
      <c r="T108" s="397" t="str">
        <f t="shared" si="16"/>
        <v xml:space="preserve"> </v>
      </c>
      <c r="U108" s="395"/>
      <c r="V108" s="161">
        <f t="shared" si="17"/>
        <v>0</v>
      </c>
      <c r="W108" s="161">
        <f t="shared" si="18"/>
        <v>0</v>
      </c>
      <c r="X108" s="161">
        <f t="shared" si="19"/>
        <v>0</v>
      </c>
      <c r="Y108" s="161">
        <f t="shared" si="20"/>
        <v>0</v>
      </c>
      <c r="Z108" s="161">
        <f t="shared" si="21"/>
        <v>0</v>
      </c>
      <c r="AA108" s="162">
        <f t="shared" si="22"/>
        <v>0</v>
      </c>
    </row>
    <row r="109" spans="1:27" s="343" customFormat="1" ht="14.4" thickTop="1" thickBot="1">
      <c r="A109" s="355">
        <v>100520</v>
      </c>
      <c r="B109" s="353" t="s">
        <v>217</v>
      </c>
      <c r="C109" s="346" t="s">
        <v>124</v>
      </c>
      <c r="D109" s="347">
        <v>23</v>
      </c>
      <c r="E109" s="346" t="s">
        <v>175</v>
      </c>
      <c r="F109" s="159">
        <f t="shared" si="30"/>
        <v>11.5</v>
      </c>
      <c r="G109" s="153">
        <f>IF($F$12=1,VALUE(VLOOKUP($E109,'Pricing Reference'!$A$2:$E$46,2,FALSE))," ")</f>
        <v>11.5</v>
      </c>
      <c r="H109" s="153" t="str">
        <f>IF($F$12=2,VALUE(VLOOKUP($E109,'Pricing Reference'!$A$2:$E$46,3,FALSE))," ")</f>
        <v xml:space="preserve"> </v>
      </c>
      <c r="I109" s="153" t="str">
        <f>IF($F$12=3,VALUE(VLOOKUP($E109,'Pricing Reference'!$A$2:$E$46,4,FALSE))," ")</f>
        <v xml:space="preserve"> </v>
      </c>
      <c r="J109" s="391">
        <f>VALUE(VLOOKUP(E109,'Pricing Reference'!$A$2:$E$46,5,FALSE))</f>
        <v>23</v>
      </c>
      <c r="K109" s="158"/>
      <c r="L109" s="158"/>
      <c r="M109" s="158"/>
      <c r="N109" s="158"/>
      <c r="O109" s="158"/>
      <c r="P109" s="396">
        <f t="shared" si="15"/>
        <v>0</v>
      </c>
      <c r="Q109" s="159"/>
      <c r="R109" s="160"/>
      <c r="S109" s="156">
        <v>847587000982</v>
      </c>
      <c r="T109" s="397" t="str">
        <f t="shared" si="16"/>
        <v xml:space="preserve"> </v>
      </c>
      <c r="U109" s="395"/>
      <c r="V109" s="161">
        <f t="shared" si="17"/>
        <v>0</v>
      </c>
      <c r="W109" s="161">
        <f t="shared" si="18"/>
        <v>0</v>
      </c>
      <c r="X109" s="161">
        <f t="shared" si="19"/>
        <v>0</v>
      </c>
      <c r="Y109" s="161">
        <f t="shared" si="20"/>
        <v>0</v>
      </c>
      <c r="Z109" s="161">
        <f t="shared" si="21"/>
        <v>0</v>
      </c>
      <c r="AA109" s="162">
        <f t="shared" si="22"/>
        <v>0</v>
      </c>
    </row>
    <row r="110" spans="1:27" s="343" customFormat="1" ht="14.4" thickTop="1" thickBot="1">
      <c r="A110" s="355">
        <v>100519</v>
      </c>
      <c r="B110" s="358" t="s">
        <v>218</v>
      </c>
      <c r="C110" s="346" t="s">
        <v>124</v>
      </c>
      <c r="D110" s="347">
        <v>23</v>
      </c>
      <c r="E110" s="346" t="s">
        <v>175</v>
      </c>
      <c r="F110" s="159">
        <f t="shared" si="30"/>
        <v>11.5</v>
      </c>
      <c r="G110" s="153">
        <f>IF($F$12=1,VALUE(VLOOKUP($E110,'Pricing Reference'!$A$2:$E$46,2,FALSE))," ")</f>
        <v>11.5</v>
      </c>
      <c r="H110" s="153" t="str">
        <f>IF($F$12=2,VALUE(VLOOKUP($E110,'Pricing Reference'!$A$2:$E$46,3,FALSE))," ")</f>
        <v xml:space="preserve"> </v>
      </c>
      <c r="I110" s="153" t="str">
        <f>IF($F$12=3,VALUE(VLOOKUP($E110,'Pricing Reference'!$A$2:$E$46,4,FALSE))," ")</f>
        <v xml:space="preserve"> </v>
      </c>
      <c r="J110" s="391">
        <f>VALUE(VLOOKUP(E110,'Pricing Reference'!$A$2:$E$46,5,FALSE))</f>
        <v>23</v>
      </c>
      <c r="K110" s="158"/>
      <c r="L110" s="158"/>
      <c r="M110" s="158"/>
      <c r="N110" s="158"/>
      <c r="O110" s="158"/>
      <c r="P110" s="396">
        <f t="shared" si="15"/>
        <v>0</v>
      </c>
      <c r="Q110" s="159"/>
      <c r="R110" s="160"/>
      <c r="S110" s="156">
        <v>847587000999</v>
      </c>
      <c r="T110" s="397" t="str">
        <f t="shared" si="16"/>
        <v xml:space="preserve"> </v>
      </c>
      <c r="U110" s="395"/>
      <c r="V110" s="161">
        <f t="shared" si="17"/>
        <v>0</v>
      </c>
      <c r="W110" s="161">
        <f t="shared" si="18"/>
        <v>0</v>
      </c>
      <c r="X110" s="161">
        <f t="shared" si="19"/>
        <v>0</v>
      </c>
      <c r="Y110" s="161">
        <f t="shared" si="20"/>
        <v>0</v>
      </c>
      <c r="Z110" s="161">
        <f t="shared" si="21"/>
        <v>0</v>
      </c>
      <c r="AA110" s="162">
        <f t="shared" si="22"/>
        <v>0</v>
      </c>
    </row>
    <row r="111" spans="1:27" s="343" customFormat="1" ht="14.4" thickTop="1" thickBot="1">
      <c r="A111" s="364">
        <v>100509</v>
      </c>
      <c r="B111" s="365" t="s">
        <v>219</v>
      </c>
      <c r="C111" s="346" t="s">
        <v>124</v>
      </c>
      <c r="D111" s="347">
        <v>23</v>
      </c>
      <c r="E111" s="346" t="s">
        <v>175</v>
      </c>
      <c r="F111" s="159">
        <f t="shared" si="29"/>
        <v>11.5</v>
      </c>
      <c r="G111" s="153">
        <f>IF($F$12=1,VALUE(VLOOKUP($E111,'Pricing Reference'!$A$2:$E$46,2,FALSE))," ")</f>
        <v>11.5</v>
      </c>
      <c r="H111" s="153" t="str">
        <f>IF($F$12=2,VALUE(VLOOKUP($E111,'Pricing Reference'!$A$2:$E$46,3,FALSE))," ")</f>
        <v xml:space="preserve"> </v>
      </c>
      <c r="I111" s="153" t="str">
        <f>IF($F$12=3,VALUE(VLOOKUP($E111,'Pricing Reference'!$A$2:$E$46,4,FALSE))," ")</f>
        <v xml:space="preserve"> </v>
      </c>
      <c r="J111" s="391">
        <f>VALUE(VLOOKUP(E111,'Pricing Reference'!$A$2:$E$46,5,FALSE))</f>
        <v>23</v>
      </c>
      <c r="K111" s="158"/>
      <c r="L111" s="158"/>
      <c r="M111" s="158"/>
      <c r="N111" s="158"/>
      <c r="O111" s="158"/>
      <c r="P111" s="396">
        <f t="shared" si="15"/>
        <v>0</v>
      </c>
      <c r="Q111" s="159"/>
      <c r="R111" s="160"/>
      <c r="S111" s="156">
        <v>877958007913</v>
      </c>
      <c r="T111" s="397" t="str">
        <f t="shared" si="16"/>
        <v xml:space="preserve"> </v>
      </c>
      <c r="U111" s="395"/>
      <c r="V111" s="161">
        <f t="shared" si="17"/>
        <v>0</v>
      </c>
      <c r="W111" s="161">
        <f t="shared" si="18"/>
        <v>0</v>
      </c>
      <c r="X111" s="161">
        <f t="shared" si="19"/>
        <v>0</v>
      </c>
      <c r="Y111" s="161">
        <f t="shared" si="20"/>
        <v>0</v>
      </c>
      <c r="Z111" s="161">
        <f t="shared" si="21"/>
        <v>0</v>
      </c>
      <c r="AA111" s="162">
        <f t="shared" si="22"/>
        <v>0</v>
      </c>
    </row>
    <row r="112" spans="1:27" s="343" customFormat="1" ht="14.4" thickTop="1" thickBot="1">
      <c r="A112" s="344">
        <v>100510</v>
      </c>
      <c r="B112" s="353" t="s">
        <v>220</v>
      </c>
      <c r="C112" s="346" t="s">
        <v>124</v>
      </c>
      <c r="D112" s="347">
        <v>23</v>
      </c>
      <c r="E112" s="346" t="s">
        <v>175</v>
      </c>
      <c r="F112" s="159">
        <f t="shared" si="29"/>
        <v>11.5</v>
      </c>
      <c r="G112" s="153">
        <f>IF($F$12=1,VALUE(VLOOKUP($E112,'Pricing Reference'!$A$2:$E$46,2,FALSE))," ")</f>
        <v>11.5</v>
      </c>
      <c r="H112" s="153" t="str">
        <f>IF($F$12=2,VALUE(VLOOKUP($E112,'Pricing Reference'!$A$2:$E$46,3,FALSE))," ")</f>
        <v xml:space="preserve"> </v>
      </c>
      <c r="I112" s="153" t="str">
        <f>IF($F$12=3,VALUE(VLOOKUP($E112,'Pricing Reference'!$A$2:$E$46,4,FALSE))," ")</f>
        <v xml:space="preserve"> </v>
      </c>
      <c r="J112" s="391">
        <f>VALUE(VLOOKUP(E112,'Pricing Reference'!$A$2:$E$46,5,FALSE))</f>
        <v>23</v>
      </c>
      <c r="K112" s="158"/>
      <c r="L112" s="158"/>
      <c r="M112" s="158"/>
      <c r="N112" s="158"/>
      <c r="O112" s="158"/>
      <c r="P112" s="396">
        <f t="shared" si="15"/>
        <v>0</v>
      </c>
      <c r="Q112" s="159"/>
      <c r="R112" s="160"/>
      <c r="S112" s="156">
        <v>877958007951</v>
      </c>
      <c r="T112" s="397" t="str">
        <f t="shared" si="16"/>
        <v xml:space="preserve"> </v>
      </c>
      <c r="U112" s="395"/>
      <c r="V112" s="161">
        <f t="shared" si="17"/>
        <v>0</v>
      </c>
      <c r="W112" s="161">
        <f t="shared" si="18"/>
        <v>0</v>
      </c>
      <c r="X112" s="161">
        <f t="shared" si="19"/>
        <v>0</v>
      </c>
      <c r="Y112" s="161">
        <f t="shared" si="20"/>
        <v>0</v>
      </c>
      <c r="Z112" s="161">
        <f t="shared" si="21"/>
        <v>0</v>
      </c>
      <c r="AA112" s="162">
        <f t="shared" si="22"/>
        <v>0</v>
      </c>
    </row>
    <row r="113" spans="1:27" s="343" customFormat="1" ht="14.4" thickTop="1" thickBot="1">
      <c r="A113" s="359">
        <v>100091</v>
      </c>
      <c r="B113" s="348" t="s">
        <v>221</v>
      </c>
      <c r="C113" s="346" t="s">
        <v>124</v>
      </c>
      <c r="D113" s="347">
        <v>23</v>
      </c>
      <c r="E113" s="348" t="s">
        <v>175</v>
      </c>
      <c r="F113" s="159">
        <f t="shared" si="29"/>
        <v>11.5</v>
      </c>
      <c r="G113" s="153">
        <f>IF($F$12=1,VALUE(VLOOKUP($E113,'Pricing Reference'!$A$2:$E$46,2,FALSE))," ")</f>
        <v>11.5</v>
      </c>
      <c r="H113" s="153" t="str">
        <f>IF($F$12=2,VALUE(VLOOKUP($E113,'Pricing Reference'!$A$2:$E$46,3,FALSE))," ")</f>
        <v xml:space="preserve"> </v>
      </c>
      <c r="I113" s="153" t="str">
        <f>IF($F$12=3,VALUE(VLOOKUP($E113,'Pricing Reference'!$A$2:$E$46,4,FALSE))," ")</f>
        <v xml:space="preserve"> </v>
      </c>
      <c r="J113" s="391">
        <f>VALUE(VLOOKUP(E113,'Pricing Reference'!$A$2:$E$46,5,FALSE))</f>
        <v>23</v>
      </c>
      <c r="K113" s="158"/>
      <c r="L113" s="158"/>
      <c r="M113" s="158"/>
      <c r="N113" s="158"/>
      <c r="O113" s="158"/>
      <c r="P113" s="396">
        <f t="shared" si="15"/>
        <v>0</v>
      </c>
      <c r="Q113" s="159"/>
      <c r="R113" s="160"/>
      <c r="S113" s="156">
        <v>847587003433</v>
      </c>
      <c r="T113" s="397" t="str">
        <f t="shared" si="16"/>
        <v xml:space="preserve"> </v>
      </c>
      <c r="U113" s="395"/>
      <c r="V113" s="161">
        <f t="shared" si="17"/>
        <v>0</v>
      </c>
      <c r="W113" s="161">
        <f t="shared" si="18"/>
        <v>0</v>
      </c>
      <c r="X113" s="161">
        <f t="shared" si="19"/>
        <v>0</v>
      </c>
      <c r="Y113" s="161">
        <f t="shared" si="20"/>
        <v>0</v>
      </c>
      <c r="Z113" s="161">
        <f t="shared" si="21"/>
        <v>0</v>
      </c>
      <c r="AA113" s="162">
        <f t="shared" si="22"/>
        <v>0</v>
      </c>
    </row>
    <row r="114" spans="1:27" s="343" customFormat="1" ht="14.4" thickTop="1" thickBot="1">
      <c r="A114" s="351">
        <v>100063</v>
      </c>
      <c r="B114" s="348" t="s">
        <v>222</v>
      </c>
      <c r="C114" s="346" t="s">
        <v>124</v>
      </c>
      <c r="D114" s="347">
        <v>23</v>
      </c>
      <c r="E114" s="348" t="s">
        <v>175</v>
      </c>
      <c r="F114" s="159">
        <f t="shared" si="29"/>
        <v>11.5</v>
      </c>
      <c r="G114" s="153">
        <f>IF($F$12=1,VALUE(VLOOKUP($E114,'Pricing Reference'!$A$2:$E$46,2,FALSE))," ")</f>
        <v>11.5</v>
      </c>
      <c r="H114" s="153" t="str">
        <f>IF($F$12=2,VALUE(VLOOKUP($E114,'Pricing Reference'!$A$2:$E$46,3,FALSE))," ")</f>
        <v xml:space="preserve"> </v>
      </c>
      <c r="I114" s="153" t="str">
        <f>IF($F$12=3,VALUE(VLOOKUP($E114,'Pricing Reference'!$A$2:$E$46,4,FALSE))," ")</f>
        <v xml:space="preserve"> </v>
      </c>
      <c r="J114" s="391">
        <f>VALUE(VLOOKUP(E114,'Pricing Reference'!$A$2:$E$46,5,FALSE))</f>
        <v>23</v>
      </c>
      <c r="K114" s="158"/>
      <c r="L114" s="158"/>
      <c r="M114" s="158"/>
      <c r="N114" s="158"/>
      <c r="O114" s="158"/>
      <c r="P114" s="396">
        <f t="shared" si="15"/>
        <v>0</v>
      </c>
      <c r="Q114" s="159"/>
      <c r="R114" s="160"/>
      <c r="S114" s="156">
        <v>847587003389</v>
      </c>
      <c r="T114" s="397" t="str">
        <f t="shared" si="16"/>
        <v xml:space="preserve"> </v>
      </c>
      <c r="U114" s="395"/>
      <c r="V114" s="161">
        <f t="shared" si="17"/>
        <v>0</v>
      </c>
      <c r="W114" s="161">
        <f t="shared" si="18"/>
        <v>0</v>
      </c>
      <c r="X114" s="161">
        <f t="shared" si="19"/>
        <v>0</v>
      </c>
      <c r="Y114" s="161">
        <f t="shared" si="20"/>
        <v>0</v>
      </c>
      <c r="Z114" s="161">
        <f t="shared" si="21"/>
        <v>0</v>
      </c>
      <c r="AA114" s="162">
        <f t="shared" si="22"/>
        <v>0</v>
      </c>
    </row>
    <row r="115" spans="1:27" s="343" customFormat="1" ht="14.4" thickTop="1" thickBot="1">
      <c r="A115" s="355">
        <v>100086</v>
      </c>
      <c r="B115" s="358" t="s">
        <v>223</v>
      </c>
      <c r="C115" s="346" t="s">
        <v>124</v>
      </c>
      <c r="D115" s="347">
        <v>23</v>
      </c>
      <c r="E115" s="346" t="s">
        <v>175</v>
      </c>
      <c r="F115" s="159">
        <f t="shared" si="29"/>
        <v>11.5</v>
      </c>
      <c r="G115" s="153">
        <f>IF($F$12=1,VALUE(VLOOKUP($E115,'Pricing Reference'!$A$2:$E$46,2,FALSE))," ")</f>
        <v>11.5</v>
      </c>
      <c r="H115" s="153" t="str">
        <f>IF($F$12=2,VALUE(VLOOKUP($E115,'Pricing Reference'!$A$2:$E$46,3,FALSE))," ")</f>
        <v xml:space="preserve"> </v>
      </c>
      <c r="I115" s="153" t="str">
        <f>IF($F$12=3,VALUE(VLOOKUP($E115,'Pricing Reference'!$A$2:$E$46,4,FALSE))," ")</f>
        <v xml:space="preserve"> </v>
      </c>
      <c r="J115" s="391">
        <f>VALUE(VLOOKUP(E115,'Pricing Reference'!$A$2:$E$46,5,FALSE))</f>
        <v>23</v>
      </c>
      <c r="K115" s="158"/>
      <c r="L115" s="158"/>
      <c r="M115" s="158"/>
      <c r="N115" s="158"/>
      <c r="O115" s="158"/>
      <c r="P115" s="396">
        <f t="shared" si="15"/>
        <v>0</v>
      </c>
      <c r="Q115" s="159"/>
      <c r="R115" s="160"/>
      <c r="S115" s="156">
        <v>847587003419</v>
      </c>
      <c r="T115" s="397" t="str">
        <f t="shared" si="16"/>
        <v xml:space="preserve"> </v>
      </c>
      <c r="U115" s="395"/>
      <c r="V115" s="161">
        <f t="shared" si="17"/>
        <v>0</v>
      </c>
      <c r="W115" s="161">
        <f t="shared" si="18"/>
        <v>0</v>
      </c>
      <c r="X115" s="161">
        <f t="shared" si="19"/>
        <v>0</v>
      </c>
      <c r="Y115" s="161">
        <f t="shared" si="20"/>
        <v>0</v>
      </c>
      <c r="Z115" s="161">
        <f t="shared" si="21"/>
        <v>0</v>
      </c>
      <c r="AA115" s="162">
        <f t="shared" si="22"/>
        <v>0</v>
      </c>
    </row>
    <row r="116" spans="1:27" s="343" customFormat="1" ht="14.4" thickTop="1" thickBot="1">
      <c r="A116" s="366">
        <v>100860</v>
      </c>
      <c r="B116" s="346" t="s">
        <v>224</v>
      </c>
      <c r="C116" s="346" t="s">
        <v>124</v>
      </c>
      <c r="D116" s="347">
        <v>23</v>
      </c>
      <c r="E116" s="346" t="s">
        <v>175</v>
      </c>
      <c r="F116" s="159">
        <f t="shared" si="29"/>
        <v>11.5</v>
      </c>
      <c r="G116" s="153">
        <f>IF($F$12=1,VALUE(VLOOKUP($E116,'Pricing Reference'!$A$2:$E$46,2,FALSE))," ")</f>
        <v>11.5</v>
      </c>
      <c r="H116" s="153" t="str">
        <f>IF($F$12=2,VALUE(VLOOKUP($E116,'Pricing Reference'!$A$2:$E$46,3,FALSE))," ")</f>
        <v xml:space="preserve"> </v>
      </c>
      <c r="I116" s="153" t="str">
        <f>IF($F$12=3,VALUE(VLOOKUP($E116,'Pricing Reference'!$A$2:$E$46,4,FALSE))," ")</f>
        <v xml:space="preserve"> </v>
      </c>
      <c r="J116" s="391">
        <f>VALUE(VLOOKUP(E116,'Pricing Reference'!$A$2:$E$46,5,FALSE))</f>
        <v>23</v>
      </c>
      <c r="K116" s="158"/>
      <c r="L116" s="158"/>
      <c r="M116" s="158"/>
      <c r="N116" s="158"/>
      <c r="O116" s="158"/>
      <c r="P116" s="396">
        <f t="shared" si="15"/>
        <v>0</v>
      </c>
      <c r="Q116" s="159"/>
      <c r="R116" s="160"/>
      <c r="S116" s="156">
        <v>877958005810</v>
      </c>
      <c r="T116" s="397" t="str">
        <f t="shared" si="16"/>
        <v xml:space="preserve"> </v>
      </c>
      <c r="U116" s="395"/>
      <c r="V116" s="161">
        <f t="shared" si="17"/>
        <v>0</v>
      </c>
      <c r="W116" s="161">
        <f t="shared" si="18"/>
        <v>0</v>
      </c>
      <c r="X116" s="161">
        <f t="shared" si="19"/>
        <v>0</v>
      </c>
      <c r="Y116" s="161">
        <f t="shared" si="20"/>
        <v>0</v>
      </c>
      <c r="Z116" s="161">
        <f t="shared" si="21"/>
        <v>0</v>
      </c>
      <c r="AA116" s="162">
        <f t="shared" si="22"/>
        <v>0</v>
      </c>
    </row>
    <row r="117" spans="1:27" s="343" customFormat="1" ht="14.4" thickTop="1" thickBot="1">
      <c r="A117" s="366">
        <v>107735</v>
      </c>
      <c r="B117" s="348" t="s">
        <v>136</v>
      </c>
      <c r="C117" s="346" t="s">
        <v>124</v>
      </c>
      <c r="D117" s="347">
        <v>24</v>
      </c>
      <c r="E117" s="346" t="s">
        <v>175</v>
      </c>
      <c r="F117" s="159">
        <f t="shared" si="29"/>
        <v>11.5</v>
      </c>
      <c r="G117" s="153">
        <f>IF($F$12=1,VALUE(VLOOKUP($E117,'Pricing Reference'!$A$2:$E$46,2,FALSE))," ")</f>
        <v>11.5</v>
      </c>
      <c r="H117" s="153" t="str">
        <f>IF($F$12=2,VALUE(VLOOKUP($E117,'Pricing Reference'!$A$2:$E$46,3,FALSE))," ")</f>
        <v xml:space="preserve"> </v>
      </c>
      <c r="I117" s="153" t="str">
        <f>IF($F$12=3,VALUE(VLOOKUP($E117,'Pricing Reference'!$A$2:$E$46,4,FALSE))," ")</f>
        <v xml:space="preserve"> </v>
      </c>
      <c r="J117" s="391">
        <f>VALUE(VLOOKUP(E117,'Pricing Reference'!$A$2:$E$46,5,FALSE))</f>
        <v>23</v>
      </c>
      <c r="K117" s="158"/>
      <c r="L117" s="158"/>
      <c r="M117" s="158"/>
      <c r="N117" s="158"/>
      <c r="O117" s="158"/>
      <c r="P117" s="396">
        <f t="shared" si="15"/>
        <v>0</v>
      </c>
      <c r="Q117" s="159"/>
      <c r="R117" s="160"/>
      <c r="S117" s="156">
        <v>847587006540</v>
      </c>
      <c r="T117" s="397" t="str">
        <f t="shared" si="16"/>
        <v xml:space="preserve"> </v>
      </c>
      <c r="U117" s="395"/>
      <c r="V117" s="161">
        <f t="shared" si="17"/>
        <v>0</v>
      </c>
      <c r="W117" s="161">
        <f t="shared" si="18"/>
        <v>0</v>
      </c>
      <c r="X117" s="161">
        <f t="shared" si="19"/>
        <v>0</v>
      </c>
      <c r="Y117" s="161">
        <f t="shared" si="20"/>
        <v>0</v>
      </c>
      <c r="Z117" s="161">
        <f t="shared" si="21"/>
        <v>0</v>
      </c>
      <c r="AA117" s="162">
        <f t="shared" si="22"/>
        <v>0</v>
      </c>
    </row>
    <row r="118" spans="1:27" s="343" customFormat="1" ht="14.4" thickTop="1" thickBot="1">
      <c r="A118" s="367">
        <v>107736</v>
      </c>
      <c r="B118" s="346" t="s">
        <v>225</v>
      </c>
      <c r="C118" s="346" t="s">
        <v>124</v>
      </c>
      <c r="D118" s="347">
        <v>24</v>
      </c>
      <c r="E118" s="346" t="s">
        <v>175</v>
      </c>
      <c r="F118" s="159">
        <f t="shared" si="29"/>
        <v>11.5</v>
      </c>
      <c r="G118" s="153">
        <f>IF($F$12=1,VALUE(VLOOKUP($E118,'Pricing Reference'!$A$2:$E$46,2,FALSE))," ")</f>
        <v>11.5</v>
      </c>
      <c r="H118" s="153" t="str">
        <f>IF($F$12=2,VALUE(VLOOKUP($E118,'Pricing Reference'!$A$2:$E$46,3,FALSE))," ")</f>
        <v xml:space="preserve"> </v>
      </c>
      <c r="I118" s="153" t="str">
        <f>IF($F$12=3,VALUE(VLOOKUP($E118,'Pricing Reference'!$A$2:$E$46,4,FALSE))," ")</f>
        <v xml:space="preserve"> </v>
      </c>
      <c r="J118" s="391">
        <f>VALUE(VLOOKUP(E118,'Pricing Reference'!$A$2:$E$46,5,FALSE))</f>
        <v>23</v>
      </c>
      <c r="K118" s="158"/>
      <c r="L118" s="158"/>
      <c r="M118" s="158"/>
      <c r="N118" s="158"/>
      <c r="O118" s="158"/>
      <c r="P118" s="396">
        <f t="shared" si="15"/>
        <v>0</v>
      </c>
      <c r="Q118" s="159"/>
      <c r="R118" s="160"/>
      <c r="S118" s="156">
        <v>847587006557</v>
      </c>
      <c r="T118" s="397" t="str">
        <f t="shared" si="16"/>
        <v xml:space="preserve"> </v>
      </c>
      <c r="U118" s="395"/>
      <c r="V118" s="161">
        <f t="shared" si="17"/>
        <v>0</v>
      </c>
      <c r="W118" s="161">
        <f t="shared" si="18"/>
        <v>0</v>
      </c>
      <c r="X118" s="161">
        <f t="shared" si="19"/>
        <v>0</v>
      </c>
      <c r="Y118" s="161">
        <f t="shared" si="20"/>
        <v>0</v>
      </c>
      <c r="Z118" s="161">
        <f t="shared" si="21"/>
        <v>0</v>
      </c>
      <c r="AA118" s="162">
        <f t="shared" si="22"/>
        <v>0</v>
      </c>
    </row>
    <row r="119" spans="1:27" s="58" customFormat="1" ht="15" thickTop="1" thickBot="1">
      <c r="A119" s="355">
        <v>100216</v>
      </c>
      <c r="B119" s="358" t="s">
        <v>226</v>
      </c>
      <c r="C119" s="346" t="s">
        <v>124</v>
      </c>
      <c r="D119" s="347">
        <v>24</v>
      </c>
      <c r="E119" s="348" t="s">
        <v>175</v>
      </c>
      <c r="F119" s="159">
        <f t="shared" si="29"/>
        <v>11.5</v>
      </c>
      <c r="G119" s="153">
        <f>IF($F$12=1,VALUE(VLOOKUP($E119,'Pricing Reference'!$A$2:$E$46,2,FALSE))," ")</f>
        <v>11.5</v>
      </c>
      <c r="H119" s="153" t="str">
        <f>IF($F$12=2,VALUE(VLOOKUP($E119,'Pricing Reference'!$A$2:$E$46,3,FALSE))," ")</f>
        <v xml:space="preserve"> </v>
      </c>
      <c r="I119" s="153" t="str">
        <f>IF($F$12=3,VALUE(VLOOKUP($E119,'Pricing Reference'!$A$2:$E$46,4,FALSE))," ")</f>
        <v xml:space="preserve"> </v>
      </c>
      <c r="J119" s="391">
        <f>VALUE(VLOOKUP(E119,'Pricing Reference'!$A$2:$E$46,5,FALSE))</f>
        <v>23</v>
      </c>
      <c r="K119" s="158"/>
      <c r="L119" s="158"/>
      <c r="M119" s="158"/>
      <c r="N119" s="158"/>
      <c r="O119" s="158"/>
      <c r="P119" s="396">
        <f t="shared" si="15"/>
        <v>0</v>
      </c>
      <c r="Q119" s="159"/>
      <c r="R119" s="160"/>
      <c r="S119" s="156">
        <v>847587003259</v>
      </c>
      <c r="T119" s="397" t="str">
        <f t="shared" si="16"/>
        <v xml:space="preserve"> </v>
      </c>
      <c r="U119" s="400"/>
      <c r="V119" s="161">
        <f t="shared" si="17"/>
        <v>0</v>
      </c>
      <c r="W119" s="161">
        <f t="shared" si="18"/>
        <v>0</v>
      </c>
      <c r="X119" s="161">
        <f t="shared" si="19"/>
        <v>0</v>
      </c>
      <c r="Y119" s="161">
        <f t="shared" si="20"/>
        <v>0</v>
      </c>
      <c r="Z119" s="161">
        <f t="shared" si="21"/>
        <v>0</v>
      </c>
      <c r="AA119" s="162">
        <f t="shared" si="22"/>
        <v>0</v>
      </c>
    </row>
    <row r="120" spans="1:27" s="58" customFormat="1" ht="15" thickTop="1" thickBot="1">
      <c r="A120" s="355">
        <v>100219</v>
      </c>
      <c r="B120" s="353" t="s">
        <v>227</v>
      </c>
      <c r="C120" s="346" t="s">
        <v>124</v>
      </c>
      <c r="D120" s="347">
        <v>24</v>
      </c>
      <c r="E120" s="348" t="s">
        <v>175</v>
      </c>
      <c r="F120" s="159">
        <f t="shared" si="29"/>
        <v>11.5</v>
      </c>
      <c r="G120" s="153">
        <f>IF($F$12=1,VALUE(VLOOKUP($E120,'Pricing Reference'!$A$2:$E$46,2,FALSE))," ")</f>
        <v>11.5</v>
      </c>
      <c r="H120" s="153" t="str">
        <f>IF($F$12=2,VALUE(VLOOKUP($E120,'Pricing Reference'!$A$2:$E$46,3,FALSE))," ")</f>
        <v xml:space="preserve"> </v>
      </c>
      <c r="I120" s="153" t="str">
        <f>IF($F$12=3,VALUE(VLOOKUP($E120,'Pricing Reference'!$A$2:$E$46,4,FALSE))," ")</f>
        <v xml:space="preserve"> </v>
      </c>
      <c r="J120" s="391">
        <f>VALUE(VLOOKUP(E120,'Pricing Reference'!$A$2:$E$46,5,FALSE))</f>
        <v>23</v>
      </c>
      <c r="K120" s="158"/>
      <c r="L120" s="158"/>
      <c r="M120" s="158"/>
      <c r="N120" s="158"/>
      <c r="O120" s="158"/>
      <c r="P120" s="396">
        <f t="shared" si="15"/>
        <v>0</v>
      </c>
      <c r="Q120" s="159"/>
      <c r="R120" s="160"/>
      <c r="S120" s="156">
        <v>847587003280</v>
      </c>
      <c r="T120" s="397" t="str">
        <f t="shared" si="16"/>
        <v xml:space="preserve"> </v>
      </c>
      <c r="U120" s="400"/>
      <c r="V120" s="161">
        <f t="shared" si="17"/>
        <v>0</v>
      </c>
      <c r="W120" s="161">
        <f t="shared" si="18"/>
        <v>0</v>
      </c>
      <c r="X120" s="161">
        <f t="shared" si="19"/>
        <v>0</v>
      </c>
      <c r="Y120" s="161">
        <f t="shared" si="20"/>
        <v>0</v>
      </c>
      <c r="Z120" s="161">
        <f t="shared" si="21"/>
        <v>0</v>
      </c>
      <c r="AA120" s="162">
        <f t="shared" si="22"/>
        <v>0</v>
      </c>
    </row>
    <row r="121" spans="1:27" s="343" customFormat="1" ht="14.4" thickTop="1" thickBot="1">
      <c r="A121" s="367">
        <v>107725</v>
      </c>
      <c r="B121" s="346" t="s">
        <v>228</v>
      </c>
      <c r="C121" s="346" t="s">
        <v>124</v>
      </c>
      <c r="D121" s="347">
        <v>24</v>
      </c>
      <c r="E121" s="346" t="s">
        <v>175</v>
      </c>
      <c r="F121" s="159">
        <f t="shared" si="29"/>
        <v>11.5</v>
      </c>
      <c r="G121" s="153">
        <f>IF($F$12=1,VALUE(VLOOKUP($E121,'Pricing Reference'!$A$2:$E$46,2,FALSE))," ")</f>
        <v>11.5</v>
      </c>
      <c r="H121" s="153" t="str">
        <f>IF($F$12=2,VALUE(VLOOKUP($E121,'Pricing Reference'!$A$2:$E$46,3,FALSE))," ")</f>
        <v xml:space="preserve"> </v>
      </c>
      <c r="I121" s="153" t="str">
        <f>IF($F$12=3,VALUE(VLOOKUP($E121,'Pricing Reference'!$A$2:$E$46,4,FALSE))," ")</f>
        <v xml:space="preserve"> </v>
      </c>
      <c r="J121" s="391">
        <f>VALUE(VLOOKUP(E121,'Pricing Reference'!$A$2:$E$46,5,FALSE))</f>
        <v>23</v>
      </c>
      <c r="K121" s="158"/>
      <c r="L121" s="158"/>
      <c r="M121" s="158"/>
      <c r="N121" s="158"/>
      <c r="O121" s="158"/>
      <c r="P121" s="396">
        <f t="shared" si="15"/>
        <v>0</v>
      </c>
      <c r="Q121" s="159"/>
      <c r="R121" s="160"/>
      <c r="S121" s="156">
        <v>847587006434</v>
      </c>
      <c r="T121" s="397" t="str">
        <f t="shared" si="16"/>
        <v xml:space="preserve"> </v>
      </c>
      <c r="U121" s="395"/>
      <c r="V121" s="161">
        <f t="shared" si="17"/>
        <v>0</v>
      </c>
      <c r="W121" s="161">
        <f t="shared" si="18"/>
        <v>0</v>
      </c>
      <c r="X121" s="161">
        <f t="shared" si="19"/>
        <v>0</v>
      </c>
      <c r="Y121" s="161">
        <f t="shared" si="20"/>
        <v>0</v>
      </c>
      <c r="Z121" s="161">
        <f t="shared" si="21"/>
        <v>0</v>
      </c>
      <c r="AA121" s="162">
        <f t="shared" si="22"/>
        <v>0</v>
      </c>
    </row>
    <row r="122" spans="1:27" s="343" customFormat="1" ht="14.4" thickTop="1" thickBot="1">
      <c r="A122" s="367">
        <v>107727</v>
      </c>
      <c r="B122" s="346" t="s">
        <v>229</v>
      </c>
      <c r="C122" s="346" t="s">
        <v>124</v>
      </c>
      <c r="D122" s="347">
        <v>24</v>
      </c>
      <c r="E122" s="346" t="s">
        <v>175</v>
      </c>
      <c r="F122" s="159">
        <f t="shared" si="29"/>
        <v>11.5</v>
      </c>
      <c r="G122" s="153">
        <f>IF($F$12=1,VALUE(VLOOKUP($E122,'Pricing Reference'!$A$2:$E$46,2,FALSE))," ")</f>
        <v>11.5</v>
      </c>
      <c r="H122" s="153" t="str">
        <f>IF($F$12=2,VALUE(VLOOKUP($E122,'Pricing Reference'!$A$2:$E$46,3,FALSE))," ")</f>
        <v xml:space="preserve"> </v>
      </c>
      <c r="I122" s="153" t="str">
        <f>IF($F$12=3,VALUE(VLOOKUP($E122,'Pricing Reference'!$A$2:$E$46,4,FALSE))," ")</f>
        <v xml:space="preserve"> </v>
      </c>
      <c r="J122" s="391">
        <f>VALUE(VLOOKUP(E122,'Pricing Reference'!$A$2:$E$46,5,FALSE))</f>
        <v>23</v>
      </c>
      <c r="K122" s="158"/>
      <c r="L122" s="158"/>
      <c r="M122" s="158"/>
      <c r="N122" s="158"/>
      <c r="O122" s="158"/>
      <c r="P122" s="396">
        <f t="shared" si="15"/>
        <v>0</v>
      </c>
      <c r="Q122" s="159"/>
      <c r="R122" s="160"/>
      <c r="S122" s="156">
        <v>847587006458</v>
      </c>
      <c r="T122" s="397" t="str">
        <f t="shared" si="16"/>
        <v xml:space="preserve"> </v>
      </c>
      <c r="U122" s="395"/>
      <c r="V122" s="161">
        <f t="shared" si="17"/>
        <v>0</v>
      </c>
      <c r="W122" s="161">
        <f t="shared" si="18"/>
        <v>0</v>
      </c>
      <c r="X122" s="161">
        <f t="shared" si="19"/>
        <v>0</v>
      </c>
      <c r="Y122" s="161">
        <f t="shared" si="20"/>
        <v>0</v>
      </c>
      <c r="Z122" s="161">
        <f t="shared" si="21"/>
        <v>0</v>
      </c>
      <c r="AA122" s="162">
        <f t="shared" si="22"/>
        <v>0</v>
      </c>
    </row>
    <row r="123" spans="1:27" s="58" customFormat="1" ht="15" thickTop="1" thickBot="1">
      <c r="A123" s="344">
        <v>107726</v>
      </c>
      <c r="B123" s="368" t="s">
        <v>230</v>
      </c>
      <c r="C123" s="362" t="s">
        <v>124</v>
      </c>
      <c r="D123" s="363">
        <v>24</v>
      </c>
      <c r="E123" s="362" t="s">
        <v>175</v>
      </c>
      <c r="F123" s="159">
        <f t="shared" ref="F123" si="31">SUM(G123:I123)</f>
        <v>11.5</v>
      </c>
      <c r="G123" s="153">
        <f>IF($F$12=1,VALUE(VLOOKUP($E123,'Pricing Reference'!$A$2:$E$46,2,FALSE))," ")</f>
        <v>11.5</v>
      </c>
      <c r="H123" s="153" t="str">
        <f>IF($F$12=2,VALUE(VLOOKUP($E123,'Pricing Reference'!$A$2:$E$46,3,FALSE))," ")</f>
        <v xml:space="preserve"> </v>
      </c>
      <c r="I123" s="153" t="str">
        <f>IF($F$12=3,VALUE(VLOOKUP($E123,'Pricing Reference'!$A$2:$E$46,4,FALSE))," ")</f>
        <v xml:space="preserve"> </v>
      </c>
      <c r="J123" s="391">
        <f>VALUE(VLOOKUP(E123,'Pricing Reference'!$A$2:$E$46,5,FALSE))</f>
        <v>23</v>
      </c>
      <c r="K123" s="158"/>
      <c r="L123" s="158"/>
      <c r="M123" s="158"/>
      <c r="N123" s="158"/>
      <c r="O123" s="158"/>
      <c r="P123" s="396">
        <f t="shared" si="15"/>
        <v>0</v>
      </c>
      <c r="Q123" s="399"/>
      <c r="R123" s="399"/>
      <c r="S123" s="156">
        <v>847587006441</v>
      </c>
      <c r="T123" s="397" t="str">
        <f t="shared" si="16"/>
        <v xml:space="preserve"> </v>
      </c>
      <c r="U123" s="400"/>
      <c r="V123" s="161">
        <f t="shared" si="17"/>
        <v>0</v>
      </c>
      <c r="W123" s="161">
        <f t="shared" si="18"/>
        <v>0</v>
      </c>
      <c r="X123" s="161">
        <f t="shared" si="19"/>
        <v>0</v>
      </c>
      <c r="Y123" s="161">
        <f t="shared" si="20"/>
        <v>0</v>
      </c>
      <c r="Z123" s="161">
        <f t="shared" si="21"/>
        <v>0</v>
      </c>
      <c r="AA123" s="162">
        <f t="shared" si="22"/>
        <v>0</v>
      </c>
    </row>
    <row r="124" spans="1:27" s="58" customFormat="1" ht="15" thickTop="1" thickBot="1">
      <c r="A124" s="366">
        <v>100503</v>
      </c>
      <c r="B124" s="356" t="s">
        <v>231</v>
      </c>
      <c r="C124" s="362" t="s">
        <v>124</v>
      </c>
      <c r="D124" s="363">
        <v>24</v>
      </c>
      <c r="E124" s="345" t="s">
        <v>175</v>
      </c>
      <c r="F124" s="159">
        <f t="shared" ref="F124" si="32">SUM(G124:I124)</f>
        <v>11.5</v>
      </c>
      <c r="G124" s="153">
        <f>IF($F$12=1,VALUE(VLOOKUP($E124,'Pricing Reference'!$A$2:$E$46,2,FALSE))," ")</f>
        <v>11.5</v>
      </c>
      <c r="H124" s="153" t="str">
        <f>IF($F$12=2,VALUE(VLOOKUP($E124,'Pricing Reference'!$A$2:$E$46,3,FALSE))," ")</f>
        <v xml:space="preserve"> </v>
      </c>
      <c r="I124" s="153" t="str">
        <f>IF($F$12=3,VALUE(VLOOKUP($E124,'Pricing Reference'!$A$2:$E$46,4,FALSE))," ")</f>
        <v xml:space="preserve"> </v>
      </c>
      <c r="J124" s="391">
        <f>VALUE(VLOOKUP(E124,'Pricing Reference'!$A$2:$E$46,5,FALSE))</f>
        <v>23</v>
      </c>
      <c r="K124" s="158"/>
      <c r="L124" s="158"/>
      <c r="M124" s="158"/>
      <c r="N124" s="158"/>
      <c r="O124" s="158"/>
      <c r="P124" s="396">
        <f t="shared" si="15"/>
        <v>0</v>
      </c>
      <c r="Q124" s="399"/>
      <c r="R124" s="399"/>
      <c r="S124" s="156">
        <v>877958005858</v>
      </c>
      <c r="T124" s="397" t="str">
        <f t="shared" si="16"/>
        <v xml:space="preserve"> </v>
      </c>
      <c r="U124" s="400"/>
      <c r="V124" s="161">
        <f t="shared" si="17"/>
        <v>0</v>
      </c>
      <c r="W124" s="161">
        <f t="shared" si="18"/>
        <v>0</v>
      </c>
      <c r="X124" s="161">
        <f t="shared" si="19"/>
        <v>0</v>
      </c>
      <c r="Y124" s="161">
        <f t="shared" si="20"/>
        <v>0</v>
      </c>
      <c r="Z124" s="161">
        <f t="shared" si="21"/>
        <v>0</v>
      </c>
      <c r="AA124" s="162">
        <f t="shared" si="22"/>
        <v>0</v>
      </c>
    </row>
    <row r="125" spans="1:27" s="58" customFormat="1" ht="15" thickTop="1" thickBot="1">
      <c r="A125" s="344">
        <v>100250</v>
      </c>
      <c r="B125" s="369" t="s">
        <v>232</v>
      </c>
      <c r="C125" s="362" t="s">
        <v>124</v>
      </c>
      <c r="D125" s="363">
        <v>24</v>
      </c>
      <c r="E125" s="345" t="s">
        <v>175</v>
      </c>
      <c r="F125" s="159">
        <f t="shared" ref="F125:F127" si="33">SUM(G125:I125)</f>
        <v>11.5</v>
      </c>
      <c r="G125" s="153">
        <f>IF($F$12=1,VALUE(VLOOKUP($E125,'Pricing Reference'!$A$2:$E$46,2,FALSE))," ")</f>
        <v>11.5</v>
      </c>
      <c r="H125" s="153" t="str">
        <f>IF($F$12=2,VALUE(VLOOKUP($E125,'Pricing Reference'!$A$2:$E$46,3,FALSE))," ")</f>
        <v xml:space="preserve"> </v>
      </c>
      <c r="I125" s="153" t="str">
        <f>IF($F$12=3,VALUE(VLOOKUP($E125,'Pricing Reference'!$A$2:$E$46,4,FALSE))," ")</f>
        <v xml:space="preserve"> </v>
      </c>
      <c r="J125" s="391">
        <f>VALUE(VLOOKUP(E125,'Pricing Reference'!$A$2:$E$46,5,FALSE))</f>
        <v>23</v>
      </c>
      <c r="K125" s="158"/>
      <c r="L125" s="158"/>
      <c r="M125" s="158"/>
      <c r="N125" s="158"/>
      <c r="O125" s="158"/>
      <c r="P125" s="396">
        <f t="shared" si="15"/>
        <v>0</v>
      </c>
      <c r="Q125" s="399"/>
      <c r="R125" s="399"/>
      <c r="S125" s="156">
        <v>847587003204</v>
      </c>
      <c r="T125" s="397" t="str">
        <f t="shared" si="16"/>
        <v xml:space="preserve"> </v>
      </c>
      <c r="U125" s="400"/>
      <c r="V125" s="161">
        <f t="shared" si="17"/>
        <v>0</v>
      </c>
      <c r="W125" s="161">
        <f t="shared" si="18"/>
        <v>0</v>
      </c>
      <c r="X125" s="161">
        <f t="shared" si="19"/>
        <v>0</v>
      </c>
      <c r="Y125" s="161">
        <f t="shared" si="20"/>
        <v>0</v>
      </c>
      <c r="Z125" s="161">
        <f t="shared" si="21"/>
        <v>0</v>
      </c>
      <c r="AA125" s="162">
        <f t="shared" si="22"/>
        <v>0</v>
      </c>
    </row>
    <row r="126" spans="1:27" s="343" customFormat="1" ht="14.4" thickTop="1" thickBot="1">
      <c r="A126" s="344">
        <v>100069</v>
      </c>
      <c r="B126" s="369" t="s">
        <v>233</v>
      </c>
      <c r="C126" s="362" t="s">
        <v>124</v>
      </c>
      <c r="D126" s="363">
        <v>24</v>
      </c>
      <c r="E126" s="345" t="s">
        <v>175</v>
      </c>
      <c r="F126" s="159">
        <f t="shared" si="33"/>
        <v>11.5</v>
      </c>
      <c r="G126" s="153">
        <f>IF($F$12=1,VALUE(VLOOKUP($E126,'Pricing Reference'!$A$2:$E$46,2,FALSE))," ")</f>
        <v>11.5</v>
      </c>
      <c r="H126" s="153" t="str">
        <f>IF($F$12=2,VALUE(VLOOKUP($E126,'Pricing Reference'!$A$2:$E$46,3,FALSE))," ")</f>
        <v xml:space="preserve"> </v>
      </c>
      <c r="I126" s="153" t="str">
        <f>IF($F$12=3,VALUE(VLOOKUP($E126,'Pricing Reference'!$A$2:$E$46,4,FALSE))," ")</f>
        <v xml:space="preserve"> </v>
      </c>
      <c r="J126" s="391">
        <f>VALUE(VLOOKUP(E126,'Pricing Reference'!$A$2:$E$46,5,FALSE))</f>
        <v>23</v>
      </c>
      <c r="K126" s="158"/>
      <c r="L126" s="158"/>
      <c r="M126" s="158"/>
      <c r="N126" s="158"/>
      <c r="O126" s="158"/>
      <c r="P126" s="396">
        <f t="shared" si="15"/>
        <v>0</v>
      </c>
      <c r="Q126" s="399"/>
      <c r="R126" s="399"/>
      <c r="S126" s="156">
        <v>847587003136</v>
      </c>
      <c r="T126" s="397" t="str">
        <f t="shared" si="16"/>
        <v xml:space="preserve"> </v>
      </c>
      <c r="U126" s="395"/>
      <c r="V126" s="161">
        <f t="shared" si="17"/>
        <v>0</v>
      </c>
      <c r="W126" s="161">
        <f t="shared" si="18"/>
        <v>0</v>
      </c>
      <c r="X126" s="161">
        <f t="shared" si="19"/>
        <v>0</v>
      </c>
      <c r="Y126" s="161">
        <f t="shared" si="20"/>
        <v>0</v>
      </c>
      <c r="Z126" s="161">
        <f t="shared" si="21"/>
        <v>0</v>
      </c>
      <c r="AA126" s="162">
        <f t="shared" si="22"/>
        <v>0</v>
      </c>
    </row>
    <row r="127" spans="1:27" s="343" customFormat="1" ht="14.4" thickTop="1" thickBot="1">
      <c r="A127" s="344">
        <v>107738</v>
      </c>
      <c r="B127" s="369" t="s">
        <v>234</v>
      </c>
      <c r="C127" s="362" t="s">
        <v>124</v>
      </c>
      <c r="D127" s="363">
        <v>25</v>
      </c>
      <c r="E127" s="345" t="s">
        <v>175</v>
      </c>
      <c r="F127" s="159">
        <f t="shared" si="33"/>
        <v>11.5</v>
      </c>
      <c r="G127" s="153">
        <f>IF($F$12=1,VALUE(VLOOKUP($E127,'Pricing Reference'!$A$2:$E$46,2,FALSE))," ")</f>
        <v>11.5</v>
      </c>
      <c r="H127" s="153" t="str">
        <f>IF($F$12=2,VALUE(VLOOKUP($E127,'Pricing Reference'!$A$2:$E$46,3,FALSE))," ")</f>
        <v xml:space="preserve"> </v>
      </c>
      <c r="I127" s="153" t="str">
        <f>IF($F$12=3,VALUE(VLOOKUP($E127,'Pricing Reference'!$A$2:$E$46,4,FALSE))," ")</f>
        <v xml:space="preserve"> </v>
      </c>
      <c r="J127" s="391">
        <f>VALUE(VLOOKUP(E127,'Pricing Reference'!$A$2:$E$46,5,FALSE))</f>
        <v>23</v>
      </c>
      <c r="K127" s="158"/>
      <c r="L127" s="158"/>
      <c r="M127" s="158"/>
      <c r="N127" s="158"/>
      <c r="O127" s="158"/>
      <c r="P127" s="396">
        <f t="shared" si="15"/>
        <v>0</v>
      </c>
      <c r="Q127" s="399"/>
      <c r="R127" s="399"/>
      <c r="S127" s="156">
        <v>847587006571</v>
      </c>
      <c r="T127" s="397" t="str">
        <f t="shared" si="16"/>
        <v xml:space="preserve"> </v>
      </c>
      <c r="U127" s="395"/>
      <c r="V127" s="161">
        <f t="shared" si="17"/>
        <v>0</v>
      </c>
      <c r="W127" s="161">
        <f t="shared" si="18"/>
        <v>0</v>
      </c>
      <c r="X127" s="161">
        <f t="shared" si="19"/>
        <v>0</v>
      </c>
      <c r="Y127" s="161">
        <f t="shared" si="20"/>
        <v>0</v>
      </c>
      <c r="Z127" s="161">
        <f t="shared" si="21"/>
        <v>0</v>
      </c>
      <c r="AA127" s="162">
        <f t="shared" si="22"/>
        <v>0</v>
      </c>
    </row>
    <row r="128" spans="1:27" s="343" customFormat="1" ht="14.4" thickTop="1" thickBot="1">
      <c r="A128" s="360">
        <v>107712</v>
      </c>
      <c r="B128" s="370" t="s">
        <v>235</v>
      </c>
      <c r="C128" s="346" t="s">
        <v>124</v>
      </c>
      <c r="D128" s="347">
        <v>25</v>
      </c>
      <c r="E128" s="371" t="s">
        <v>175</v>
      </c>
      <c r="F128" s="159">
        <f t="shared" ref="F128:F133" si="34">SUM(G128:I128)</f>
        <v>11.5</v>
      </c>
      <c r="G128" s="153">
        <f>IF($F$12=1,VALUE(VLOOKUP($E128,'Pricing Reference'!$A$2:$E$46,2,FALSE))," ")</f>
        <v>11.5</v>
      </c>
      <c r="H128" s="153" t="str">
        <f>IF($F$12=2,VALUE(VLOOKUP($E128,'Pricing Reference'!$A$2:$E$46,3,FALSE))," ")</f>
        <v xml:space="preserve"> </v>
      </c>
      <c r="I128" s="153" t="str">
        <f>IF($F$12=3,VALUE(VLOOKUP($E128,'Pricing Reference'!$A$2:$E$46,4,FALSE))," ")</f>
        <v xml:space="preserve"> </v>
      </c>
      <c r="J128" s="391">
        <f>VALUE(VLOOKUP(E128,'Pricing Reference'!$A$2:$E$46,5,FALSE))</f>
        <v>23</v>
      </c>
      <c r="K128" s="158"/>
      <c r="L128" s="158"/>
      <c r="M128" s="158"/>
      <c r="N128" s="158"/>
      <c r="O128" s="158"/>
      <c r="P128" s="396">
        <f t="shared" si="15"/>
        <v>0</v>
      </c>
      <c r="Q128" s="159"/>
      <c r="R128" s="160"/>
      <c r="S128" s="156">
        <v>847587006304</v>
      </c>
      <c r="T128" s="397" t="str">
        <f t="shared" si="16"/>
        <v xml:space="preserve"> </v>
      </c>
      <c r="U128" s="395"/>
      <c r="V128" s="161">
        <f t="shared" si="17"/>
        <v>0</v>
      </c>
      <c r="W128" s="161">
        <f t="shared" si="18"/>
        <v>0</v>
      </c>
      <c r="X128" s="161">
        <f t="shared" si="19"/>
        <v>0</v>
      </c>
      <c r="Y128" s="161">
        <f t="shared" si="20"/>
        <v>0</v>
      </c>
      <c r="Z128" s="161">
        <f t="shared" si="21"/>
        <v>0</v>
      </c>
      <c r="AA128" s="162">
        <f t="shared" si="22"/>
        <v>0</v>
      </c>
    </row>
    <row r="129" spans="1:27" s="343" customFormat="1" ht="14.4" thickTop="1" thickBot="1">
      <c r="A129" s="360">
        <v>107731</v>
      </c>
      <c r="B129" s="370" t="s">
        <v>236</v>
      </c>
      <c r="C129" s="346" t="s">
        <v>124</v>
      </c>
      <c r="D129" s="347">
        <v>25</v>
      </c>
      <c r="E129" s="348" t="s">
        <v>175</v>
      </c>
      <c r="F129" s="159">
        <f t="shared" si="34"/>
        <v>11.5</v>
      </c>
      <c r="G129" s="153">
        <f>IF($F$12=1,VALUE(VLOOKUP($E129,'Pricing Reference'!$A$2:$E$46,2,FALSE))," ")</f>
        <v>11.5</v>
      </c>
      <c r="H129" s="153" t="str">
        <f>IF($F$12=2,VALUE(VLOOKUP($E129,'Pricing Reference'!$A$2:$E$46,3,FALSE))," ")</f>
        <v xml:space="preserve"> </v>
      </c>
      <c r="I129" s="153" t="str">
        <f>IF($F$12=3,VALUE(VLOOKUP($E129,'Pricing Reference'!$A$2:$E$46,4,FALSE))," ")</f>
        <v xml:space="preserve"> </v>
      </c>
      <c r="J129" s="391">
        <f>VALUE(VLOOKUP(E129,'Pricing Reference'!$A$2:$E$46,5,FALSE))</f>
        <v>23</v>
      </c>
      <c r="K129" s="158"/>
      <c r="L129" s="158"/>
      <c r="M129" s="158"/>
      <c r="N129" s="158"/>
      <c r="O129" s="158"/>
      <c r="P129" s="396">
        <f t="shared" si="15"/>
        <v>0</v>
      </c>
      <c r="Q129" s="159"/>
      <c r="R129" s="160"/>
      <c r="S129" s="156">
        <v>847587006496</v>
      </c>
      <c r="T129" s="397" t="str">
        <f t="shared" si="16"/>
        <v xml:space="preserve"> </v>
      </c>
      <c r="U129" s="395"/>
      <c r="V129" s="161">
        <f t="shared" si="17"/>
        <v>0</v>
      </c>
      <c r="W129" s="161">
        <f t="shared" si="18"/>
        <v>0</v>
      </c>
      <c r="X129" s="161">
        <f t="shared" si="19"/>
        <v>0</v>
      </c>
      <c r="Y129" s="161">
        <f t="shared" si="20"/>
        <v>0</v>
      </c>
      <c r="Z129" s="161">
        <f t="shared" si="21"/>
        <v>0</v>
      </c>
      <c r="AA129" s="162">
        <f t="shared" si="22"/>
        <v>0</v>
      </c>
    </row>
    <row r="130" spans="1:27" s="343" customFormat="1" ht="14.4" thickTop="1" thickBot="1">
      <c r="A130" s="360">
        <v>107720</v>
      </c>
      <c r="B130" s="370" t="s">
        <v>237</v>
      </c>
      <c r="C130" s="346" t="s">
        <v>124</v>
      </c>
      <c r="D130" s="347">
        <v>25</v>
      </c>
      <c r="E130" s="348" t="s">
        <v>175</v>
      </c>
      <c r="F130" s="159">
        <f t="shared" si="34"/>
        <v>11.5</v>
      </c>
      <c r="G130" s="153">
        <f>IF($F$12=1,VALUE(VLOOKUP($E130,'Pricing Reference'!$A$2:$E$46,2,FALSE))," ")</f>
        <v>11.5</v>
      </c>
      <c r="H130" s="153" t="str">
        <f>IF($F$12=2,VALUE(VLOOKUP($E130,'Pricing Reference'!$A$2:$E$46,3,FALSE))," ")</f>
        <v xml:space="preserve"> </v>
      </c>
      <c r="I130" s="153" t="str">
        <f>IF($F$12=3,VALUE(VLOOKUP($E130,'Pricing Reference'!$A$2:$E$46,4,FALSE))," ")</f>
        <v xml:space="preserve"> </v>
      </c>
      <c r="J130" s="391">
        <f>VALUE(VLOOKUP(E130,'Pricing Reference'!$A$2:$E$46,5,FALSE))</f>
        <v>23</v>
      </c>
      <c r="K130" s="158"/>
      <c r="L130" s="158"/>
      <c r="M130" s="158"/>
      <c r="N130" s="158"/>
      <c r="O130" s="158"/>
      <c r="P130" s="396">
        <f t="shared" si="15"/>
        <v>0</v>
      </c>
      <c r="Q130" s="159"/>
      <c r="R130" s="160"/>
      <c r="S130" s="156">
        <v>847587006380</v>
      </c>
      <c r="T130" s="397" t="str">
        <f t="shared" si="16"/>
        <v xml:space="preserve"> </v>
      </c>
      <c r="U130" s="395"/>
      <c r="V130" s="161">
        <f t="shared" si="17"/>
        <v>0</v>
      </c>
      <c r="W130" s="161">
        <f t="shared" si="18"/>
        <v>0</v>
      </c>
      <c r="X130" s="161">
        <f t="shared" si="19"/>
        <v>0</v>
      </c>
      <c r="Y130" s="161">
        <f t="shared" si="20"/>
        <v>0</v>
      </c>
      <c r="Z130" s="161">
        <f t="shared" si="21"/>
        <v>0</v>
      </c>
      <c r="AA130" s="162">
        <f t="shared" si="22"/>
        <v>0</v>
      </c>
    </row>
    <row r="131" spans="1:27" s="343" customFormat="1" ht="14.4" thickTop="1" thickBot="1">
      <c r="A131" s="360">
        <v>107745</v>
      </c>
      <c r="B131" s="370" t="s">
        <v>238</v>
      </c>
      <c r="C131" s="346" t="s">
        <v>124</v>
      </c>
      <c r="D131" s="347">
        <v>25</v>
      </c>
      <c r="E131" s="346" t="s">
        <v>175</v>
      </c>
      <c r="F131" s="159">
        <f t="shared" si="34"/>
        <v>11.5</v>
      </c>
      <c r="G131" s="153">
        <f>IF($F$12=1,VALUE(VLOOKUP($E131,'Pricing Reference'!$A$2:$E$46,2,FALSE))," ")</f>
        <v>11.5</v>
      </c>
      <c r="H131" s="153" t="str">
        <f>IF($F$12=2,VALUE(VLOOKUP($E131,'Pricing Reference'!$A$2:$E$46,3,FALSE))," ")</f>
        <v xml:space="preserve"> </v>
      </c>
      <c r="I131" s="153" t="str">
        <f>IF($F$12=3,VALUE(VLOOKUP($E131,'Pricing Reference'!$A$2:$E$46,4,FALSE))," ")</f>
        <v xml:space="preserve"> </v>
      </c>
      <c r="J131" s="391">
        <f>VALUE(VLOOKUP(E131,'Pricing Reference'!$A$2:$E$46,5,FALSE))</f>
        <v>23</v>
      </c>
      <c r="K131" s="158"/>
      <c r="L131" s="158"/>
      <c r="M131" s="158"/>
      <c r="N131" s="158"/>
      <c r="O131" s="158"/>
      <c r="P131" s="396">
        <f t="shared" si="15"/>
        <v>0</v>
      </c>
      <c r="Q131" s="159"/>
      <c r="R131" s="160"/>
      <c r="S131" s="156">
        <v>847587006649</v>
      </c>
      <c r="T131" s="397" t="str">
        <f t="shared" si="16"/>
        <v xml:space="preserve"> </v>
      </c>
      <c r="U131" s="395"/>
      <c r="V131" s="161">
        <f t="shared" si="17"/>
        <v>0</v>
      </c>
      <c r="W131" s="161">
        <f t="shared" si="18"/>
        <v>0</v>
      </c>
      <c r="X131" s="161">
        <f t="shared" si="19"/>
        <v>0</v>
      </c>
      <c r="Y131" s="161">
        <f t="shared" si="20"/>
        <v>0</v>
      </c>
      <c r="Z131" s="161">
        <f t="shared" si="21"/>
        <v>0</v>
      </c>
      <c r="AA131" s="162">
        <f t="shared" si="22"/>
        <v>0</v>
      </c>
    </row>
    <row r="132" spans="1:27" s="343" customFormat="1" ht="14.4" thickTop="1" thickBot="1">
      <c r="A132" s="360">
        <v>107715</v>
      </c>
      <c r="B132" s="370" t="s">
        <v>239</v>
      </c>
      <c r="C132" s="346" t="s">
        <v>124</v>
      </c>
      <c r="D132" s="347">
        <v>25</v>
      </c>
      <c r="E132" s="348" t="s">
        <v>175</v>
      </c>
      <c r="F132" s="159">
        <f t="shared" si="34"/>
        <v>11.5</v>
      </c>
      <c r="G132" s="153">
        <f>IF($F$12=1,VALUE(VLOOKUP($E132,'Pricing Reference'!$A$2:$E$46,2,FALSE))," ")</f>
        <v>11.5</v>
      </c>
      <c r="H132" s="153" t="str">
        <f>IF($F$12=2,VALUE(VLOOKUP($E132,'Pricing Reference'!$A$2:$E$46,3,FALSE))," ")</f>
        <v xml:space="preserve"> </v>
      </c>
      <c r="I132" s="153" t="str">
        <f>IF($F$12=3,VALUE(VLOOKUP($E132,'Pricing Reference'!$A$2:$E$46,4,FALSE))," ")</f>
        <v xml:space="preserve"> </v>
      </c>
      <c r="J132" s="391">
        <f>VALUE(VLOOKUP(E132,'Pricing Reference'!$A$2:$E$46,5,FALSE))</f>
        <v>23</v>
      </c>
      <c r="K132" s="158"/>
      <c r="L132" s="158"/>
      <c r="M132" s="158"/>
      <c r="N132" s="158"/>
      <c r="O132" s="158"/>
      <c r="P132" s="396">
        <f t="shared" si="15"/>
        <v>0</v>
      </c>
      <c r="Q132" s="159"/>
      <c r="R132" s="160"/>
      <c r="S132" s="156">
        <v>847587006335</v>
      </c>
      <c r="T132" s="397" t="str">
        <f t="shared" si="16"/>
        <v xml:space="preserve"> </v>
      </c>
      <c r="U132" s="395"/>
      <c r="V132" s="161">
        <f t="shared" si="17"/>
        <v>0</v>
      </c>
      <c r="W132" s="161">
        <f t="shared" si="18"/>
        <v>0</v>
      </c>
      <c r="X132" s="161">
        <f t="shared" si="19"/>
        <v>0</v>
      </c>
      <c r="Y132" s="161">
        <f t="shared" si="20"/>
        <v>0</v>
      </c>
      <c r="Z132" s="161">
        <f t="shared" si="21"/>
        <v>0</v>
      </c>
      <c r="AA132" s="162">
        <f t="shared" si="22"/>
        <v>0</v>
      </c>
    </row>
    <row r="133" spans="1:27" s="343" customFormat="1" ht="14.4" thickTop="1" thickBot="1">
      <c r="A133" s="344">
        <v>107710</v>
      </c>
      <c r="B133" s="347" t="s">
        <v>240</v>
      </c>
      <c r="C133" s="346" t="s">
        <v>124</v>
      </c>
      <c r="D133" s="347">
        <v>25</v>
      </c>
      <c r="E133" s="346" t="s">
        <v>175</v>
      </c>
      <c r="F133" s="159">
        <f t="shared" si="34"/>
        <v>11.5</v>
      </c>
      <c r="G133" s="153">
        <f>IF($F$12=1,VALUE(VLOOKUP($E133,'Pricing Reference'!$A$2:$E$46,2,FALSE))," ")</f>
        <v>11.5</v>
      </c>
      <c r="H133" s="153" t="str">
        <f>IF($F$12=2,VALUE(VLOOKUP($E133,'Pricing Reference'!$A$2:$E$46,3,FALSE))," ")</f>
        <v xml:space="preserve"> </v>
      </c>
      <c r="I133" s="153" t="str">
        <f>IF($F$12=3,VALUE(VLOOKUP($E133,'Pricing Reference'!$A$2:$E$46,4,FALSE))," ")</f>
        <v xml:space="preserve"> </v>
      </c>
      <c r="J133" s="391">
        <f>VALUE(VLOOKUP(E133,'Pricing Reference'!$A$2:$E$46,5,FALSE))</f>
        <v>23</v>
      </c>
      <c r="K133" s="158"/>
      <c r="L133" s="158"/>
      <c r="M133" s="158"/>
      <c r="N133" s="158"/>
      <c r="O133" s="158"/>
      <c r="P133" s="396">
        <f t="shared" si="15"/>
        <v>0</v>
      </c>
      <c r="Q133" s="159"/>
      <c r="R133" s="160"/>
      <c r="S133" s="156">
        <v>847587006281</v>
      </c>
      <c r="T133" s="397" t="str">
        <f t="shared" si="16"/>
        <v xml:space="preserve"> </v>
      </c>
      <c r="U133" s="395"/>
      <c r="V133" s="161">
        <f t="shared" si="17"/>
        <v>0</v>
      </c>
      <c r="W133" s="161">
        <f t="shared" si="18"/>
        <v>0</v>
      </c>
      <c r="X133" s="161">
        <f t="shared" si="19"/>
        <v>0</v>
      </c>
      <c r="Y133" s="161">
        <f t="shared" si="20"/>
        <v>0</v>
      </c>
      <c r="Z133" s="161">
        <f t="shared" si="21"/>
        <v>0</v>
      </c>
      <c r="AA133" s="162">
        <f t="shared" si="22"/>
        <v>0</v>
      </c>
    </row>
    <row r="134" spans="1:27" s="343" customFormat="1" ht="14.4" thickTop="1" thickBot="1">
      <c r="A134" s="372">
        <v>107746</v>
      </c>
      <c r="B134" s="347" t="s">
        <v>241</v>
      </c>
      <c r="C134" s="346" t="s">
        <v>124</v>
      </c>
      <c r="D134" s="347">
        <v>25</v>
      </c>
      <c r="E134" s="346" t="s">
        <v>175</v>
      </c>
      <c r="F134" s="159">
        <f t="shared" ref="F134:F136" si="35">SUM(G134:I134)</f>
        <v>11.5</v>
      </c>
      <c r="G134" s="153">
        <f>IF($F$12=1,VALUE(VLOOKUP($E134,'Pricing Reference'!$A$2:$E$46,2,FALSE))," ")</f>
        <v>11.5</v>
      </c>
      <c r="H134" s="153" t="str">
        <f>IF($F$12=2,VALUE(VLOOKUP($E134,'Pricing Reference'!$A$2:$E$46,3,FALSE))," ")</f>
        <v xml:space="preserve"> </v>
      </c>
      <c r="I134" s="153" t="str">
        <f>IF($F$12=3,VALUE(VLOOKUP($E134,'Pricing Reference'!$A$2:$E$46,4,FALSE))," ")</f>
        <v xml:space="preserve"> </v>
      </c>
      <c r="J134" s="391">
        <f>VALUE(VLOOKUP(E134,'Pricing Reference'!$A$2:$E$46,5,FALSE))</f>
        <v>23</v>
      </c>
      <c r="K134" s="158"/>
      <c r="L134" s="158"/>
      <c r="M134" s="158"/>
      <c r="N134" s="158"/>
      <c r="O134" s="158"/>
      <c r="P134" s="396">
        <f t="shared" si="15"/>
        <v>0</v>
      </c>
      <c r="Q134" s="159"/>
      <c r="R134" s="160"/>
      <c r="S134" s="156">
        <v>847587006687</v>
      </c>
      <c r="T134" s="397" t="str">
        <f t="shared" si="16"/>
        <v xml:space="preserve"> </v>
      </c>
      <c r="U134" s="395"/>
      <c r="V134" s="161">
        <f t="shared" si="17"/>
        <v>0</v>
      </c>
      <c r="W134" s="161">
        <f t="shared" si="18"/>
        <v>0</v>
      </c>
      <c r="X134" s="161">
        <f t="shared" si="19"/>
        <v>0</v>
      </c>
      <c r="Y134" s="161">
        <f t="shared" si="20"/>
        <v>0</v>
      </c>
      <c r="Z134" s="161">
        <f t="shared" si="21"/>
        <v>0</v>
      </c>
      <c r="AA134" s="162">
        <f t="shared" si="22"/>
        <v>0</v>
      </c>
    </row>
    <row r="135" spans="1:27" s="343" customFormat="1" ht="14.4" thickTop="1" thickBot="1">
      <c r="A135" s="344">
        <v>107728</v>
      </c>
      <c r="B135" s="353" t="s">
        <v>242</v>
      </c>
      <c r="C135" s="346" t="s">
        <v>124</v>
      </c>
      <c r="D135" s="347">
        <v>25</v>
      </c>
      <c r="E135" s="346" t="s">
        <v>175</v>
      </c>
      <c r="F135" s="159">
        <f t="shared" si="35"/>
        <v>11.5</v>
      </c>
      <c r="G135" s="153">
        <f>IF($F$12=1,VALUE(VLOOKUP($E135,'Pricing Reference'!$A$2:$E$46,2,FALSE))," ")</f>
        <v>11.5</v>
      </c>
      <c r="H135" s="153" t="str">
        <f>IF($F$12=2,VALUE(VLOOKUP($E135,'Pricing Reference'!$A$2:$E$46,3,FALSE))," ")</f>
        <v xml:space="preserve"> </v>
      </c>
      <c r="I135" s="153" t="str">
        <f>IF($F$12=3,VALUE(VLOOKUP($E135,'Pricing Reference'!$A$2:$E$46,4,FALSE))," ")</f>
        <v xml:space="preserve"> </v>
      </c>
      <c r="J135" s="391">
        <f>VALUE(VLOOKUP(E135,'Pricing Reference'!$A$2:$E$46,5,FALSE))</f>
        <v>23</v>
      </c>
      <c r="K135" s="158"/>
      <c r="L135" s="158"/>
      <c r="M135" s="158"/>
      <c r="N135" s="158"/>
      <c r="O135" s="158"/>
      <c r="P135" s="396">
        <f t="shared" si="15"/>
        <v>0</v>
      </c>
      <c r="Q135" s="159"/>
      <c r="R135" s="160"/>
      <c r="S135" s="156">
        <v>847587006465</v>
      </c>
      <c r="T135" s="397" t="str">
        <f t="shared" si="16"/>
        <v xml:space="preserve"> </v>
      </c>
      <c r="U135" s="395"/>
      <c r="V135" s="161">
        <f t="shared" si="17"/>
        <v>0</v>
      </c>
      <c r="W135" s="161">
        <f t="shared" si="18"/>
        <v>0</v>
      </c>
      <c r="X135" s="161">
        <f t="shared" si="19"/>
        <v>0</v>
      </c>
      <c r="Y135" s="161">
        <f t="shared" si="20"/>
        <v>0</v>
      </c>
      <c r="Z135" s="161">
        <f t="shared" si="21"/>
        <v>0</v>
      </c>
      <c r="AA135" s="162">
        <f t="shared" si="22"/>
        <v>0</v>
      </c>
    </row>
    <row r="136" spans="1:27" s="343" customFormat="1" ht="14.4" thickTop="1" thickBot="1">
      <c r="A136" s="344">
        <v>107729</v>
      </c>
      <c r="B136" s="353" t="s">
        <v>243</v>
      </c>
      <c r="C136" s="346" t="s">
        <v>124</v>
      </c>
      <c r="D136" s="347">
        <v>25</v>
      </c>
      <c r="E136" s="346" t="s">
        <v>175</v>
      </c>
      <c r="F136" s="159">
        <f t="shared" si="35"/>
        <v>11.5</v>
      </c>
      <c r="G136" s="153">
        <f>IF($F$12=1,VALUE(VLOOKUP($E136,'Pricing Reference'!$A$2:$E$46,2,FALSE))," ")</f>
        <v>11.5</v>
      </c>
      <c r="H136" s="153" t="str">
        <f>IF($F$12=2,VALUE(VLOOKUP($E136,'Pricing Reference'!$A$2:$E$46,3,FALSE))," ")</f>
        <v xml:space="preserve"> </v>
      </c>
      <c r="I136" s="153" t="str">
        <f>IF($F$12=3,VALUE(VLOOKUP($E136,'Pricing Reference'!$A$2:$E$46,4,FALSE))," ")</f>
        <v xml:space="preserve"> </v>
      </c>
      <c r="J136" s="391">
        <f>VALUE(VLOOKUP(E136,'Pricing Reference'!$A$2:$E$46,5,FALSE))</f>
        <v>23</v>
      </c>
      <c r="K136" s="158"/>
      <c r="L136" s="158"/>
      <c r="M136" s="158"/>
      <c r="N136" s="158"/>
      <c r="O136" s="158"/>
      <c r="P136" s="396">
        <f t="shared" si="15"/>
        <v>0</v>
      </c>
      <c r="Q136" s="159"/>
      <c r="R136" s="160"/>
      <c r="S136" s="156">
        <v>847587006472</v>
      </c>
      <c r="T136" s="397" t="str">
        <f t="shared" si="16"/>
        <v xml:space="preserve"> </v>
      </c>
      <c r="U136" s="395"/>
      <c r="V136" s="161">
        <f t="shared" si="17"/>
        <v>0</v>
      </c>
      <c r="W136" s="161">
        <f t="shared" si="18"/>
        <v>0</v>
      </c>
      <c r="X136" s="161">
        <f t="shared" si="19"/>
        <v>0</v>
      </c>
      <c r="Y136" s="161">
        <f t="shared" si="20"/>
        <v>0</v>
      </c>
      <c r="Z136" s="161">
        <f t="shared" si="21"/>
        <v>0</v>
      </c>
      <c r="AA136" s="162">
        <f t="shared" si="22"/>
        <v>0</v>
      </c>
    </row>
    <row r="137" spans="1:27" s="343" customFormat="1" ht="14.4" thickTop="1" thickBot="1">
      <c r="A137" s="355">
        <v>107737</v>
      </c>
      <c r="B137" s="369" t="s">
        <v>244</v>
      </c>
      <c r="C137" s="346" t="s">
        <v>124</v>
      </c>
      <c r="D137" s="347">
        <v>25</v>
      </c>
      <c r="E137" s="346" t="s">
        <v>175</v>
      </c>
      <c r="F137" s="159">
        <f t="shared" ref="F137:F168" si="36">SUM(G137:I137)</f>
        <v>11.5</v>
      </c>
      <c r="G137" s="153">
        <f>IF($F$12=1,VALUE(VLOOKUP($E137,'Pricing Reference'!$A$2:$E$46,2,FALSE))," ")</f>
        <v>11.5</v>
      </c>
      <c r="H137" s="153" t="str">
        <f>IF($F$12=2,VALUE(VLOOKUP($E137,'Pricing Reference'!$A$2:$E$46,3,FALSE))," ")</f>
        <v xml:space="preserve"> </v>
      </c>
      <c r="I137" s="153" t="str">
        <f>IF($F$12=3,VALUE(VLOOKUP($E137,'Pricing Reference'!$A$2:$E$46,4,FALSE))," ")</f>
        <v xml:space="preserve"> </v>
      </c>
      <c r="J137" s="391">
        <f>VALUE(VLOOKUP(E137,'Pricing Reference'!$A$2:$E$46,5,FALSE))</f>
        <v>23</v>
      </c>
      <c r="K137" s="158"/>
      <c r="L137" s="158"/>
      <c r="M137" s="158"/>
      <c r="N137" s="158"/>
      <c r="O137" s="158"/>
      <c r="P137" s="396">
        <f t="shared" si="15"/>
        <v>0</v>
      </c>
      <c r="Q137" s="159"/>
      <c r="R137" s="160"/>
      <c r="S137" s="156">
        <v>847587006564</v>
      </c>
      <c r="T137" s="397" t="str">
        <f t="shared" si="16"/>
        <v xml:space="preserve"> </v>
      </c>
      <c r="U137" s="395"/>
      <c r="V137" s="161">
        <f t="shared" si="17"/>
        <v>0</v>
      </c>
      <c r="W137" s="161">
        <f t="shared" si="18"/>
        <v>0</v>
      </c>
      <c r="X137" s="161">
        <f t="shared" si="19"/>
        <v>0</v>
      </c>
      <c r="Y137" s="161">
        <f t="shared" si="20"/>
        <v>0</v>
      </c>
      <c r="Z137" s="161">
        <f t="shared" si="21"/>
        <v>0</v>
      </c>
      <c r="AA137" s="162">
        <f t="shared" si="22"/>
        <v>0</v>
      </c>
    </row>
    <row r="138" spans="1:27" s="343" customFormat="1" ht="14.4" thickTop="1" thickBot="1">
      <c r="A138" s="355">
        <v>107709</v>
      </c>
      <c r="B138" s="369" t="s">
        <v>245</v>
      </c>
      <c r="C138" s="346" t="s">
        <v>124</v>
      </c>
      <c r="D138" s="347">
        <v>25</v>
      </c>
      <c r="E138" s="346" t="s">
        <v>175</v>
      </c>
      <c r="F138" s="159">
        <f t="shared" si="36"/>
        <v>11.5</v>
      </c>
      <c r="G138" s="153">
        <f>IF($F$12=1,VALUE(VLOOKUP($E138,'Pricing Reference'!$A$2:$E$46,2,FALSE))," ")</f>
        <v>11.5</v>
      </c>
      <c r="H138" s="153" t="str">
        <f>IF($F$12=2,VALUE(VLOOKUP($E138,'Pricing Reference'!$A$2:$E$46,3,FALSE))," ")</f>
        <v xml:space="preserve"> </v>
      </c>
      <c r="I138" s="153" t="str">
        <f>IF($F$12=3,VALUE(VLOOKUP($E138,'Pricing Reference'!$A$2:$E$46,4,FALSE))," ")</f>
        <v xml:space="preserve"> </v>
      </c>
      <c r="J138" s="391">
        <f>VALUE(VLOOKUP(E138,'Pricing Reference'!$A$2:$E$46,5,FALSE))</f>
        <v>23</v>
      </c>
      <c r="K138" s="158"/>
      <c r="L138" s="158"/>
      <c r="M138" s="158"/>
      <c r="N138" s="158"/>
      <c r="O138" s="158"/>
      <c r="P138" s="396">
        <f t="shared" si="15"/>
        <v>0</v>
      </c>
      <c r="Q138" s="159"/>
      <c r="R138" s="160"/>
      <c r="S138" s="156">
        <v>847587006274</v>
      </c>
      <c r="T138" s="397" t="str">
        <f t="shared" si="16"/>
        <v xml:space="preserve"> </v>
      </c>
      <c r="U138" s="395"/>
      <c r="V138" s="161">
        <f t="shared" si="17"/>
        <v>0</v>
      </c>
      <c r="W138" s="161">
        <f t="shared" si="18"/>
        <v>0</v>
      </c>
      <c r="X138" s="161">
        <f t="shared" si="19"/>
        <v>0</v>
      </c>
      <c r="Y138" s="161">
        <f t="shared" si="20"/>
        <v>0</v>
      </c>
      <c r="Z138" s="161">
        <f t="shared" si="21"/>
        <v>0</v>
      </c>
      <c r="AA138" s="162">
        <f t="shared" si="22"/>
        <v>0</v>
      </c>
    </row>
    <row r="139" spans="1:27" s="343" customFormat="1" ht="14.4" thickTop="1" thickBot="1">
      <c r="A139" s="355">
        <v>107717</v>
      </c>
      <c r="B139" s="369" t="s">
        <v>246</v>
      </c>
      <c r="C139" s="346" t="s">
        <v>124</v>
      </c>
      <c r="D139" s="347">
        <v>26</v>
      </c>
      <c r="E139" s="346" t="s">
        <v>247</v>
      </c>
      <c r="F139" s="159">
        <f t="shared" si="36"/>
        <v>12</v>
      </c>
      <c r="G139" s="153">
        <f>IF($F$12=1,VALUE(VLOOKUP($E139,'Pricing Reference'!$A$2:$E$46,2,FALSE))," ")</f>
        <v>12</v>
      </c>
      <c r="H139" s="153" t="str">
        <f>IF($F$12=2,VALUE(VLOOKUP($E139,'Pricing Reference'!$A$2:$E$46,3,FALSE))," ")</f>
        <v xml:space="preserve"> </v>
      </c>
      <c r="I139" s="153" t="str">
        <f>IF($F$12=3,VALUE(VLOOKUP($E139,'Pricing Reference'!$A$2:$E$46,4,FALSE))," ")</f>
        <v xml:space="preserve"> </v>
      </c>
      <c r="J139" s="391">
        <f>VALUE(VLOOKUP(E139,'Pricing Reference'!$A$2:$E$46,5,FALSE))</f>
        <v>24</v>
      </c>
      <c r="K139" s="158"/>
      <c r="L139" s="158"/>
      <c r="M139" s="158"/>
      <c r="N139" s="158"/>
      <c r="O139" s="158"/>
      <c r="P139" s="396">
        <f t="shared" si="15"/>
        <v>0</v>
      </c>
      <c r="Q139" s="159"/>
      <c r="R139" s="160"/>
      <c r="S139" s="156">
        <v>847587006359</v>
      </c>
      <c r="T139" s="397" t="str">
        <f t="shared" si="16"/>
        <v xml:space="preserve"> </v>
      </c>
      <c r="U139" s="395"/>
      <c r="V139" s="161">
        <f t="shared" si="17"/>
        <v>0</v>
      </c>
      <c r="W139" s="161">
        <f t="shared" si="18"/>
        <v>0</v>
      </c>
      <c r="X139" s="161">
        <f t="shared" si="19"/>
        <v>0</v>
      </c>
      <c r="Y139" s="161">
        <f t="shared" si="20"/>
        <v>0</v>
      </c>
      <c r="Z139" s="161">
        <f t="shared" si="21"/>
        <v>0</v>
      </c>
      <c r="AA139" s="162">
        <f t="shared" si="22"/>
        <v>0</v>
      </c>
    </row>
    <row r="140" spans="1:27" s="343" customFormat="1" ht="14.4" thickTop="1" thickBot="1">
      <c r="A140" s="355">
        <v>107716</v>
      </c>
      <c r="B140" s="347" t="s">
        <v>128</v>
      </c>
      <c r="C140" s="346" t="s">
        <v>124</v>
      </c>
      <c r="D140" s="347">
        <v>26</v>
      </c>
      <c r="E140" s="346" t="s">
        <v>247</v>
      </c>
      <c r="F140" s="159">
        <f t="shared" si="36"/>
        <v>12</v>
      </c>
      <c r="G140" s="153">
        <f>IF($F$12=1,VALUE(VLOOKUP($E140,'Pricing Reference'!$A$2:$E$46,2,FALSE))," ")</f>
        <v>12</v>
      </c>
      <c r="H140" s="153" t="str">
        <f>IF($F$12=2,VALUE(VLOOKUP($E140,'Pricing Reference'!$A$2:$E$46,3,FALSE))," ")</f>
        <v xml:space="preserve"> </v>
      </c>
      <c r="I140" s="153" t="str">
        <f>IF($F$12=3,VALUE(VLOOKUP($E140,'Pricing Reference'!$A$2:$E$46,4,FALSE))," ")</f>
        <v xml:space="preserve"> </v>
      </c>
      <c r="J140" s="391">
        <f>VALUE(VLOOKUP(E140,'Pricing Reference'!$A$2:$E$46,5,FALSE))</f>
        <v>24</v>
      </c>
      <c r="K140" s="158"/>
      <c r="L140" s="158"/>
      <c r="M140" s="158"/>
      <c r="N140" s="158"/>
      <c r="O140" s="158"/>
      <c r="P140" s="396">
        <f t="shared" si="15"/>
        <v>0</v>
      </c>
      <c r="Q140" s="159"/>
      <c r="R140" s="160"/>
      <c r="S140" s="156">
        <v>847587006342</v>
      </c>
      <c r="T140" s="397" t="str">
        <f t="shared" si="16"/>
        <v xml:space="preserve"> </v>
      </c>
      <c r="U140" s="395"/>
      <c r="V140" s="161">
        <f t="shared" si="17"/>
        <v>0</v>
      </c>
      <c r="W140" s="161">
        <f t="shared" si="18"/>
        <v>0</v>
      </c>
      <c r="X140" s="161">
        <f t="shared" si="19"/>
        <v>0</v>
      </c>
      <c r="Y140" s="161">
        <f t="shared" si="20"/>
        <v>0</v>
      </c>
      <c r="Z140" s="161">
        <f t="shared" si="21"/>
        <v>0</v>
      </c>
      <c r="AA140" s="162">
        <f t="shared" si="22"/>
        <v>0</v>
      </c>
    </row>
    <row r="141" spans="1:27" s="343" customFormat="1" ht="14.4" thickTop="1" thickBot="1">
      <c r="A141" s="355">
        <v>107718</v>
      </c>
      <c r="B141" s="347" t="s">
        <v>248</v>
      </c>
      <c r="C141" s="346" t="s">
        <v>124</v>
      </c>
      <c r="D141" s="347">
        <v>26</v>
      </c>
      <c r="E141" s="346" t="s">
        <v>247</v>
      </c>
      <c r="F141" s="159">
        <f t="shared" si="36"/>
        <v>12</v>
      </c>
      <c r="G141" s="153">
        <f>IF($F$12=1,VALUE(VLOOKUP($E141,'Pricing Reference'!$A$2:$E$46,2,FALSE))," ")</f>
        <v>12</v>
      </c>
      <c r="H141" s="153" t="str">
        <f>IF($F$12=2,VALUE(VLOOKUP($E141,'Pricing Reference'!$A$2:$E$46,3,FALSE))," ")</f>
        <v xml:space="preserve"> </v>
      </c>
      <c r="I141" s="153" t="str">
        <f>IF($F$12=3,VALUE(VLOOKUP($E141,'Pricing Reference'!$A$2:$E$46,4,FALSE))," ")</f>
        <v xml:space="preserve"> </v>
      </c>
      <c r="J141" s="391">
        <f>VALUE(VLOOKUP(E141,'Pricing Reference'!$A$2:$E$46,5,FALSE))</f>
        <v>24</v>
      </c>
      <c r="K141" s="158"/>
      <c r="L141" s="158"/>
      <c r="M141" s="158"/>
      <c r="N141" s="158"/>
      <c r="O141" s="158"/>
      <c r="P141" s="396">
        <f t="shared" si="15"/>
        <v>0</v>
      </c>
      <c r="Q141" s="159"/>
      <c r="R141" s="160"/>
      <c r="S141" s="156">
        <v>847587006366</v>
      </c>
      <c r="T141" s="397" t="str">
        <f t="shared" si="16"/>
        <v xml:space="preserve"> </v>
      </c>
      <c r="U141" s="395"/>
      <c r="V141" s="161">
        <f t="shared" si="17"/>
        <v>0</v>
      </c>
      <c r="W141" s="161">
        <f t="shared" si="18"/>
        <v>0</v>
      </c>
      <c r="X141" s="161">
        <f t="shared" si="19"/>
        <v>0</v>
      </c>
      <c r="Y141" s="161">
        <f t="shared" si="20"/>
        <v>0</v>
      </c>
      <c r="Z141" s="161">
        <f t="shared" si="21"/>
        <v>0</v>
      </c>
      <c r="AA141" s="162">
        <f t="shared" si="22"/>
        <v>0</v>
      </c>
    </row>
    <row r="142" spans="1:27" s="343" customFormat="1" ht="14.4" thickTop="1" thickBot="1">
      <c r="A142" s="355">
        <v>107740</v>
      </c>
      <c r="B142" s="347" t="s">
        <v>249</v>
      </c>
      <c r="C142" s="346" t="s">
        <v>124</v>
      </c>
      <c r="D142" s="347">
        <v>27</v>
      </c>
      <c r="E142" s="346" t="s">
        <v>175</v>
      </c>
      <c r="F142" s="159">
        <f t="shared" si="36"/>
        <v>11.5</v>
      </c>
      <c r="G142" s="153">
        <f>IF($F$12=1,VALUE(VLOOKUP($E142,'Pricing Reference'!$A$2:$E$46,2,FALSE))," ")</f>
        <v>11.5</v>
      </c>
      <c r="H142" s="153" t="str">
        <f>IF($F$12=2,VALUE(VLOOKUP($E142,'Pricing Reference'!$A$2:$E$46,3,FALSE))," ")</f>
        <v xml:space="preserve"> </v>
      </c>
      <c r="I142" s="153" t="str">
        <f>IF($F$12=3,VALUE(VLOOKUP($E142,'Pricing Reference'!$A$2:$E$46,4,FALSE))," ")</f>
        <v xml:space="preserve"> </v>
      </c>
      <c r="J142" s="391">
        <f>VALUE(VLOOKUP(E142,'Pricing Reference'!$A$2:$E$46,5,FALSE))</f>
        <v>23</v>
      </c>
      <c r="K142" s="158"/>
      <c r="L142" s="158"/>
      <c r="M142" s="158"/>
      <c r="N142" s="158"/>
      <c r="O142" s="158"/>
      <c r="P142" s="396">
        <f t="shared" si="15"/>
        <v>0</v>
      </c>
      <c r="Q142" s="159"/>
      <c r="R142" s="160"/>
      <c r="S142" s="156">
        <v>847587006595</v>
      </c>
      <c r="T142" s="397" t="str">
        <f t="shared" si="16"/>
        <v xml:space="preserve"> </v>
      </c>
      <c r="U142" s="395"/>
      <c r="V142" s="161">
        <f t="shared" si="17"/>
        <v>0</v>
      </c>
      <c r="W142" s="161">
        <f t="shared" si="18"/>
        <v>0</v>
      </c>
      <c r="X142" s="161">
        <f t="shared" si="19"/>
        <v>0</v>
      </c>
      <c r="Y142" s="161">
        <f t="shared" si="20"/>
        <v>0</v>
      </c>
      <c r="Z142" s="161">
        <f t="shared" si="21"/>
        <v>0</v>
      </c>
      <c r="AA142" s="162">
        <f t="shared" si="22"/>
        <v>0</v>
      </c>
    </row>
    <row r="143" spans="1:27" s="343" customFormat="1" ht="14.4" thickTop="1" thickBot="1">
      <c r="A143" s="367">
        <v>107742</v>
      </c>
      <c r="B143" s="346" t="s">
        <v>250</v>
      </c>
      <c r="C143" s="346" t="s">
        <v>124</v>
      </c>
      <c r="D143" s="347">
        <v>27</v>
      </c>
      <c r="E143" s="346" t="s">
        <v>175</v>
      </c>
      <c r="F143" s="159">
        <f t="shared" si="36"/>
        <v>11.5</v>
      </c>
      <c r="G143" s="153">
        <f>IF($F$12=1,VALUE(VLOOKUP($E143,'Pricing Reference'!$A$2:$E$46,2,FALSE))," ")</f>
        <v>11.5</v>
      </c>
      <c r="H143" s="153" t="str">
        <f>IF($F$12=2,VALUE(VLOOKUP($E143,'Pricing Reference'!$A$2:$E$46,3,FALSE))," ")</f>
        <v xml:space="preserve"> </v>
      </c>
      <c r="I143" s="153" t="str">
        <f>IF($F$12=3,VALUE(VLOOKUP($E143,'Pricing Reference'!$A$2:$E$46,4,FALSE))," ")</f>
        <v xml:space="preserve"> </v>
      </c>
      <c r="J143" s="391">
        <f>VALUE(VLOOKUP(E143,'Pricing Reference'!$A$2:$E$46,5,FALSE))</f>
        <v>23</v>
      </c>
      <c r="K143" s="158"/>
      <c r="L143" s="158"/>
      <c r="M143" s="158"/>
      <c r="N143" s="158"/>
      <c r="O143" s="158"/>
      <c r="P143" s="396">
        <f t="shared" si="15"/>
        <v>0</v>
      </c>
      <c r="Q143" s="159"/>
      <c r="R143" s="160"/>
      <c r="S143" s="156">
        <v>847587006618</v>
      </c>
      <c r="T143" s="397" t="str">
        <f t="shared" si="16"/>
        <v xml:space="preserve"> </v>
      </c>
      <c r="U143" s="395"/>
      <c r="V143" s="161">
        <f t="shared" si="17"/>
        <v>0</v>
      </c>
      <c r="W143" s="161">
        <f t="shared" si="18"/>
        <v>0</v>
      </c>
      <c r="X143" s="161">
        <f t="shared" si="19"/>
        <v>0</v>
      </c>
      <c r="Y143" s="161">
        <f t="shared" si="20"/>
        <v>0</v>
      </c>
      <c r="Z143" s="161">
        <f t="shared" si="21"/>
        <v>0</v>
      </c>
      <c r="AA143" s="162">
        <f t="shared" si="22"/>
        <v>0</v>
      </c>
    </row>
    <row r="144" spans="1:27" s="343" customFormat="1" ht="14.4" thickTop="1" thickBot="1">
      <c r="A144" s="367">
        <v>107743</v>
      </c>
      <c r="B144" s="346" t="s">
        <v>251</v>
      </c>
      <c r="C144" s="346" t="s">
        <v>124</v>
      </c>
      <c r="D144" s="347">
        <v>27</v>
      </c>
      <c r="E144" s="346" t="s">
        <v>175</v>
      </c>
      <c r="F144" s="159">
        <f t="shared" si="36"/>
        <v>11.5</v>
      </c>
      <c r="G144" s="153">
        <f>IF($F$12=1,VALUE(VLOOKUP($E144,'Pricing Reference'!$A$2:$E$46,2,FALSE))," ")</f>
        <v>11.5</v>
      </c>
      <c r="H144" s="153" t="str">
        <f>IF($F$12=2,VALUE(VLOOKUP($E144,'Pricing Reference'!$A$2:$E$46,3,FALSE))," ")</f>
        <v xml:space="preserve"> </v>
      </c>
      <c r="I144" s="153" t="str">
        <f>IF($F$12=3,VALUE(VLOOKUP($E144,'Pricing Reference'!$A$2:$E$46,4,FALSE))," ")</f>
        <v xml:space="preserve"> </v>
      </c>
      <c r="J144" s="391">
        <f>VALUE(VLOOKUP(E144,'Pricing Reference'!$A$2:$E$46,5,FALSE))</f>
        <v>23</v>
      </c>
      <c r="K144" s="158"/>
      <c r="L144" s="158"/>
      <c r="M144" s="158"/>
      <c r="N144" s="158"/>
      <c r="O144" s="158"/>
      <c r="P144" s="396">
        <f t="shared" si="15"/>
        <v>0</v>
      </c>
      <c r="Q144" s="159"/>
      <c r="R144" s="160"/>
      <c r="S144" s="156">
        <v>847587006625</v>
      </c>
      <c r="T144" s="397" t="str">
        <f t="shared" si="16"/>
        <v xml:space="preserve"> </v>
      </c>
      <c r="U144" s="395"/>
      <c r="V144" s="161">
        <f t="shared" si="17"/>
        <v>0</v>
      </c>
      <c r="W144" s="161">
        <f t="shared" si="18"/>
        <v>0</v>
      </c>
      <c r="X144" s="161">
        <f t="shared" si="19"/>
        <v>0</v>
      </c>
      <c r="Y144" s="161">
        <f t="shared" si="20"/>
        <v>0</v>
      </c>
      <c r="Z144" s="161">
        <f t="shared" si="21"/>
        <v>0</v>
      </c>
      <c r="AA144" s="162">
        <f t="shared" si="22"/>
        <v>0</v>
      </c>
    </row>
    <row r="145" spans="1:27" s="343" customFormat="1" ht="14.4" thickTop="1" thickBot="1">
      <c r="A145" s="367">
        <v>107744</v>
      </c>
      <c r="B145" s="346" t="s">
        <v>252</v>
      </c>
      <c r="C145" s="346" t="s">
        <v>124</v>
      </c>
      <c r="D145" s="347">
        <v>27</v>
      </c>
      <c r="E145" s="346" t="s">
        <v>175</v>
      </c>
      <c r="F145" s="159">
        <f t="shared" si="36"/>
        <v>11.5</v>
      </c>
      <c r="G145" s="153">
        <f>IF($F$12=1,VALUE(VLOOKUP($E145,'Pricing Reference'!$A$2:$E$46,2,FALSE))," ")</f>
        <v>11.5</v>
      </c>
      <c r="H145" s="153" t="str">
        <f>IF($F$12=2,VALUE(VLOOKUP($E145,'Pricing Reference'!$A$2:$E$46,3,FALSE))," ")</f>
        <v xml:space="preserve"> </v>
      </c>
      <c r="I145" s="153" t="str">
        <f>IF($F$12=3,VALUE(VLOOKUP($E145,'Pricing Reference'!$A$2:$E$46,4,FALSE))," ")</f>
        <v xml:space="preserve"> </v>
      </c>
      <c r="J145" s="391">
        <f>VALUE(VLOOKUP(E145,'Pricing Reference'!$A$2:$E$46,5,FALSE))</f>
        <v>23</v>
      </c>
      <c r="K145" s="158"/>
      <c r="L145" s="158"/>
      <c r="M145" s="158"/>
      <c r="N145" s="158"/>
      <c r="O145" s="158"/>
      <c r="P145" s="396">
        <f t="shared" ref="P145:P208" si="37">SUM(V145,W145,X145,Y145,Z145)</f>
        <v>0</v>
      </c>
      <c r="Q145" s="159"/>
      <c r="R145" s="160"/>
      <c r="S145" s="156">
        <v>847587006632</v>
      </c>
      <c r="T145" s="397" t="str">
        <f t="shared" ref="T145:T208" si="38">IF(AA145&gt;0.01,"X"," ")</f>
        <v xml:space="preserve"> </v>
      </c>
      <c r="U145" s="395"/>
      <c r="V145" s="161">
        <f t="shared" ref="V145:V208" si="39">K145*$F145</f>
        <v>0</v>
      </c>
      <c r="W145" s="161">
        <f t="shared" ref="W145:W208" si="40">L145*$F145</f>
        <v>0</v>
      </c>
      <c r="X145" s="161">
        <f t="shared" ref="X145:X208" si="41">M145*$F145</f>
        <v>0</v>
      </c>
      <c r="Y145" s="161">
        <f t="shared" ref="Y145:Y208" si="42">N145*$F145</f>
        <v>0</v>
      </c>
      <c r="Z145" s="161">
        <f t="shared" ref="Z145:Z208" si="43">O145*$F145</f>
        <v>0</v>
      </c>
      <c r="AA145" s="162">
        <f t="shared" ref="AA145:AA208" si="44">SUM(K145,L145,M145,N145,O145)</f>
        <v>0</v>
      </c>
    </row>
    <row r="146" spans="1:27" s="343" customFormat="1" ht="14.4" thickTop="1" thickBot="1">
      <c r="A146" s="366">
        <v>107741</v>
      </c>
      <c r="B146" s="346" t="s">
        <v>253</v>
      </c>
      <c r="C146" s="346" t="s">
        <v>124</v>
      </c>
      <c r="D146" s="347">
        <v>27</v>
      </c>
      <c r="E146" s="346" t="s">
        <v>175</v>
      </c>
      <c r="F146" s="159">
        <f t="shared" si="36"/>
        <v>11.5</v>
      </c>
      <c r="G146" s="153">
        <f>IF($F$12=1,VALUE(VLOOKUP($E146,'Pricing Reference'!$A$2:$E$46,2,FALSE))," ")</f>
        <v>11.5</v>
      </c>
      <c r="H146" s="153" t="str">
        <f>IF($F$12=2,VALUE(VLOOKUP($E146,'Pricing Reference'!$A$2:$E$46,3,FALSE))," ")</f>
        <v xml:space="preserve"> </v>
      </c>
      <c r="I146" s="153" t="str">
        <f>IF($F$12=3,VALUE(VLOOKUP($E146,'Pricing Reference'!$A$2:$E$46,4,FALSE))," ")</f>
        <v xml:space="preserve"> </v>
      </c>
      <c r="J146" s="391">
        <f>VALUE(VLOOKUP(E146,'Pricing Reference'!$A$2:$E$46,5,FALSE))</f>
        <v>23</v>
      </c>
      <c r="K146" s="158"/>
      <c r="L146" s="158"/>
      <c r="M146" s="158"/>
      <c r="N146" s="158"/>
      <c r="O146" s="158"/>
      <c r="P146" s="396">
        <f t="shared" si="37"/>
        <v>0</v>
      </c>
      <c r="Q146" s="159"/>
      <c r="R146" s="160"/>
      <c r="S146" s="156">
        <v>847587006601</v>
      </c>
      <c r="T146" s="397" t="str">
        <f t="shared" si="38"/>
        <v xml:space="preserve"> </v>
      </c>
      <c r="U146" s="395"/>
      <c r="V146" s="161">
        <f t="shared" si="39"/>
        <v>0</v>
      </c>
      <c r="W146" s="161">
        <f t="shared" si="40"/>
        <v>0</v>
      </c>
      <c r="X146" s="161">
        <f t="shared" si="41"/>
        <v>0</v>
      </c>
      <c r="Y146" s="161">
        <f t="shared" si="42"/>
        <v>0</v>
      </c>
      <c r="Z146" s="161">
        <f t="shared" si="43"/>
        <v>0</v>
      </c>
      <c r="AA146" s="162">
        <f t="shared" si="44"/>
        <v>0</v>
      </c>
    </row>
    <row r="147" spans="1:27" s="343" customFormat="1" ht="14.4" thickTop="1" thickBot="1">
      <c r="A147" s="367">
        <v>101838</v>
      </c>
      <c r="B147" s="346" t="s">
        <v>254</v>
      </c>
      <c r="C147" s="346" t="s">
        <v>124</v>
      </c>
      <c r="D147" s="347">
        <v>27</v>
      </c>
      <c r="E147" s="346" t="s">
        <v>255</v>
      </c>
      <c r="F147" s="159">
        <f t="shared" si="36"/>
        <v>12</v>
      </c>
      <c r="G147" s="153">
        <f>IF($F$12=1,VALUE(VLOOKUP($E147,'Pricing Reference'!$A$2:$E$46,2,FALSE))," ")</f>
        <v>12</v>
      </c>
      <c r="H147" s="153" t="str">
        <f>IF($F$12=2,VALUE(VLOOKUP($E147,'Pricing Reference'!$A$2:$E$46,3,FALSE))," ")</f>
        <v xml:space="preserve"> </v>
      </c>
      <c r="I147" s="153" t="str">
        <f>IF($F$12=3,VALUE(VLOOKUP($E147,'Pricing Reference'!$A$2:$E$46,4,FALSE))," ")</f>
        <v xml:space="preserve"> </v>
      </c>
      <c r="J147" s="391">
        <f>VALUE(VLOOKUP(E147,'Pricing Reference'!$A$2:$E$46,5,FALSE))</f>
        <v>24</v>
      </c>
      <c r="K147" s="158"/>
      <c r="L147" s="158"/>
      <c r="M147" s="158"/>
      <c r="N147" s="158"/>
      <c r="O147" s="158"/>
      <c r="P147" s="396">
        <f t="shared" si="37"/>
        <v>0</v>
      </c>
      <c r="Q147" s="159"/>
      <c r="R147" s="160"/>
      <c r="S147" s="156">
        <v>847587003693</v>
      </c>
      <c r="T147" s="397" t="str">
        <f t="shared" si="38"/>
        <v xml:space="preserve"> </v>
      </c>
      <c r="U147" s="395"/>
      <c r="V147" s="161">
        <f t="shared" si="39"/>
        <v>0</v>
      </c>
      <c r="W147" s="161">
        <f t="shared" si="40"/>
        <v>0</v>
      </c>
      <c r="X147" s="161">
        <f t="shared" si="41"/>
        <v>0</v>
      </c>
      <c r="Y147" s="161">
        <f t="shared" si="42"/>
        <v>0</v>
      </c>
      <c r="Z147" s="161">
        <f t="shared" si="43"/>
        <v>0</v>
      </c>
      <c r="AA147" s="162">
        <f t="shared" si="44"/>
        <v>0</v>
      </c>
    </row>
    <row r="148" spans="1:27" s="343" customFormat="1" ht="14.4" thickTop="1" thickBot="1">
      <c r="A148" s="357">
        <v>100546</v>
      </c>
      <c r="B148" s="358" t="s">
        <v>256</v>
      </c>
      <c r="C148" s="346" t="s">
        <v>124</v>
      </c>
      <c r="D148" s="347">
        <v>27</v>
      </c>
      <c r="E148" s="346" t="s">
        <v>255</v>
      </c>
      <c r="F148" s="159">
        <f t="shared" si="36"/>
        <v>12</v>
      </c>
      <c r="G148" s="153">
        <f>IF($F$12=1,VALUE(VLOOKUP($E148,'Pricing Reference'!$A$2:$E$46,2,FALSE))," ")</f>
        <v>12</v>
      </c>
      <c r="H148" s="153" t="str">
        <f>IF($F$12=2,VALUE(VLOOKUP($E148,'Pricing Reference'!$A$2:$E$46,3,FALSE))," ")</f>
        <v xml:space="preserve"> </v>
      </c>
      <c r="I148" s="153" t="str">
        <f>IF($F$12=3,VALUE(VLOOKUP($E148,'Pricing Reference'!$A$2:$E$46,4,FALSE))," ")</f>
        <v xml:space="preserve"> </v>
      </c>
      <c r="J148" s="391">
        <f>VALUE(VLOOKUP(E148,'Pricing Reference'!$A$2:$E$46,5,FALSE))</f>
        <v>24</v>
      </c>
      <c r="K148" s="158"/>
      <c r="L148" s="158"/>
      <c r="M148" s="158"/>
      <c r="N148" s="158"/>
      <c r="O148" s="158"/>
      <c r="P148" s="396">
        <f t="shared" si="37"/>
        <v>0</v>
      </c>
      <c r="Q148" s="159"/>
      <c r="R148" s="160"/>
      <c r="S148" s="156">
        <v>877958008668</v>
      </c>
      <c r="T148" s="397" t="str">
        <f t="shared" si="38"/>
        <v xml:space="preserve"> </v>
      </c>
      <c r="U148" s="395"/>
      <c r="V148" s="161">
        <f t="shared" si="39"/>
        <v>0</v>
      </c>
      <c r="W148" s="161">
        <f t="shared" si="40"/>
        <v>0</v>
      </c>
      <c r="X148" s="161">
        <f t="shared" si="41"/>
        <v>0</v>
      </c>
      <c r="Y148" s="161">
        <f t="shared" si="42"/>
        <v>0</v>
      </c>
      <c r="Z148" s="161">
        <f t="shared" si="43"/>
        <v>0</v>
      </c>
      <c r="AA148" s="162">
        <f t="shared" si="44"/>
        <v>0</v>
      </c>
    </row>
    <row r="149" spans="1:27" s="343" customFormat="1" ht="14.4" thickTop="1" thickBot="1">
      <c r="A149" s="355">
        <v>100543</v>
      </c>
      <c r="B149" s="353" t="s">
        <v>257</v>
      </c>
      <c r="C149" s="346" t="s">
        <v>124</v>
      </c>
      <c r="D149" s="347">
        <v>27</v>
      </c>
      <c r="E149" s="346" t="s">
        <v>255</v>
      </c>
      <c r="F149" s="159">
        <f t="shared" si="36"/>
        <v>12</v>
      </c>
      <c r="G149" s="153">
        <f>IF($F$12=1,VALUE(VLOOKUP($E149,'Pricing Reference'!$A$2:$E$46,2,FALSE))," ")</f>
        <v>12</v>
      </c>
      <c r="H149" s="153" t="str">
        <f>IF($F$12=2,VALUE(VLOOKUP($E149,'Pricing Reference'!$A$2:$E$46,3,FALSE))," ")</f>
        <v xml:space="preserve"> </v>
      </c>
      <c r="I149" s="153" t="str">
        <f>IF($F$12=3,VALUE(VLOOKUP($E149,'Pricing Reference'!$A$2:$E$46,4,FALSE))," ")</f>
        <v xml:space="preserve"> </v>
      </c>
      <c r="J149" s="391">
        <f>VALUE(VLOOKUP(E149,'Pricing Reference'!$A$2:$E$46,5,FALSE))</f>
        <v>24</v>
      </c>
      <c r="K149" s="158"/>
      <c r="L149" s="158"/>
      <c r="M149" s="158"/>
      <c r="N149" s="158"/>
      <c r="O149" s="158"/>
      <c r="P149" s="396">
        <f t="shared" si="37"/>
        <v>0</v>
      </c>
      <c r="Q149" s="159"/>
      <c r="R149" s="160"/>
      <c r="S149" s="156">
        <v>847587001064</v>
      </c>
      <c r="T149" s="397" t="str">
        <f t="shared" si="38"/>
        <v xml:space="preserve"> </v>
      </c>
      <c r="U149" s="395"/>
      <c r="V149" s="161">
        <f t="shared" si="39"/>
        <v>0</v>
      </c>
      <c r="W149" s="161">
        <f t="shared" si="40"/>
        <v>0</v>
      </c>
      <c r="X149" s="161">
        <f t="shared" si="41"/>
        <v>0</v>
      </c>
      <c r="Y149" s="161">
        <f t="shared" si="42"/>
        <v>0</v>
      </c>
      <c r="Z149" s="161">
        <f t="shared" si="43"/>
        <v>0</v>
      </c>
      <c r="AA149" s="162">
        <f t="shared" si="44"/>
        <v>0</v>
      </c>
    </row>
    <row r="150" spans="1:27" s="343" customFormat="1" ht="14.4" thickTop="1" thickBot="1">
      <c r="A150" s="357">
        <v>100545</v>
      </c>
      <c r="B150" s="358" t="s">
        <v>258</v>
      </c>
      <c r="C150" s="346" t="s">
        <v>124</v>
      </c>
      <c r="D150" s="347">
        <v>27</v>
      </c>
      <c r="E150" s="346" t="s">
        <v>255</v>
      </c>
      <c r="F150" s="159">
        <f t="shared" si="36"/>
        <v>12</v>
      </c>
      <c r="G150" s="153">
        <f>IF($F$12=1,VALUE(VLOOKUP($E150,'Pricing Reference'!$A$2:$E$46,2,FALSE))," ")</f>
        <v>12</v>
      </c>
      <c r="H150" s="153" t="str">
        <f>IF($F$12=2,VALUE(VLOOKUP($E150,'Pricing Reference'!$A$2:$E$46,3,FALSE))," ")</f>
        <v xml:space="preserve"> </v>
      </c>
      <c r="I150" s="153" t="str">
        <f>IF($F$12=3,VALUE(VLOOKUP($E150,'Pricing Reference'!$A$2:$E$46,4,FALSE))," ")</f>
        <v xml:space="preserve"> </v>
      </c>
      <c r="J150" s="391">
        <f>VALUE(VLOOKUP(E150,'Pricing Reference'!$A$2:$E$46,5,FALSE))</f>
        <v>24</v>
      </c>
      <c r="K150" s="158"/>
      <c r="L150" s="158"/>
      <c r="M150" s="158"/>
      <c r="N150" s="158"/>
      <c r="O150" s="158"/>
      <c r="P150" s="396">
        <f t="shared" si="37"/>
        <v>0</v>
      </c>
      <c r="Q150" s="159"/>
      <c r="R150" s="160"/>
      <c r="S150" s="156">
        <v>877958008651</v>
      </c>
      <c r="T150" s="397" t="str">
        <f t="shared" si="38"/>
        <v xml:space="preserve"> </v>
      </c>
      <c r="U150" s="395"/>
      <c r="V150" s="161">
        <f t="shared" si="39"/>
        <v>0</v>
      </c>
      <c r="W150" s="161">
        <f t="shared" si="40"/>
        <v>0</v>
      </c>
      <c r="X150" s="161">
        <f t="shared" si="41"/>
        <v>0</v>
      </c>
      <c r="Y150" s="161">
        <f t="shared" si="42"/>
        <v>0</v>
      </c>
      <c r="Z150" s="161">
        <f t="shared" si="43"/>
        <v>0</v>
      </c>
      <c r="AA150" s="162">
        <f t="shared" si="44"/>
        <v>0</v>
      </c>
    </row>
    <row r="151" spans="1:27" s="343" customFormat="1" ht="14.4" thickTop="1" thickBot="1">
      <c r="A151" s="355">
        <v>100544</v>
      </c>
      <c r="B151" s="353" t="s">
        <v>259</v>
      </c>
      <c r="C151" s="346" t="s">
        <v>124</v>
      </c>
      <c r="D151" s="347">
        <v>27</v>
      </c>
      <c r="E151" s="346" t="s">
        <v>255</v>
      </c>
      <c r="F151" s="159">
        <f t="shared" si="36"/>
        <v>12</v>
      </c>
      <c r="G151" s="153">
        <f>IF($F$12=1,VALUE(VLOOKUP($E151,'Pricing Reference'!$A$2:$E$46,2,FALSE))," ")</f>
        <v>12</v>
      </c>
      <c r="H151" s="153" t="str">
        <f>IF($F$12=2,VALUE(VLOOKUP($E151,'Pricing Reference'!$A$2:$E$46,3,FALSE))," ")</f>
        <v xml:space="preserve"> </v>
      </c>
      <c r="I151" s="153" t="str">
        <f>IF($F$12=3,VALUE(VLOOKUP($E151,'Pricing Reference'!$A$2:$E$46,4,FALSE))," ")</f>
        <v xml:space="preserve"> </v>
      </c>
      <c r="J151" s="391">
        <f>VALUE(VLOOKUP(E151,'Pricing Reference'!$A$2:$E$46,5,FALSE))</f>
        <v>24</v>
      </c>
      <c r="K151" s="158"/>
      <c r="L151" s="158"/>
      <c r="M151" s="158"/>
      <c r="N151" s="158"/>
      <c r="O151" s="158"/>
      <c r="P151" s="396">
        <f t="shared" si="37"/>
        <v>0</v>
      </c>
      <c r="Q151" s="159"/>
      <c r="R151" s="160"/>
      <c r="S151" s="156">
        <v>847587001767</v>
      </c>
      <c r="T151" s="397" t="str">
        <f t="shared" si="38"/>
        <v xml:space="preserve"> </v>
      </c>
      <c r="U151" s="395"/>
      <c r="V151" s="161">
        <f t="shared" si="39"/>
        <v>0</v>
      </c>
      <c r="W151" s="161">
        <f t="shared" si="40"/>
        <v>0</v>
      </c>
      <c r="X151" s="161">
        <f t="shared" si="41"/>
        <v>0</v>
      </c>
      <c r="Y151" s="161">
        <f t="shared" si="42"/>
        <v>0</v>
      </c>
      <c r="Z151" s="161">
        <f t="shared" si="43"/>
        <v>0</v>
      </c>
      <c r="AA151" s="162">
        <f t="shared" si="44"/>
        <v>0</v>
      </c>
    </row>
    <row r="152" spans="1:27" s="343" customFormat="1" ht="14.4" thickTop="1" thickBot="1">
      <c r="A152" s="367">
        <v>100547</v>
      </c>
      <c r="B152" s="348" t="s">
        <v>260</v>
      </c>
      <c r="C152" s="346" t="s">
        <v>124</v>
      </c>
      <c r="D152" s="347">
        <v>27</v>
      </c>
      <c r="E152" s="346" t="s">
        <v>255</v>
      </c>
      <c r="F152" s="159">
        <f t="shared" si="36"/>
        <v>12</v>
      </c>
      <c r="G152" s="153">
        <f>IF($F$12=1,VALUE(VLOOKUP($E152,'Pricing Reference'!$A$2:$E$46,2,FALSE))," ")</f>
        <v>12</v>
      </c>
      <c r="H152" s="153" t="str">
        <f>IF($F$12=2,VALUE(VLOOKUP($E152,'Pricing Reference'!$A$2:$E$46,3,FALSE))," ")</f>
        <v xml:space="preserve"> </v>
      </c>
      <c r="I152" s="153" t="str">
        <f>IF($F$12=3,VALUE(VLOOKUP($E152,'Pricing Reference'!$A$2:$E$46,4,FALSE))," ")</f>
        <v xml:space="preserve"> </v>
      </c>
      <c r="J152" s="391">
        <f>VALUE(VLOOKUP(E152,'Pricing Reference'!$A$2:$E$46,5,FALSE))</f>
        <v>24</v>
      </c>
      <c r="K152" s="158"/>
      <c r="L152" s="158"/>
      <c r="M152" s="158"/>
      <c r="N152" s="158"/>
      <c r="O152" s="158"/>
      <c r="P152" s="396">
        <f t="shared" si="37"/>
        <v>0</v>
      </c>
      <c r="Q152" s="159"/>
      <c r="R152" s="160"/>
      <c r="S152" s="156">
        <v>877958008675</v>
      </c>
      <c r="T152" s="397" t="str">
        <f t="shared" si="38"/>
        <v xml:space="preserve"> </v>
      </c>
      <c r="U152" s="395"/>
      <c r="V152" s="161">
        <f t="shared" si="39"/>
        <v>0</v>
      </c>
      <c r="W152" s="161">
        <f t="shared" si="40"/>
        <v>0</v>
      </c>
      <c r="X152" s="161">
        <f t="shared" si="41"/>
        <v>0</v>
      </c>
      <c r="Y152" s="161">
        <f t="shared" si="42"/>
        <v>0</v>
      </c>
      <c r="Z152" s="161">
        <f t="shared" si="43"/>
        <v>0</v>
      </c>
      <c r="AA152" s="162">
        <f t="shared" si="44"/>
        <v>0</v>
      </c>
    </row>
    <row r="153" spans="1:27" s="343" customFormat="1" ht="14.4" thickTop="1" thickBot="1">
      <c r="A153" s="367">
        <v>107734</v>
      </c>
      <c r="B153" s="348" t="s">
        <v>261</v>
      </c>
      <c r="C153" s="346" t="s">
        <v>124</v>
      </c>
      <c r="D153" s="347">
        <v>27</v>
      </c>
      <c r="E153" s="346" t="s">
        <v>255</v>
      </c>
      <c r="F153" s="159">
        <f t="shared" si="36"/>
        <v>12</v>
      </c>
      <c r="G153" s="153">
        <f>IF($F$12=1,VALUE(VLOOKUP($E153,'Pricing Reference'!$A$2:$E$46,2,FALSE))," ")</f>
        <v>12</v>
      </c>
      <c r="H153" s="153" t="str">
        <f>IF($F$12=2,VALUE(VLOOKUP($E153,'Pricing Reference'!$A$2:$E$46,3,FALSE))," ")</f>
        <v xml:space="preserve"> </v>
      </c>
      <c r="I153" s="153" t="str">
        <f>IF($F$12=3,VALUE(VLOOKUP($E153,'Pricing Reference'!$A$2:$E$46,4,FALSE))," ")</f>
        <v xml:space="preserve"> </v>
      </c>
      <c r="J153" s="391">
        <f>VALUE(VLOOKUP(E153,'Pricing Reference'!$A$2:$E$46,5,FALSE))</f>
        <v>24</v>
      </c>
      <c r="K153" s="158"/>
      <c r="L153" s="158"/>
      <c r="M153" s="158"/>
      <c r="N153" s="158"/>
      <c r="O153" s="158"/>
      <c r="P153" s="396">
        <f t="shared" si="37"/>
        <v>0</v>
      </c>
      <c r="Q153" s="159"/>
      <c r="R153" s="160"/>
      <c r="S153" s="156">
        <v>847587006533</v>
      </c>
      <c r="T153" s="397" t="str">
        <f t="shared" si="38"/>
        <v xml:space="preserve"> </v>
      </c>
      <c r="U153" s="395"/>
      <c r="V153" s="161">
        <f t="shared" si="39"/>
        <v>0</v>
      </c>
      <c r="W153" s="161">
        <f t="shared" si="40"/>
        <v>0</v>
      </c>
      <c r="X153" s="161">
        <f t="shared" si="41"/>
        <v>0</v>
      </c>
      <c r="Y153" s="161">
        <f t="shared" si="42"/>
        <v>0</v>
      </c>
      <c r="Z153" s="161">
        <f t="shared" si="43"/>
        <v>0</v>
      </c>
      <c r="AA153" s="162">
        <f t="shared" si="44"/>
        <v>0</v>
      </c>
    </row>
    <row r="154" spans="1:27" s="343" customFormat="1" ht="14.4" thickTop="1" thickBot="1">
      <c r="A154" s="357">
        <v>107714</v>
      </c>
      <c r="B154" s="347" t="s">
        <v>262</v>
      </c>
      <c r="C154" s="346" t="s">
        <v>124</v>
      </c>
      <c r="D154" s="347">
        <v>28</v>
      </c>
      <c r="E154" s="346" t="s">
        <v>175</v>
      </c>
      <c r="F154" s="159">
        <f t="shared" si="36"/>
        <v>11.5</v>
      </c>
      <c r="G154" s="153">
        <f>IF($F$12=1,VALUE(VLOOKUP($E154,'Pricing Reference'!$A$2:$E$46,2,FALSE))," ")</f>
        <v>11.5</v>
      </c>
      <c r="H154" s="153" t="str">
        <f>IF($F$12=2,VALUE(VLOOKUP($E154,'Pricing Reference'!$A$2:$E$46,3,FALSE))," ")</f>
        <v xml:space="preserve"> </v>
      </c>
      <c r="I154" s="153" t="str">
        <f>IF($F$12=3,VALUE(VLOOKUP($E154,'Pricing Reference'!$A$2:$E$46,4,FALSE))," ")</f>
        <v xml:space="preserve"> </v>
      </c>
      <c r="J154" s="391">
        <f>VALUE(VLOOKUP(E154,'Pricing Reference'!$A$2:$E$46,5,FALSE))</f>
        <v>23</v>
      </c>
      <c r="K154" s="158"/>
      <c r="L154" s="158"/>
      <c r="M154" s="158"/>
      <c r="N154" s="158"/>
      <c r="O154" s="158"/>
      <c r="P154" s="396">
        <f t="shared" si="37"/>
        <v>0</v>
      </c>
      <c r="Q154" s="159"/>
      <c r="R154" s="160"/>
      <c r="S154" s="156">
        <v>847587006328</v>
      </c>
      <c r="T154" s="397" t="str">
        <f t="shared" si="38"/>
        <v xml:space="preserve"> </v>
      </c>
      <c r="U154" s="395"/>
      <c r="V154" s="161">
        <f t="shared" si="39"/>
        <v>0</v>
      </c>
      <c r="W154" s="161">
        <f t="shared" si="40"/>
        <v>0</v>
      </c>
      <c r="X154" s="161">
        <f t="shared" si="41"/>
        <v>0</v>
      </c>
      <c r="Y154" s="161">
        <f t="shared" si="42"/>
        <v>0</v>
      </c>
      <c r="Z154" s="161">
        <f t="shared" si="43"/>
        <v>0</v>
      </c>
      <c r="AA154" s="162">
        <f t="shared" si="44"/>
        <v>0</v>
      </c>
    </row>
    <row r="155" spans="1:27" s="343" customFormat="1" ht="14.4" thickTop="1" thickBot="1">
      <c r="A155" s="373">
        <v>105815</v>
      </c>
      <c r="B155" s="353" t="s">
        <v>263</v>
      </c>
      <c r="C155" s="346" t="s">
        <v>124</v>
      </c>
      <c r="D155" s="347">
        <v>28</v>
      </c>
      <c r="E155" s="346" t="s">
        <v>175</v>
      </c>
      <c r="F155" s="159">
        <f t="shared" si="36"/>
        <v>11.5</v>
      </c>
      <c r="G155" s="153">
        <f>IF($F$12=1,VALUE(VLOOKUP($E155,'Pricing Reference'!$A$2:$E$46,2,FALSE))," ")</f>
        <v>11.5</v>
      </c>
      <c r="H155" s="153" t="str">
        <f>IF($F$12=2,VALUE(VLOOKUP($E155,'Pricing Reference'!$A$2:$E$46,3,FALSE))," ")</f>
        <v xml:space="preserve"> </v>
      </c>
      <c r="I155" s="153" t="str">
        <f>IF($F$12=3,VALUE(VLOOKUP($E155,'Pricing Reference'!$A$2:$E$46,4,FALSE))," ")</f>
        <v xml:space="preserve"> </v>
      </c>
      <c r="J155" s="391">
        <f>VALUE(VLOOKUP(E155,'Pricing Reference'!$A$2:$E$46,5,FALSE))</f>
        <v>23</v>
      </c>
      <c r="K155" s="158"/>
      <c r="L155" s="158"/>
      <c r="M155" s="158"/>
      <c r="N155" s="158"/>
      <c r="O155" s="158"/>
      <c r="P155" s="396">
        <f t="shared" si="37"/>
        <v>0</v>
      </c>
      <c r="Q155" s="159"/>
      <c r="R155" s="160"/>
      <c r="S155" s="156">
        <v>847587006502</v>
      </c>
      <c r="T155" s="397" t="str">
        <f t="shared" si="38"/>
        <v xml:space="preserve"> </v>
      </c>
      <c r="U155" s="395"/>
      <c r="V155" s="161">
        <f t="shared" si="39"/>
        <v>0</v>
      </c>
      <c r="W155" s="161">
        <f t="shared" si="40"/>
        <v>0</v>
      </c>
      <c r="X155" s="161">
        <f t="shared" si="41"/>
        <v>0</v>
      </c>
      <c r="Y155" s="161">
        <f t="shared" si="42"/>
        <v>0</v>
      </c>
      <c r="Z155" s="161">
        <f t="shared" si="43"/>
        <v>0</v>
      </c>
      <c r="AA155" s="162">
        <f t="shared" si="44"/>
        <v>0</v>
      </c>
    </row>
    <row r="156" spans="1:27" s="343" customFormat="1" ht="14.4" thickTop="1" thickBot="1">
      <c r="A156" s="367">
        <v>107713</v>
      </c>
      <c r="B156" s="348" t="s">
        <v>264</v>
      </c>
      <c r="C156" s="346" t="s">
        <v>124</v>
      </c>
      <c r="D156" s="347">
        <v>28</v>
      </c>
      <c r="E156" s="346" t="s">
        <v>175</v>
      </c>
      <c r="F156" s="159">
        <f t="shared" si="36"/>
        <v>11.5</v>
      </c>
      <c r="G156" s="153">
        <f>IF($F$12=1,VALUE(VLOOKUP($E156,'Pricing Reference'!$A$2:$E$46,2,FALSE))," ")</f>
        <v>11.5</v>
      </c>
      <c r="H156" s="153" t="str">
        <f>IF($F$12=2,VALUE(VLOOKUP($E156,'Pricing Reference'!$A$2:$E$46,3,FALSE))," ")</f>
        <v xml:space="preserve"> </v>
      </c>
      <c r="I156" s="153" t="str">
        <f>IF($F$12=3,VALUE(VLOOKUP($E156,'Pricing Reference'!$A$2:$E$46,4,FALSE))," ")</f>
        <v xml:space="preserve"> </v>
      </c>
      <c r="J156" s="391">
        <f>VALUE(VLOOKUP(E156,'Pricing Reference'!$A$2:$E$46,5,FALSE))</f>
        <v>23</v>
      </c>
      <c r="K156" s="158"/>
      <c r="L156" s="158"/>
      <c r="M156" s="158"/>
      <c r="N156" s="158"/>
      <c r="O156" s="158"/>
      <c r="P156" s="396">
        <f t="shared" si="37"/>
        <v>0</v>
      </c>
      <c r="Q156" s="159"/>
      <c r="R156" s="160"/>
      <c r="S156" s="156">
        <v>847587006311</v>
      </c>
      <c r="T156" s="397" t="str">
        <f t="shared" si="38"/>
        <v xml:space="preserve"> </v>
      </c>
      <c r="U156" s="395"/>
      <c r="V156" s="161">
        <f t="shared" si="39"/>
        <v>0</v>
      </c>
      <c r="W156" s="161">
        <f t="shared" si="40"/>
        <v>0</v>
      </c>
      <c r="X156" s="161">
        <f t="shared" si="41"/>
        <v>0</v>
      </c>
      <c r="Y156" s="161">
        <f t="shared" si="42"/>
        <v>0</v>
      </c>
      <c r="Z156" s="161">
        <f t="shared" si="43"/>
        <v>0</v>
      </c>
      <c r="AA156" s="162">
        <f t="shared" si="44"/>
        <v>0</v>
      </c>
    </row>
    <row r="157" spans="1:27" s="343" customFormat="1" ht="14.4" thickTop="1" thickBot="1">
      <c r="A157" s="367">
        <v>100220</v>
      </c>
      <c r="B157" s="348" t="s">
        <v>265</v>
      </c>
      <c r="C157" s="346" t="s">
        <v>124</v>
      </c>
      <c r="D157" s="347">
        <v>28</v>
      </c>
      <c r="E157" s="346" t="s">
        <v>175</v>
      </c>
      <c r="F157" s="159">
        <f t="shared" si="36"/>
        <v>11.5</v>
      </c>
      <c r="G157" s="153">
        <f>IF($F$12=1,VALUE(VLOOKUP($E157,'Pricing Reference'!$A$2:$E$46,2,FALSE))," ")</f>
        <v>11.5</v>
      </c>
      <c r="H157" s="153" t="str">
        <f>IF($F$12=2,VALUE(VLOOKUP($E157,'Pricing Reference'!$A$2:$E$46,3,FALSE))," ")</f>
        <v xml:space="preserve"> </v>
      </c>
      <c r="I157" s="153" t="str">
        <f>IF($F$12=3,VALUE(VLOOKUP($E157,'Pricing Reference'!$A$2:$E$46,4,FALSE))," ")</f>
        <v xml:space="preserve"> </v>
      </c>
      <c r="J157" s="391">
        <f>VALUE(VLOOKUP(E157,'Pricing Reference'!$A$2:$E$46,5,FALSE))</f>
        <v>23</v>
      </c>
      <c r="K157" s="158"/>
      <c r="L157" s="158"/>
      <c r="M157" s="158"/>
      <c r="N157" s="158"/>
      <c r="O157" s="158"/>
      <c r="P157" s="396">
        <f t="shared" si="37"/>
        <v>0</v>
      </c>
      <c r="Q157" s="159"/>
      <c r="R157" s="160"/>
      <c r="S157" s="156">
        <v>847587003112</v>
      </c>
      <c r="T157" s="397" t="str">
        <f t="shared" si="38"/>
        <v xml:space="preserve"> </v>
      </c>
      <c r="U157" s="395"/>
      <c r="V157" s="161">
        <f t="shared" si="39"/>
        <v>0</v>
      </c>
      <c r="W157" s="161">
        <f t="shared" si="40"/>
        <v>0</v>
      </c>
      <c r="X157" s="161">
        <f t="shared" si="41"/>
        <v>0</v>
      </c>
      <c r="Y157" s="161">
        <f t="shared" si="42"/>
        <v>0</v>
      </c>
      <c r="Z157" s="161">
        <f t="shared" si="43"/>
        <v>0</v>
      </c>
      <c r="AA157" s="162">
        <f t="shared" si="44"/>
        <v>0</v>
      </c>
    </row>
    <row r="158" spans="1:27" s="343" customFormat="1" ht="14.4" thickTop="1" thickBot="1">
      <c r="A158" s="367">
        <v>100221</v>
      </c>
      <c r="B158" s="346" t="s">
        <v>266</v>
      </c>
      <c r="C158" s="346" t="s">
        <v>124</v>
      </c>
      <c r="D158" s="347">
        <v>28</v>
      </c>
      <c r="E158" s="346" t="s">
        <v>175</v>
      </c>
      <c r="F158" s="159">
        <f t="shared" si="36"/>
        <v>11.5</v>
      </c>
      <c r="G158" s="153">
        <f>IF($F$12=1,VALUE(VLOOKUP($E158,'Pricing Reference'!$A$2:$E$46,2,FALSE))," ")</f>
        <v>11.5</v>
      </c>
      <c r="H158" s="153" t="str">
        <f>IF($F$12=2,VALUE(VLOOKUP($E158,'Pricing Reference'!$A$2:$E$46,3,FALSE))," ")</f>
        <v xml:space="preserve"> </v>
      </c>
      <c r="I158" s="153" t="str">
        <f>IF($F$12=3,VALUE(VLOOKUP($E158,'Pricing Reference'!$A$2:$E$46,4,FALSE))," ")</f>
        <v xml:space="preserve"> </v>
      </c>
      <c r="J158" s="391">
        <f>VALUE(VLOOKUP(E158,'Pricing Reference'!$A$2:$E$46,5,FALSE))</f>
        <v>23</v>
      </c>
      <c r="K158" s="158"/>
      <c r="L158" s="158"/>
      <c r="M158" s="158"/>
      <c r="N158" s="158"/>
      <c r="O158" s="158"/>
      <c r="P158" s="396">
        <f t="shared" si="37"/>
        <v>0</v>
      </c>
      <c r="Q158" s="159"/>
      <c r="R158" s="160"/>
      <c r="S158" s="156">
        <v>847587003129</v>
      </c>
      <c r="T158" s="397" t="str">
        <f t="shared" si="38"/>
        <v xml:space="preserve"> </v>
      </c>
      <c r="U158" s="395"/>
      <c r="V158" s="161">
        <f t="shared" si="39"/>
        <v>0</v>
      </c>
      <c r="W158" s="161">
        <f t="shared" si="40"/>
        <v>0</v>
      </c>
      <c r="X158" s="161">
        <f t="shared" si="41"/>
        <v>0</v>
      </c>
      <c r="Y158" s="161">
        <f t="shared" si="42"/>
        <v>0</v>
      </c>
      <c r="Z158" s="161">
        <f t="shared" si="43"/>
        <v>0</v>
      </c>
      <c r="AA158" s="162">
        <f t="shared" si="44"/>
        <v>0</v>
      </c>
    </row>
    <row r="159" spans="1:27" s="343" customFormat="1" ht="14.4" thickTop="1" thickBot="1">
      <c r="A159" s="374">
        <v>100512</v>
      </c>
      <c r="B159" s="346" t="s">
        <v>267</v>
      </c>
      <c r="C159" s="346" t="s">
        <v>124</v>
      </c>
      <c r="D159" s="347">
        <v>28</v>
      </c>
      <c r="E159" s="346" t="s">
        <v>175</v>
      </c>
      <c r="F159" s="159">
        <f>SUM(G159:I159)</f>
        <v>11.5</v>
      </c>
      <c r="G159" s="153">
        <f>IF($F$12=1,VALUE(VLOOKUP($E159,'Pricing Reference'!$A$2:$E$46,2,FALSE))," ")</f>
        <v>11.5</v>
      </c>
      <c r="H159" s="153" t="str">
        <f>IF($F$12=2,VALUE(VLOOKUP($E159,'Pricing Reference'!$A$2:$E$46,3,FALSE))," ")</f>
        <v xml:space="preserve"> </v>
      </c>
      <c r="I159" s="153" t="str">
        <f>IF($F$12=3,VALUE(VLOOKUP($E159,'Pricing Reference'!$A$2:$E$46,4,FALSE))," ")</f>
        <v xml:space="preserve"> </v>
      </c>
      <c r="J159" s="391">
        <f>VALUE(VLOOKUP(E159,'Pricing Reference'!$A$2:$E$46,5,FALSE))</f>
        <v>23</v>
      </c>
      <c r="K159" s="158"/>
      <c r="L159" s="158"/>
      <c r="M159" s="158"/>
      <c r="N159" s="158"/>
      <c r="O159" s="158"/>
      <c r="P159" s="396">
        <f t="shared" si="37"/>
        <v>0</v>
      </c>
      <c r="Q159" s="159"/>
      <c r="R159" s="160"/>
      <c r="S159" s="156">
        <v>847587001026</v>
      </c>
      <c r="T159" s="401" t="str">
        <f t="shared" si="38"/>
        <v xml:space="preserve"> </v>
      </c>
      <c r="U159" s="395"/>
      <c r="V159" s="161">
        <f t="shared" si="39"/>
        <v>0</v>
      </c>
      <c r="W159" s="161">
        <f t="shared" si="40"/>
        <v>0</v>
      </c>
      <c r="X159" s="161">
        <f t="shared" si="41"/>
        <v>0</v>
      </c>
      <c r="Y159" s="161">
        <f t="shared" si="42"/>
        <v>0</v>
      </c>
      <c r="Z159" s="161">
        <f t="shared" si="43"/>
        <v>0</v>
      </c>
      <c r="AA159" s="162">
        <f t="shared" si="44"/>
        <v>0</v>
      </c>
    </row>
    <row r="160" spans="1:27" s="343" customFormat="1" ht="14.4" thickTop="1" thickBot="1">
      <c r="A160" s="367">
        <v>100502</v>
      </c>
      <c r="B160" s="348" t="s">
        <v>268</v>
      </c>
      <c r="C160" s="346" t="s">
        <v>124</v>
      </c>
      <c r="D160" s="347">
        <v>28</v>
      </c>
      <c r="E160" s="346" t="s">
        <v>175</v>
      </c>
      <c r="F160" s="159">
        <f t="shared" si="36"/>
        <v>11.5</v>
      </c>
      <c r="G160" s="153">
        <f>IF($F$12=1,VALUE(VLOOKUP($E160,'Pricing Reference'!$A$2:$E$46,2,FALSE))," ")</f>
        <v>11.5</v>
      </c>
      <c r="H160" s="153" t="str">
        <f>IF($F$12=2,VALUE(VLOOKUP($E160,'Pricing Reference'!$A$2:$E$46,3,FALSE))," ")</f>
        <v xml:space="preserve"> </v>
      </c>
      <c r="I160" s="153" t="str">
        <f>IF($F$12=3,VALUE(VLOOKUP($E160,'Pricing Reference'!$A$2:$E$46,4,FALSE))," ")</f>
        <v xml:space="preserve"> </v>
      </c>
      <c r="J160" s="391">
        <f>VALUE(VLOOKUP(E160,'Pricing Reference'!$A$2:$E$46,5,FALSE))</f>
        <v>23</v>
      </c>
      <c r="K160" s="158"/>
      <c r="L160" s="158"/>
      <c r="M160" s="158"/>
      <c r="N160" s="158"/>
      <c r="O160" s="158"/>
      <c r="P160" s="396">
        <f t="shared" si="37"/>
        <v>0</v>
      </c>
      <c r="Q160" s="159"/>
      <c r="R160" s="160"/>
      <c r="S160" s="156">
        <v>877958003960</v>
      </c>
      <c r="T160" s="397" t="str">
        <f t="shared" si="38"/>
        <v xml:space="preserve"> </v>
      </c>
      <c r="U160" s="395"/>
      <c r="V160" s="161">
        <f t="shared" si="39"/>
        <v>0</v>
      </c>
      <c r="W160" s="161">
        <f t="shared" si="40"/>
        <v>0</v>
      </c>
      <c r="X160" s="161">
        <f t="shared" si="41"/>
        <v>0</v>
      </c>
      <c r="Y160" s="161">
        <f t="shared" si="42"/>
        <v>0</v>
      </c>
      <c r="Z160" s="161">
        <f t="shared" si="43"/>
        <v>0</v>
      </c>
      <c r="AA160" s="162">
        <f t="shared" si="44"/>
        <v>0</v>
      </c>
    </row>
    <row r="161" spans="1:27" s="343" customFormat="1" ht="14.4" thickTop="1" thickBot="1">
      <c r="A161" s="367">
        <v>100501</v>
      </c>
      <c r="B161" s="348" t="s">
        <v>269</v>
      </c>
      <c r="C161" s="346" t="s">
        <v>124</v>
      </c>
      <c r="D161" s="347">
        <v>28</v>
      </c>
      <c r="E161" s="346" t="s">
        <v>175</v>
      </c>
      <c r="F161" s="159">
        <f t="shared" si="36"/>
        <v>11.5</v>
      </c>
      <c r="G161" s="153">
        <f>IF($F$12=1,VALUE(VLOOKUP($E161,'Pricing Reference'!$A$2:$E$46,2,FALSE))," ")</f>
        <v>11.5</v>
      </c>
      <c r="H161" s="153" t="str">
        <f>IF($F$12=2,VALUE(VLOOKUP($E161,'Pricing Reference'!$A$2:$E$46,3,FALSE))," ")</f>
        <v xml:space="preserve"> </v>
      </c>
      <c r="I161" s="153" t="str">
        <f>IF($F$12=3,VALUE(VLOOKUP($E161,'Pricing Reference'!$A$2:$E$46,4,FALSE))," ")</f>
        <v xml:space="preserve"> </v>
      </c>
      <c r="J161" s="391">
        <f>VALUE(VLOOKUP(E161,'Pricing Reference'!$A$2:$E$46,5,FALSE))</f>
        <v>23</v>
      </c>
      <c r="K161" s="158"/>
      <c r="L161" s="158"/>
      <c r="M161" s="158"/>
      <c r="N161" s="158"/>
      <c r="O161" s="158"/>
      <c r="P161" s="396">
        <f t="shared" si="37"/>
        <v>0</v>
      </c>
      <c r="Q161" s="159"/>
      <c r="R161" s="160"/>
      <c r="S161" s="156">
        <v>877958003922</v>
      </c>
      <c r="T161" s="397" t="str">
        <f t="shared" si="38"/>
        <v xml:space="preserve"> </v>
      </c>
      <c r="U161" s="395"/>
      <c r="V161" s="161">
        <f t="shared" si="39"/>
        <v>0</v>
      </c>
      <c r="W161" s="161">
        <f t="shared" si="40"/>
        <v>0</v>
      </c>
      <c r="X161" s="161">
        <f t="shared" si="41"/>
        <v>0</v>
      </c>
      <c r="Y161" s="161">
        <f t="shared" si="42"/>
        <v>0</v>
      </c>
      <c r="Z161" s="161">
        <f t="shared" si="43"/>
        <v>0</v>
      </c>
      <c r="AA161" s="162">
        <f t="shared" si="44"/>
        <v>0</v>
      </c>
    </row>
    <row r="162" spans="1:27" s="343" customFormat="1" ht="14.4" thickTop="1" thickBot="1">
      <c r="A162" s="367">
        <v>100253</v>
      </c>
      <c r="B162" s="348" t="s">
        <v>270</v>
      </c>
      <c r="C162" s="346" t="s">
        <v>124</v>
      </c>
      <c r="D162" s="347">
        <v>29</v>
      </c>
      <c r="E162" s="346" t="s">
        <v>175</v>
      </c>
      <c r="F162" s="159">
        <f t="shared" si="36"/>
        <v>11.5</v>
      </c>
      <c r="G162" s="153">
        <f>IF($F$12=1,VALUE(VLOOKUP($E162,'Pricing Reference'!$A$2:$E$46,2,FALSE))," ")</f>
        <v>11.5</v>
      </c>
      <c r="H162" s="153" t="str">
        <f>IF($F$12=2,VALUE(VLOOKUP($E162,'Pricing Reference'!$A$2:$E$46,3,FALSE))," ")</f>
        <v xml:space="preserve"> </v>
      </c>
      <c r="I162" s="153" t="str">
        <f>IF($F$12=3,VALUE(VLOOKUP($E162,'Pricing Reference'!$A$2:$E$46,4,FALSE))," ")</f>
        <v xml:space="preserve"> </v>
      </c>
      <c r="J162" s="391">
        <f>VALUE(VLOOKUP(E162,'Pricing Reference'!$A$2:$E$46,5,FALSE))</f>
        <v>23</v>
      </c>
      <c r="K162" s="158"/>
      <c r="L162" s="158"/>
      <c r="M162" s="158"/>
      <c r="N162" s="158"/>
      <c r="O162" s="158"/>
      <c r="P162" s="396">
        <f t="shared" si="37"/>
        <v>0</v>
      </c>
      <c r="Q162" s="159"/>
      <c r="R162" s="160"/>
      <c r="S162" s="156">
        <v>847587003228</v>
      </c>
      <c r="T162" s="397" t="str">
        <f t="shared" si="38"/>
        <v xml:space="preserve"> </v>
      </c>
      <c r="U162" s="395"/>
      <c r="V162" s="161">
        <f t="shared" si="39"/>
        <v>0</v>
      </c>
      <c r="W162" s="161">
        <f t="shared" si="40"/>
        <v>0</v>
      </c>
      <c r="X162" s="161">
        <f t="shared" si="41"/>
        <v>0</v>
      </c>
      <c r="Y162" s="161">
        <f t="shared" si="42"/>
        <v>0</v>
      </c>
      <c r="Z162" s="161">
        <f t="shared" si="43"/>
        <v>0</v>
      </c>
      <c r="AA162" s="162">
        <f t="shared" si="44"/>
        <v>0</v>
      </c>
    </row>
    <row r="163" spans="1:27" s="343" customFormat="1" ht="14.4" thickTop="1" thickBot="1">
      <c r="A163" s="367">
        <v>100521</v>
      </c>
      <c r="B163" s="348" t="s">
        <v>271</v>
      </c>
      <c r="C163" s="346" t="s">
        <v>124</v>
      </c>
      <c r="D163" s="347">
        <v>29</v>
      </c>
      <c r="E163" s="346" t="s">
        <v>175</v>
      </c>
      <c r="F163" s="159">
        <f t="shared" si="36"/>
        <v>11.5</v>
      </c>
      <c r="G163" s="153">
        <f>IF($F$12=1,VALUE(VLOOKUP($E163,'Pricing Reference'!$A$2:$E$46,2,FALSE))," ")</f>
        <v>11.5</v>
      </c>
      <c r="H163" s="153" t="str">
        <f>IF($F$12=2,VALUE(VLOOKUP($E163,'Pricing Reference'!$A$2:$E$46,3,FALSE))," ")</f>
        <v xml:space="preserve"> </v>
      </c>
      <c r="I163" s="153" t="str">
        <f>IF($F$12=3,VALUE(VLOOKUP($E163,'Pricing Reference'!$A$2:$E$46,4,FALSE))," ")</f>
        <v xml:space="preserve"> </v>
      </c>
      <c r="J163" s="391">
        <f>VALUE(VLOOKUP(E163,'Pricing Reference'!$A$2:$E$46,5,FALSE))</f>
        <v>23</v>
      </c>
      <c r="K163" s="158"/>
      <c r="L163" s="158"/>
      <c r="M163" s="158"/>
      <c r="N163" s="158"/>
      <c r="O163" s="158"/>
      <c r="P163" s="396">
        <f t="shared" si="37"/>
        <v>0</v>
      </c>
      <c r="Q163" s="159"/>
      <c r="R163" s="160"/>
      <c r="S163" s="156">
        <v>847587000937</v>
      </c>
      <c r="T163" s="397" t="str">
        <f t="shared" si="38"/>
        <v xml:space="preserve"> </v>
      </c>
      <c r="U163" s="395"/>
      <c r="V163" s="161">
        <f t="shared" si="39"/>
        <v>0</v>
      </c>
      <c r="W163" s="161">
        <f t="shared" si="40"/>
        <v>0</v>
      </c>
      <c r="X163" s="161">
        <f t="shared" si="41"/>
        <v>0</v>
      </c>
      <c r="Y163" s="161">
        <f t="shared" si="42"/>
        <v>0</v>
      </c>
      <c r="Z163" s="161">
        <f t="shared" si="43"/>
        <v>0</v>
      </c>
      <c r="AA163" s="162">
        <f t="shared" si="44"/>
        <v>0</v>
      </c>
    </row>
    <row r="164" spans="1:27" s="343" customFormat="1" ht="14.4" thickTop="1" thickBot="1">
      <c r="A164" s="357">
        <v>105830</v>
      </c>
      <c r="B164" s="358" t="s">
        <v>272</v>
      </c>
      <c r="C164" s="346" t="s">
        <v>124</v>
      </c>
      <c r="D164" s="347">
        <v>29</v>
      </c>
      <c r="E164" s="346" t="s">
        <v>175</v>
      </c>
      <c r="F164" s="159">
        <f t="shared" si="36"/>
        <v>11.5</v>
      </c>
      <c r="G164" s="153">
        <f>IF($F$12=1,VALUE(VLOOKUP($E164,'Pricing Reference'!$A$2:$E$46,2,FALSE))," ")</f>
        <v>11.5</v>
      </c>
      <c r="H164" s="153" t="str">
        <f>IF($F$12=2,VALUE(VLOOKUP($E164,'Pricing Reference'!$A$2:$E$46,3,FALSE))," ")</f>
        <v xml:space="preserve"> </v>
      </c>
      <c r="I164" s="153" t="str">
        <f>IF($F$12=3,VALUE(VLOOKUP($E164,'Pricing Reference'!$A$2:$E$46,4,FALSE))," ")</f>
        <v xml:space="preserve"> </v>
      </c>
      <c r="J164" s="391">
        <f>VALUE(VLOOKUP(E164,'Pricing Reference'!$A$2:$E$46,5,FALSE))</f>
        <v>23</v>
      </c>
      <c r="K164" s="158"/>
      <c r="L164" s="158"/>
      <c r="M164" s="158"/>
      <c r="N164" s="158"/>
      <c r="O164" s="158"/>
      <c r="P164" s="396">
        <f t="shared" si="37"/>
        <v>0</v>
      </c>
      <c r="Q164" s="159"/>
      <c r="R164" s="160"/>
      <c r="S164" s="156">
        <v>847587006656</v>
      </c>
      <c r="T164" s="397" t="str">
        <f t="shared" si="38"/>
        <v xml:space="preserve"> </v>
      </c>
      <c r="U164" s="395"/>
      <c r="V164" s="161">
        <f t="shared" si="39"/>
        <v>0</v>
      </c>
      <c r="W164" s="161">
        <f t="shared" si="40"/>
        <v>0</v>
      </c>
      <c r="X164" s="161">
        <f t="shared" si="41"/>
        <v>0</v>
      </c>
      <c r="Y164" s="161">
        <f t="shared" si="42"/>
        <v>0</v>
      </c>
      <c r="Z164" s="161">
        <f t="shared" si="43"/>
        <v>0</v>
      </c>
      <c r="AA164" s="162">
        <f t="shared" si="44"/>
        <v>0</v>
      </c>
    </row>
    <row r="165" spans="1:27" s="343" customFormat="1" ht="14.4" thickTop="1" thickBot="1">
      <c r="A165" s="367">
        <v>105831</v>
      </c>
      <c r="B165" s="346" t="s">
        <v>273</v>
      </c>
      <c r="C165" s="346" t="s">
        <v>124</v>
      </c>
      <c r="D165" s="347">
        <v>29</v>
      </c>
      <c r="E165" s="346" t="s">
        <v>175</v>
      </c>
      <c r="F165" s="159">
        <f t="shared" si="36"/>
        <v>11.5</v>
      </c>
      <c r="G165" s="153">
        <f>IF($F$12=1,VALUE(VLOOKUP($E165,'Pricing Reference'!$A$2:$E$46,2,FALSE))," ")</f>
        <v>11.5</v>
      </c>
      <c r="H165" s="153" t="str">
        <f>IF($F$12=2,VALUE(VLOOKUP($E165,'Pricing Reference'!$A$2:$E$46,3,FALSE))," ")</f>
        <v xml:space="preserve"> </v>
      </c>
      <c r="I165" s="153" t="str">
        <f>IF($F$12=3,VALUE(VLOOKUP($E165,'Pricing Reference'!$A$2:$E$46,4,FALSE))," ")</f>
        <v xml:space="preserve"> </v>
      </c>
      <c r="J165" s="391">
        <f>VALUE(VLOOKUP(E165,'Pricing Reference'!$A$2:$E$46,5,FALSE))</f>
        <v>23</v>
      </c>
      <c r="K165" s="158"/>
      <c r="L165" s="158"/>
      <c r="M165" s="158"/>
      <c r="N165" s="158"/>
      <c r="O165" s="158"/>
      <c r="P165" s="396">
        <f t="shared" si="37"/>
        <v>0</v>
      </c>
      <c r="Q165" s="159"/>
      <c r="R165" s="160"/>
      <c r="S165" s="156">
        <v>847587006663</v>
      </c>
      <c r="T165" s="397" t="str">
        <f t="shared" si="38"/>
        <v xml:space="preserve"> </v>
      </c>
      <c r="U165" s="395"/>
      <c r="V165" s="161">
        <f t="shared" si="39"/>
        <v>0</v>
      </c>
      <c r="W165" s="161">
        <f t="shared" si="40"/>
        <v>0</v>
      </c>
      <c r="X165" s="161">
        <f t="shared" si="41"/>
        <v>0</v>
      </c>
      <c r="Y165" s="161">
        <f t="shared" si="42"/>
        <v>0</v>
      </c>
      <c r="Z165" s="161">
        <f t="shared" si="43"/>
        <v>0</v>
      </c>
      <c r="AA165" s="162">
        <f t="shared" si="44"/>
        <v>0</v>
      </c>
    </row>
    <row r="166" spans="1:27" s="343" customFormat="1" ht="14.4" thickTop="1" thickBot="1">
      <c r="A166" s="367">
        <v>107739</v>
      </c>
      <c r="B166" s="346" t="s">
        <v>274</v>
      </c>
      <c r="C166" s="346" t="s">
        <v>124</v>
      </c>
      <c r="D166" s="347">
        <v>29</v>
      </c>
      <c r="E166" s="346" t="s">
        <v>175</v>
      </c>
      <c r="F166" s="159">
        <f t="shared" si="36"/>
        <v>11.5</v>
      </c>
      <c r="G166" s="153">
        <f>IF($F$12=1,VALUE(VLOOKUP($E166,'Pricing Reference'!$A$2:$E$46,2,FALSE))," ")</f>
        <v>11.5</v>
      </c>
      <c r="H166" s="153" t="str">
        <f>IF($F$12=2,VALUE(VLOOKUP($E166,'Pricing Reference'!$A$2:$E$46,3,FALSE))," ")</f>
        <v xml:space="preserve"> </v>
      </c>
      <c r="I166" s="153" t="str">
        <f>IF($F$12=3,VALUE(VLOOKUP($E166,'Pricing Reference'!$A$2:$E$46,4,FALSE))," ")</f>
        <v xml:space="preserve"> </v>
      </c>
      <c r="J166" s="391">
        <f>VALUE(VLOOKUP(E166,'Pricing Reference'!$A$2:$E$46,5,FALSE))</f>
        <v>23</v>
      </c>
      <c r="K166" s="158"/>
      <c r="L166" s="158"/>
      <c r="M166" s="158"/>
      <c r="N166" s="158"/>
      <c r="O166" s="158"/>
      <c r="P166" s="396">
        <f t="shared" si="37"/>
        <v>0</v>
      </c>
      <c r="Q166" s="159"/>
      <c r="R166" s="160"/>
      <c r="S166" s="156">
        <v>847587006588</v>
      </c>
      <c r="T166" s="397" t="str">
        <f t="shared" si="38"/>
        <v xml:space="preserve"> </v>
      </c>
      <c r="U166" s="395"/>
      <c r="V166" s="161">
        <f t="shared" si="39"/>
        <v>0</v>
      </c>
      <c r="W166" s="161">
        <f t="shared" si="40"/>
        <v>0</v>
      </c>
      <c r="X166" s="161">
        <f t="shared" si="41"/>
        <v>0</v>
      </c>
      <c r="Y166" s="161">
        <f t="shared" si="42"/>
        <v>0</v>
      </c>
      <c r="Z166" s="161">
        <f t="shared" si="43"/>
        <v>0</v>
      </c>
      <c r="AA166" s="162">
        <f t="shared" si="44"/>
        <v>0</v>
      </c>
    </row>
    <row r="167" spans="1:27" s="343" customFormat="1" ht="14.4" thickTop="1" thickBot="1">
      <c r="A167" s="367">
        <v>107730</v>
      </c>
      <c r="B167" s="346" t="s">
        <v>275</v>
      </c>
      <c r="C167" s="346" t="s">
        <v>124</v>
      </c>
      <c r="D167" s="347">
        <v>29</v>
      </c>
      <c r="E167" s="346" t="s">
        <v>175</v>
      </c>
      <c r="F167" s="159">
        <f t="shared" si="36"/>
        <v>11.5</v>
      </c>
      <c r="G167" s="153">
        <f>IF($F$12=1,VALUE(VLOOKUP($E167,'Pricing Reference'!$A$2:$E$46,2,FALSE))," ")</f>
        <v>11.5</v>
      </c>
      <c r="H167" s="153" t="str">
        <f>IF($F$12=2,VALUE(VLOOKUP($E167,'Pricing Reference'!$A$2:$E$46,3,FALSE))," ")</f>
        <v xml:space="preserve"> </v>
      </c>
      <c r="I167" s="153" t="str">
        <f>IF($F$12=3,VALUE(VLOOKUP($E167,'Pricing Reference'!$A$2:$E$46,4,FALSE))," ")</f>
        <v xml:space="preserve"> </v>
      </c>
      <c r="J167" s="391">
        <f>VALUE(VLOOKUP(E167,'Pricing Reference'!$A$2:$E$46,5,FALSE))</f>
        <v>23</v>
      </c>
      <c r="K167" s="158"/>
      <c r="L167" s="158"/>
      <c r="M167" s="158"/>
      <c r="N167" s="158"/>
      <c r="O167" s="158"/>
      <c r="P167" s="396">
        <f t="shared" si="37"/>
        <v>0</v>
      </c>
      <c r="Q167" s="159"/>
      <c r="R167" s="160"/>
      <c r="S167" s="156">
        <v>847587006489</v>
      </c>
      <c r="T167" s="397" t="str">
        <f t="shared" si="38"/>
        <v xml:space="preserve"> </v>
      </c>
      <c r="U167" s="395"/>
      <c r="V167" s="161">
        <f t="shared" si="39"/>
        <v>0</v>
      </c>
      <c r="W167" s="161">
        <f t="shared" si="40"/>
        <v>0</v>
      </c>
      <c r="X167" s="161">
        <f t="shared" si="41"/>
        <v>0</v>
      </c>
      <c r="Y167" s="161">
        <f t="shared" si="42"/>
        <v>0</v>
      </c>
      <c r="Z167" s="161">
        <f t="shared" si="43"/>
        <v>0</v>
      </c>
      <c r="AA167" s="162">
        <f t="shared" si="44"/>
        <v>0</v>
      </c>
    </row>
    <row r="168" spans="1:27" s="343" customFormat="1" ht="14.4" thickTop="1" thickBot="1">
      <c r="A168" s="357">
        <v>100513</v>
      </c>
      <c r="B168" s="347" t="s">
        <v>276</v>
      </c>
      <c r="C168" s="346" t="s">
        <v>124</v>
      </c>
      <c r="D168" s="347">
        <v>29</v>
      </c>
      <c r="E168" s="346" t="s">
        <v>175</v>
      </c>
      <c r="F168" s="159">
        <f t="shared" si="36"/>
        <v>11.5</v>
      </c>
      <c r="G168" s="153">
        <f>IF($F$12=1,VALUE(VLOOKUP($E168,'Pricing Reference'!$A$2:$E$46,2,FALSE))," ")</f>
        <v>11.5</v>
      </c>
      <c r="H168" s="153" t="str">
        <f>IF($F$12=2,VALUE(VLOOKUP($E168,'Pricing Reference'!$A$2:$E$46,3,FALSE))," ")</f>
        <v xml:space="preserve"> </v>
      </c>
      <c r="I168" s="153" t="str">
        <f>IF($F$12=3,VALUE(VLOOKUP($E168,'Pricing Reference'!$A$2:$E$46,4,FALSE))," ")</f>
        <v xml:space="preserve"> </v>
      </c>
      <c r="J168" s="391">
        <f>VALUE(VLOOKUP(E168,'Pricing Reference'!$A$2:$E$46,5,FALSE))</f>
        <v>23</v>
      </c>
      <c r="K168" s="158"/>
      <c r="L168" s="158"/>
      <c r="M168" s="158"/>
      <c r="N168" s="158"/>
      <c r="O168" s="158"/>
      <c r="P168" s="396">
        <f t="shared" si="37"/>
        <v>0</v>
      </c>
      <c r="Q168" s="159"/>
      <c r="R168" s="160"/>
      <c r="S168" s="156">
        <v>847587001040</v>
      </c>
      <c r="T168" s="397" t="str">
        <f t="shared" si="38"/>
        <v xml:space="preserve"> </v>
      </c>
      <c r="U168" s="395"/>
      <c r="V168" s="161">
        <f t="shared" si="39"/>
        <v>0</v>
      </c>
      <c r="W168" s="161">
        <f t="shared" si="40"/>
        <v>0</v>
      </c>
      <c r="X168" s="161">
        <f t="shared" si="41"/>
        <v>0</v>
      </c>
      <c r="Y168" s="161">
        <f t="shared" si="42"/>
        <v>0</v>
      </c>
      <c r="Z168" s="161">
        <f t="shared" si="43"/>
        <v>0</v>
      </c>
      <c r="AA168" s="162">
        <f t="shared" si="44"/>
        <v>0</v>
      </c>
    </row>
    <row r="169" spans="1:27" s="343" customFormat="1" ht="14.4" thickTop="1" thickBot="1">
      <c r="A169" s="355">
        <v>100507</v>
      </c>
      <c r="B169" s="347" t="s">
        <v>277</v>
      </c>
      <c r="C169" s="346" t="s">
        <v>124</v>
      </c>
      <c r="D169" s="347">
        <v>29</v>
      </c>
      <c r="E169" s="346" t="s">
        <v>175</v>
      </c>
      <c r="F169" s="159">
        <f t="shared" ref="F169:F200" si="45">SUM(G169:I169)</f>
        <v>11.5</v>
      </c>
      <c r="G169" s="153">
        <f>IF($F$12=1,VALUE(VLOOKUP($E169,'Pricing Reference'!$A$2:$E$46,2,FALSE))," ")</f>
        <v>11.5</v>
      </c>
      <c r="H169" s="153" t="str">
        <f>IF($F$12=2,VALUE(VLOOKUP($E169,'Pricing Reference'!$A$2:$E$46,3,FALSE))," ")</f>
        <v xml:space="preserve"> </v>
      </c>
      <c r="I169" s="153" t="str">
        <f>IF($F$12=3,VALUE(VLOOKUP($E169,'Pricing Reference'!$A$2:$E$46,4,FALSE))," ")</f>
        <v xml:space="preserve"> </v>
      </c>
      <c r="J169" s="391">
        <f>VALUE(VLOOKUP(E169,'Pricing Reference'!$A$2:$E$46,5,FALSE))</f>
        <v>23</v>
      </c>
      <c r="K169" s="158"/>
      <c r="L169" s="158"/>
      <c r="M169" s="158"/>
      <c r="N169" s="158"/>
      <c r="O169" s="158"/>
      <c r="P169" s="396">
        <f t="shared" si="37"/>
        <v>0</v>
      </c>
      <c r="Q169" s="159"/>
      <c r="R169" s="160"/>
      <c r="S169" s="156">
        <v>877958008033</v>
      </c>
      <c r="T169" s="397" t="str">
        <f t="shared" si="38"/>
        <v xml:space="preserve"> </v>
      </c>
      <c r="U169" s="395"/>
      <c r="V169" s="161">
        <f t="shared" si="39"/>
        <v>0</v>
      </c>
      <c r="W169" s="161">
        <f t="shared" si="40"/>
        <v>0</v>
      </c>
      <c r="X169" s="161">
        <f t="shared" si="41"/>
        <v>0</v>
      </c>
      <c r="Y169" s="161">
        <f t="shared" si="42"/>
        <v>0</v>
      </c>
      <c r="Z169" s="161">
        <f t="shared" si="43"/>
        <v>0</v>
      </c>
      <c r="AA169" s="162">
        <f t="shared" si="44"/>
        <v>0</v>
      </c>
    </row>
    <row r="170" spans="1:27" s="343" customFormat="1" ht="14.4" thickTop="1" thickBot="1">
      <c r="A170" s="367">
        <v>100094</v>
      </c>
      <c r="B170" s="346" t="s">
        <v>278</v>
      </c>
      <c r="C170" s="346" t="s">
        <v>124</v>
      </c>
      <c r="D170" s="347">
        <v>29</v>
      </c>
      <c r="E170" s="346" t="s">
        <v>175</v>
      </c>
      <c r="F170" s="159">
        <f t="shared" si="45"/>
        <v>11.5</v>
      </c>
      <c r="G170" s="153">
        <f>IF($F$12=1,VALUE(VLOOKUP($E170,'Pricing Reference'!$A$2:$E$46,2,FALSE))," ")</f>
        <v>11.5</v>
      </c>
      <c r="H170" s="153" t="str">
        <f>IF($F$12=2,VALUE(VLOOKUP($E170,'Pricing Reference'!$A$2:$E$46,3,FALSE))," ")</f>
        <v xml:space="preserve"> </v>
      </c>
      <c r="I170" s="153" t="str">
        <f>IF($F$12=3,VALUE(VLOOKUP($E170,'Pricing Reference'!$A$2:$E$46,4,FALSE))," ")</f>
        <v xml:space="preserve"> </v>
      </c>
      <c r="J170" s="391">
        <f>VALUE(VLOOKUP(E170,'Pricing Reference'!$A$2:$E$46,5,FALSE))</f>
        <v>23</v>
      </c>
      <c r="K170" s="158"/>
      <c r="L170" s="158"/>
      <c r="M170" s="158"/>
      <c r="N170" s="158"/>
      <c r="O170" s="158"/>
      <c r="P170" s="396">
        <f t="shared" si="37"/>
        <v>0</v>
      </c>
      <c r="Q170" s="159"/>
      <c r="R170" s="160"/>
      <c r="S170" s="156">
        <v>847587003167</v>
      </c>
      <c r="T170" s="397" t="str">
        <f t="shared" si="38"/>
        <v xml:space="preserve"> </v>
      </c>
      <c r="U170" s="395"/>
      <c r="V170" s="161">
        <f t="shared" si="39"/>
        <v>0</v>
      </c>
      <c r="W170" s="161">
        <f t="shared" si="40"/>
        <v>0</v>
      </c>
      <c r="X170" s="161">
        <f t="shared" si="41"/>
        <v>0</v>
      </c>
      <c r="Y170" s="161">
        <f t="shared" si="42"/>
        <v>0</v>
      </c>
      <c r="Z170" s="161">
        <f t="shared" si="43"/>
        <v>0</v>
      </c>
      <c r="AA170" s="162">
        <f t="shared" si="44"/>
        <v>0</v>
      </c>
    </row>
    <row r="171" spans="1:27" s="343" customFormat="1" ht="14.4" thickTop="1" thickBot="1">
      <c r="A171" s="357">
        <v>100247</v>
      </c>
      <c r="B171" s="358" t="s">
        <v>279</v>
      </c>
      <c r="C171" s="346" t="s">
        <v>124</v>
      </c>
      <c r="D171" s="347">
        <v>29</v>
      </c>
      <c r="E171" s="346" t="s">
        <v>175</v>
      </c>
      <c r="F171" s="159">
        <f t="shared" si="45"/>
        <v>11.5</v>
      </c>
      <c r="G171" s="153">
        <f>IF($F$12=1,VALUE(VLOOKUP($E171,'Pricing Reference'!$A$2:$E$46,2,FALSE))," ")</f>
        <v>11.5</v>
      </c>
      <c r="H171" s="153" t="str">
        <f>IF($F$12=2,VALUE(VLOOKUP($E171,'Pricing Reference'!$A$2:$E$46,3,FALSE))," ")</f>
        <v xml:space="preserve"> </v>
      </c>
      <c r="I171" s="153" t="str">
        <f>IF($F$12=3,VALUE(VLOOKUP($E171,'Pricing Reference'!$A$2:$E$46,4,FALSE))," ")</f>
        <v xml:space="preserve"> </v>
      </c>
      <c r="J171" s="391">
        <f>VALUE(VLOOKUP(E171,'Pricing Reference'!$A$2:$E$46,5,FALSE))</f>
        <v>23</v>
      </c>
      <c r="K171" s="158"/>
      <c r="L171" s="158"/>
      <c r="M171" s="158"/>
      <c r="N171" s="158"/>
      <c r="O171" s="158"/>
      <c r="P171" s="396">
        <f t="shared" si="37"/>
        <v>0</v>
      </c>
      <c r="Q171" s="159"/>
      <c r="R171" s="160"/>
      <c r="S171" s="156">
        <v>847587003181</v>
      </c>
      <c r="T171" s="397" t="str">
        <f t="shared" si="38"/>
        <v xml:space="preserve"> </v>
      </c>
      <c r="U171" s="395"/>
      <c r="V171" s="161">
        <f t="shared" si="39"/>
        <v>0</v>
      </c>
      <c r="W171" s="161">
        <f t="shared" si="40"/>
        <v>0</v>
      </c>
      <c r="X171" s="161">
        <f t="shared" si="41"/>
        <v>0</v>
      </c>
      <c r="Y171" s="161">
        <f t="shared" si="42"/>
        <v>0</v>
      </c>
      <c r="Z171" s="161">
        <f t="shared" si="43"/>
        <v>0</v>
      </c>
      <c r="AA171" s="162">
        <f t="shared" si="44"/>
        <v>0</v>
      </c>
    </row>
    <row r="172" spans="1:27" s="343" customFormat="1" ht="14.4" thickTop="1" thickBot="1">
      <c r="A172" s="357">
        <v>100240</v>
      </c>
      <c r="B172" s="358" t="s">
        <v>280</v>
      </c>
      <c r="C172" s="346" t="s">
        <v>124</v>
      </c>
      <c r="D172" s="347">
        <v>29</v>
      </c>
      <c r="E172" s="346" t="s">
        <v>175</v>
      </c>
      <c r="F172" s="159">
        <f t="shared" si="45"/>
        <v>11.5</v>
      </c>
      <c r="G172" s="153">
        <f>IF($F$12=1,VALUE(VLOOKUP($E172,'Pricing Reference'!$A$2:$E$46,2,FALSE))," ")</f>
        <v>11.5</v>
      </c>
      <c r="H172" s="153" t="str">
        <f>IF($F$12=2,VALUE(VLOOKUP($E172,'Pricing Reference'!$A$2:$E$46,3,FALSE))," ")</f>
        <v xml:space="preserve"> </v>
      </c>
      <c r="I172" s="153" t="str">
        <f>IF($F$12=3,VALUE(VLOOKUP($E172,'Pricing Reference'!$A$2:$E$46,4,FALSE))," ")</f>
        <v xml:space="preserve"> </v>
      </c>
      <c r="J172" s="391">
        <f>VALUE(VLOOKUP(E172,'Pricing Reference'!$A$2:$E$46,5,FALSE))</f>
        <v>23</v>
      </c>
      <c r="K172" s="158"/>
      <c r="L172" s="158"/>
      <c r="M172" s="158"/>
      <c r="N172" s="158"/>
      <c r="O172" s="158"/>
      <c r="P172" s="396">
        <f t="shared" si="37"/>
        <v>0</v>
      </c>
      <c r="Q172" s="159"/>
      <c r="R172" s="160"/>
      <c r="S172" s="156">
        <v>847587003174</v>
      </c>
      <c r="T172" s="397" t="str">
        <f t="shared" si="38"/>
        <v xml:space="preserve"> </v>
      </c>
      <c r="U172" s="395"/>
      <c r="V172" s="161">
        <f t="shared" si="39"/>
        <v>0</v>
      </c>
      <c r="W172" s="161">
        <f t="shared" si="40"/>
        <v>0</v>
      </c>
      <c r="X172" s="161">
        <f t="shared" si="41"/>
        <v>0</v>
      </c>
      <c r="Y172" s="161">
        <f t="shared" si="42"/>
        <v>0</v>
      </c>
      <c r="Z172" s="161">
        <f t="shared" si="43"/>
        <v>0</v>
      </c>
      <c r="AA172" s="162">
        <f t="shared" si="44"/>
        <v>0</v>
      </c>
    </row>
    <row r="173" spans="1:27" s="343" customFormat="1" ht="14.4" thickTop="1" thickBot="1">
      <c r="A173" s="357">
        <v>100508</v>
      </c>
      <c r="B173" s="358" t="s">
        <v>281</v>
      </c>
      <c r="C173" s="346" t="s">
        <v>124</v>
      </c>
      <c r="D173" s="347">
        <v>29</v>
      </c>
      <c r="E173" s="346" t="s">
        <v>175</v>
      </c>
      <c r="F173" s="159">
        <f t="shared" si="45"/>
        <v>11.5</v>
      </c>
      <c r="G173" s="153">
        <f>IF($F$12=1,VALUE(VLOOKUP($E173,'Pricing Reference'!$A$2:$E$46,2,FALSE))," ")</f>
        <v>11.5</v>
      </c>
      <c r="H173" s="153" t="str">
        <f>IF($F$12=2,VALUE(VLOOKUP($E173,'Pricing Reference'!$A$2:$E$46,3,FALSE))," ")</f>
        <v xml:space="preserve"> </v>
      </c>
      <c r="I173" s="153" t="str">
        <f>IF($F$12=3,VALUE(VLOOKUP($E173,'Pricing Reference'!$A$2:$E$46,4,FALSE))," ")</f>
        <v xml:space="preserve"> </v>
      </c>
      <c r="J173" s="391">
        <f>VALUE(VLOOKUP(E173,'Pricing Reference'!$A$2:$E$46,5,FALSE))</f>
        <v>23</v>
      </c>
      <c r="K173" s="158"/>
      <c r="L173" s="158"/>
      <c r="M173" s="158"/>
      <c r="N173" s="158"/>
      <c r="O173" s="158"/>
      <c r="P173" s="396">
        <f t="shared" si="37"/>
        <v>0</v>
      </c>
      <c r="Q173" s="159"/>
      <c r="R173" s="160"/>
      <c r="S173" s="156">
        <v>877958008071</v>
      </c>
      <c r="T173" s="397" t="str">
        <f t="shared" si="38"/>
        <v xml:space="preserve"> </v>
      </c>
      <c r="U173" s="395"/>
      <c r="V173" s="161">
        <f t="shared" si="39"/>
        <v>0</v>
      </c>
      <c r="W173" s="161">
        <f t="shared" si="40"/>
        <v>0</v>
      </c>
      <c r="X173" s="161">
        <f t="shared" si="41"/>
        <v>0</v>
      </c>
      <c r="Y173" s="161">
        <f t="shared" si="42"/>
        <v>0</v>
      </c>
      <c r="Z173" s="161">
        <f t="shared" si="43"/>
        <v>0</v>
      </c>
      <c r="AA173" s="162">
        <f t="shared" si="44"/>
        <v>0</v>
      </c>
    </row>
    <row r="174" spans="1:27" s="343" customFormat="1" ht="14.4" thickTop="1" thickBot="1">
      <c r="A174" s="357">
        <v>100141</v>
      </c>
      <c r="B174" s="358" t="s">
        <v>137</v>
      </c>
      <c r="C174" s="346" t="s">
        <v>124</v>
      </c>
      <c r="D174" s="347">
        <v>30</v>
      </c>
      <c r="E174" s="346" t="s">
        <v>175</v>
      </c>
      <c r="F174" s="159">
        <f t="shared" si="45"/>
        <v>11.5</v>
      </c>
      <c r="G174" s="153">
        <f>IF($F$12=1,VALUE(VLOOKUP($E174,'Pricing Reference'!$A$2:$E$46,2,FALSE))," ")</f>
        <v>11.5</v>
      </c>
      <c r="H174" s="153" t="str">
        <f>IF($F$12=2,VALUE(VLOOKUP($E174,'Pricing Reference'!$A$2:$E$46,3,FALSE))," ")</f>
        <v xml:space="preserve"> </v>
      </c>
      <c r="I174" s="153" t="str">
        <f>IF($F$12=3,VALUE(VLOOKUP($E174,'Pricing Reference'!$A$2:$E$46,4,FALSE))," ")</f>
        <v xml:space="preserve"> </v>
      </c>
      <c r="J174" s="391">
        <f>VALUE(VLOOKUP(E174,'Pricing Reference'!$A$2:$E$46,5,FALSE))</f>
        <v>23</v>
      </c>
      <c r="K174" s="158"/>
      <c r="L174" s="158"/>
      <c r="M174" s="158"/>
      <c r="N174" s="158"/>
      <c r="O174" s="158"/>
      <c r="P174" s="396">
        <f t="shared" si="37"/>
        <v>0</v>
      </c>
      <c r="Q174" s="159"/>
      <c r="R174" s="160"/>
      <c r="S174" s="156">
        <v>877958005940</v>
      </c>
      <c r="T174" s="397" t="str">
        <f t="shared" si="38"/>
        <v xml:space="preserve"> </v>
      </c>
      <c r="U174" s="395"/>
      <c r="V174" s="161">
        <f t="shared" si="39"/>
        <v>0</v>
      </c>
      <c r="W174" s="161">
        <f t="shared" si="40"/>
        <v>0</v>
      </c>
      <c r="X174" s="161">
        <f t="shared" si="41"/>
        <v>0</v>
      </c>
      <c r="Y174" s="161">
        <f t="shared" si="42"/>
        <v>0</v>
      </c>
      <c r="Z174" s="161">
        <f t="shared" si="43"/>
        <v>0</v>
      </c>
      <c r="AA174" s="162">
        <f t="shared" si="44"/>
        <v>0</v>
      </c>
    </row>
    <row r="175" spans="1:27" s="343" customFormat="1" ht="14.4" thickTop="1" thickBot="1">
      <c r="A175" s="357">
        <v>100506</v>
      </c>
      <c r="B175" s="358" t="s">
        <v>282</v>
      </c>
      <c r="C175" s="346" t="s">
        <v>124</v>
      </c>
      <c r="D175" s="347">
        <v>30</v>
      </c>
      <c r="E175" s="346" t="s">
        <v>175</v>
      </c>
      <c r="F175" s="159">
        <f t="shared" si="45"/>
        <v>11.5</v>
      </c>
      <c r="G175" s="153">
        <f>IF($F$12=1,VALUE(VLOOKUP($E175,'Pricing Reference'!$A$2:$E$46,2,FALSE))," ")</f>
        <v>11.5</v>
      </c>
      <c r="H175" s="153" t="str">
        <f>IF($F$12=2,VALUE(VLOOKUP($E175,'Pricing Reference'!$A$2:$E$46,3,FALSE))," ")</f>
        <v xml:space="preserve"> </v>
      </c>
      <c r="I175" s="153" t="str">
        <f>IF($F$12=3,VALUE(VLOOKUP($E175,'Pricing Reference'!$A$2:$E$46,4,FALSE))," ")</f>
        <v xml:space="preserve"> </v>
      </c>
      <c r="J175" s="391">
        <f>VALUE(VLOOKUP(E175,'Pricing Reference'!$A$2:$E$46,5,FALSE))</f>
        <v>23</v>
      </c>
      <c r="K175" s="158"/>
      <c r="L175" s="158"/>
      <c r="M175" s="158"/>
      <c r="N175" s="158"/>
      <c r="O175" s="158"/>
      <c r="P175" s="396">
        <f t="shared" si="37"/>
        <v>0</v>
      </c>
      <c r="Q175" s="159"/>
      <c r="R175" s="160"/>
      <c r="S175" s="156">
        <v>877958005957</v>
      </c>
      <c r="T175" s="397" t="str">
        <f t="shared" si="38"/>
        <v xml:space="preserve"> </v>
      </c>
      <c r="U175" s="395"/>
      <c r="V175" s="161">
        <f t="shared" si="39"/>
        <v>0</v>
      </c>
      <c r="W175" s="161">
        <f t="shared" si="40"/>
        <v>0</v>
      </c>
      <c r="X175" s="161">
        <f t="shared" si="41"/>
        <v>0</v>
      </c>
      <c r="Y175" s="161">
        <f t="shared" si="42"/>
        <v>0</v>
      </c>
      <c r="Z175" s="161">
        <f t="shared" si="43"/>
        <v>0</v>
      </c>
      <c r="AA175" s="162">
        <f t="shared" si="44"/>
        <v>0</v>
      </c>
    </row>
    <row r="176" spans="1:27" s="58" customFormat="1" ht="15" thickTop="1" thickBot="1">
      <c r="A176" s="367">
        <v>100526</v>
      </c>
      <c r="B176" s="348" t="s">
        <v>283</v>
      </c>
      <c r="C176" s="346" t="s">
        <v>124</v>
      </c>
      <c r="D176" s="347">
        <v>30</v>
      </c>
      <c r="E176" s="346" t="s">
        <v>175</v>
      </c>
      <c r="F176" s="159">
        <f t="shared" si="45"/>
        <v>11.5</v>
      </c>
      <c r="G176" s="153">
        <f>IF($F$12=1,VALUE(VLOOKUP($E176,'Pricing Reference'!$A$2:$E$46,2,FALSE))," ")</f>
        <v>11.5</v>
      </c>
      <c r="H176" s="153" t="str">
        <f>IF($F$12=2,VALUE(VLOOKUP($E176,'Pricing Reference'!$A$2:$E$46,3,FALSE))," ")</f>
        <v xml:space="preserve"> </v>
      </c>
      <c r="I176" s="153" t="str">
        <f>IF($F$12=3,VALUE(VLOOKUP($E176,'Pricing Reference'!$A$2:$E$46,4,FALSE))," ")</f>
        <v xml:space="preserve"> </v>
      </c>
      <c r="J176" s="391">
        <f>VALUE(VLOOKUP(E176,'Pricing Reference'!$A$2:$E$46,5,FALSE))</f>
        <v>23</v>
      </c>
      <c r="K176" s="158"/>
      <c r="L176" s="158"/>
      <c r="M176" s="158"/>
      <c r="N176" s="158"/>
      <c r="O176" s="158"/>
      <c r="P176" s="396">
        <f t="shared" si="37"/>
        <v>0</v>
      </c>
      <c r="Q176" s="159"/>
      <c r="R176" s="160"/>
      <c r="S176" s="156">
        <v>877958007890</v>
      </c>
      <c r="T176" s="397" t="str">
        <f t="shared" si="38"/>
        <v xml:space="preserve"> </v>
      </c>
      <c r="U176" s="400"/>
      <c r="V176" s="161">
        <f t="shared" si="39"/>
        <v>0</v>
      </c>
      <c r="W176" s="161">
        <f t="shared" si="40"/>
        <v>0</v>
      </c>
      <c r="X176" s="161">
        <f t="shared" si="41"/>
        <v>0</v>
      </c>
      <c r="Y176" s="161">
        <f t="shared" si="42"/>
        <v>0</v>
      </c>
      <c r="Z176" s="161">
        <f t="shared" si="43"/>
        <v>0</v>
      </c>
      <c r="AA176" s="162">
        <f t="shared" si="44"/>
        <v>0</v>
      </c>
    </row>
    <row r="177" spans="1:27" s="58" customFormat="1" ht="15" thickTop="1" thickBot="1">
      <c r="A177" s="367">
        <v>100511</v>
      </c>
      <c r="B177" s="346" t="s">
        <v>284</v>
      </c>
      <c r="C177" s="346" t="s">
        <v>124</v>
      </c>
      <c r="D177" s="347">
        <v>30</v>
      </c>
      <c r="E177" s="346" t="s">
        <v>175</v>
      </c>
      <c r="F177" s="159">
        <f t="shared" si="45"/>
        <v>11.5</v>
      </c>
      <c r="G177" s="153">
        <f>IF($F$12=1,VALUE(VLOOKUP($E177,'Pricing Reference'!$A$2:$E$46,2,FALSE))," ")</f>
        <v>11.5</v>
      </c>
      <c r="H177" s="153" t="str">
        <f>IF($F$12=2,VALUE(VLOOKUP($E177,'Pricing Reference'!$A$2:$E$46,3,FALSE))," ")</f>
        <v xml:space="preserve"> </v>
      </c>
      <c r="I177" s="153" t="str">
        <f>IF($F$12=3,VALUE(VLOOKUP($E177,'Pricing Reference'!$A$2:$E$46,4,FALSE))," ")</f>
        <v xml:space="preserve"> </v>
      </c>
      <c r="J177" s="391">
        <f>VALUE(VLOOKUP(E177,'Pricing Reference'!$A$2:$E$46,5,FALSE))</f>
        <v>23</v>
      </c>
      <c r="K177" s="158"/>
      <c r="L177" s="158"/>
      <c r="M177" s="158"/>
      <c r="N177" s="158"/>
      <c r="O177" s="158"/>
      <c r="P177" s="396">
        <f t="shared" si="37"/>
        <v>0</v>
      </c>
      <c r="Q177" s="159"/>
      <c r="R177" s="160"/>
      <c r="S177" s="156">
        <v>877958008125</v>
      </c>
      <c r="T177" s="397" t="str">
        <f t="shared" si="38"/>
        <v xml:space="preserve"> </v>
      </c>
      <c r="U177" s="400"/>
      <c r="V177" s="161">
        <f t="shared" si="39"/>
        <v>0</v>
      </c>
      <c r="W177" s="161">
        <f t="shared" si="40"/>
        <v>0</v>
      </c>
      <c r="X177" s="161">
        <f t="shared" si="41"/>
        <v>0</v>
      </c>
      <c r="Y177" s="161">
        <f t="shared" si="42"/>
        <v>0</v>
      </c>
      <c r="Z177" s="161">
        <f t="shared" si="43"/>
        <v>0</v>
      </c>
      <c r="AA177" s="162">
        <f t="shared" si="44"/>
        <v>0</v>
      </c>
    </row>
    <row r="178" spans="1:27" s="58" customFormat="1" ht="15" thickTop="1" thickBot="1">
      <c r="A178" s="367">
        <v>100138</v>
      </c>
      <c r="B178" s="348" t="s">
        <v>285</v>
      </c>
      <c r="C178" s="346" t="s">
        <v>124</v>
      </c>
      <c r="D178" s="347">
        <v>30</v>
      </c>
      <c r="E178" s="346" t="s">
        <v>175</v>
      </c>
      <c r="F178" s="159">
        <f t="shared" si="45"/>
        <v>11.5</v>
      </c>
      <c r="G178" s="153">
        <f>IF($F$12=1,VALUE(VLOOKUP($E178,'Pricing Reference'!$A$2:$E$46,2,FALSE))," ")</f>
        <v>11.5</v>
      </c>
      <c r="H178" s="153" t="str">
        <f>IF($F$12=2,VALUE(VLOOKUP($E178,'Pricing Reference'!$A$2:$E$46,3,FALSE))," ")</f>
        <v xml:space="preserve"> </v>
      </c>
      <c r="I178" s="153" t="str">
        <f>IF($F$12=3,VALUE(VLOOKUP($E178,'Pricing Reference'!$A$2:$E$46,4,FALSE))," ")</f>
        <v xml:space="preserve"> </v>
      </c>
      <c r="J178" s="391">
        <f>VALUE(VLOOKUP(E178,'Pricing Reference'!$A$2:$E$46,5,FALSE))</f>
        <v>23</v>
      </c>
      <c r="K178" s="158"/>
      <c r="L178" s="158"/>
      <c r="M178" s="158"/>
      <c r="N178" s="158"/>
      <c r="O178" s="158"/>
      <c r="P178" s="396">
        <f t="shared" si="37"/>
        <v>0</v>
      </c>
      <c r="Q178" s="159"/>
      <c r="R178" s="160"/>
      <c r="S178" s="156">
        <v>847587006670</v>
      </c>
      <c r="T178" s="397" t="str">
        <f t="shared" si="38"/>
        <v xml:space="preserve"> </v>
      </c>
      <c r="U178" s="400"/>
      <c r="V178" s="161">
        <f t="shared" si="39"/>
        <v>0</v>
      </c>
      <c r="W178" s="161">
        <f t="shared" si="40"/>
        <v>0</v>
      </c>
      <c r="X178" s="161">
        <f t="shared" si="41"/>
        <v>0</v>
      </c>
      <c r="Y178" s="161">
        <f t="shared" si="42"/>
        <v>0</v>
      </c>
      <c r="Z178" s="161">
        <f t="shared" si="43"/>
        <v>0</v>
      </c>
      <c r="AA178" s="162">
        <f t="shared" si="44"/>
        <v>0</v>
      </c>
    </row>
    <row r="179" spans="1:27" s="58" customFormat="1" ht="15" thickTop="1" thickBot="1">
      <c r="A179" s="367">
        <v>100505</v>
      </c>
      <c r="B179" s="348" t="s">
        <v>286</v>
      </c>
      <c r="C179" s="346" t="s">
        <v>124</v>
      </c>
      <c r="D179" s="347">
        <v>30</v>
      </c>
      <c r="E179" s="346" t="s">
        <v>175</v>
      </c>
      <c r="F179" s="159">
        <f t="shared" si="45"/>
        <v>11.5</v>
      </c>
      <c r="G179" s="153">
        <f>IF($F$12=1,VALUE(VLOOKUP($E179,'Pricing Reference'!$A$2:$E$46,2,FALSE))," ")</f>
        <v>11.5</v>
      </c>
      <c r="H179" s="153" t="str">
        <f>IF($F$12=2,VALUE(VLOOKUP($E179,'Pricing Reference'!$A$2:$E$46,3,FALSE))," ")</f>
        <v xml:space="preserve"> </v>
      </c>
      <c r="I179" s="153" t="str">
        <f>IF($F$12=3,VALUE(VLOOKUP($E179,'Pricing Reference'!$A$2:$E$46,4,FALSE))," ")</f>
        <v xml:space="preserve"> </v>
      </c>
      <c r="J179" s="391">
        <f>VALUE(VLOOKUP(E179,'Pricing Reference'!$A$2:$E$46,5,FALSE))</f>
        <v>23</v>
      </c>
      <c r="K179" s="158"/>
      <c r="L179" s="158"/>
      <c r="M179" s="158"/>
      <c r="N179" s="158"/>
      <c r="O179" s="158"/>
      <c r="P179" s="396">
        <f t="shared" si="37"/>
        <v>0</v>
      </c>
      <c r="Q179" s="159"/>
      <c r="R179" s="160"/>
      <c r="S179" s="156">
        <v>877958005964</v>
      </c>
      <c r="T179" s="397" t="str">
        <f t="shared" si="38"/>
        <v xml:space="preserve"> </v>
      </c>
      <c r="U179" s="400"/>
      <c r="V179" s="161">
        <f t="shared" si="39"/>
        <v>0</v>
      </c>
      <c r="W179" s="161">
        <f t="shared" si="40"/>
        <v>0</v>
      </c>
      <c r="X179" s="161">
        <f t="shared" si="41"/>
        <v>0</v>
      </c>
      <c r="Y179" s="161">
        <f t="shared" si="42"/>
        <v>0</v>
      </c>
      <c r="Z179" s="161">
        <f t="shared" si="43"/>
        <v>0</v>
      </c>
      <c r="AA179" s="162">
        <f t="shared" si="44"/>
        <v>0</v>
      </c>
    </row>
    <row r="180" spans="1:27" s="58" customFormat="1" ht="15" thickTop="1" thickBot="1">
      <c r="A180" s="367">
        <v>100549</v>
      </c>
      <c r="B180" s="348" t="s">
        <v>287</v>
      </c>
      <c r="C180" s="346" t="s">
        <v>124</v>
      </c>
      <c r="D180" s="347">
        <v>30</v>
      </c>
      <c r="E180" s="346" t="s">
        <v>175</v>
      </c>
      <c r="F180" s="159">
        <f t="shared" si="45"/>
        <v>11.5</v>
      </c>
      <c r="G180" s="153">
        <f>IF($F$12=1,VALUE(VLOOKUP($E180,'Pricing Reference'!$A$2:$E$46,2,FALSE))," ")</f>
        <v>11.5</v>
      </c>
      <c r="H180" s="153" t="str">
        <f>IF($F$12=2,VALUE(VLOOKUP($E180,'Pricing Reference'!$A$2:$E$46,3,FALSE))," ")</f>
        <v xml:space="preserve"> </v>
      </c>
      <c r="I180" s="153" t="str">
        <f>IF($F$12=3,VALUE(VLOOKUP($E180,'Pricing Reference'!$A$2:$E$46,4,FALSE))," ")</f>
        <v xml:space="preserve"> </v>
      </c>
      <c r="J180" s="391">
        <f>VALUE(VLOOKUP(E180,'Pricing Reference'!$A$2:$E$46,5,FALSE))</f>
        <v>23</v>
      </c>
      <c r="K180" s="158"/>
      <c r="L180" s="158"/>
      <c r="M180" s="158"/>
      <c r="N180" s="158"/>
      <c r="O180" s="158"/>
      <c r="P180" s="396">
        <f t="shared" si="37"/>
        <v>0</v>
      </c>
      <c r="Q180" s="159"/>
      <c r="R180" s="160"/>
      <c r="S180" s="156">
        <v>877958008637</v>
      </c>
      <c r="T180" s="397" t="str">
        <f t="shared" si="38"/>
        <v xml:space="preserve"> </v>
      </c>
      <c r="U180" s="400"/>
      <c r="V180" s="161">
        <f t="shared" si="39"/>
        <v>0</v>
      </c>
      <c r="W180" s="161">
        <f t="shared" si="40"/>
        <v>0</v>
      </c>
      <c r="X180" s="161">
        <f t="shared" si="41"/>
        <v>0</v>
      </c>
      <c r="Y180" s="161">
        <f t="shared" si="42"/>
        <v>0</v>
      </c>
      <c r="Z180" s="161">
        <f t="shared" si="43"/>
        <v>0</v>
      </c>
      <c r="AA180" s="162">
        <f t="shared" si="44"/>
        <v>0</v>
      </c>
    </row>
    <row r="181" spans="1:27" s="58" customFormat="1" ht="15" thickTop="1" thickBot="1">
      <c r="A181" s="375">
        <v>100139</v>
      </c>
      <c r="B181" s="362" t="s">
        <v>127</v>
      </c>
      <c r="C181" s="362" t="s">
        <v>124</v>
      </c>
      <c r="D181" s="363">
        <v>30</v>
      </c>
      <c r="E181" s="346" t="s">
        <v>175</v>
      </c>
      <c r="F181" s="159">
        <f t="shared" si="45"/>
        <v>11.5</v>
      </c>
      <c r="G181" s="153">
        <f>IF($F$12=1,VALUE(VLOOKUP($E181,'Pricing Reference'!$A$2:$E$46,2,FALSE))," ")</f>
        <v>11.5</v>
      </c>
      <c r="H181" s="153" t="str">
        <f>IF($F$12=2,VALUE(VLOOKUP($E181,'Pricing Reference'!$A$2:$E$46,3,FALSE))," ")</f>
        <v xml:space="preserve"> </v>
      </c>
      <c r="I181" s="153" t="str">
        <f>IF($F$12=3,VALUE(VLOOKUP($E181,'Pricing Reference'!$A$2:$E$46,4,FALSE))," ")</f>
        <v xml:space="preserve"> </v>
      </c>
      <c r="J181" s="391">
        <f>VALUE(VLOOKUP(E181,'Pricing Reference'!$A$2:$E$46,5,FALSE))</f>
        <v>23</v>
      </c>
      <c r="K181" s="158"/>
      <c r="L181" s="158"/>
      <c r="M181" s="158"/>
      <c r="N181" s="158"/>
      <c r="O181" s="158"/>
      <c r="P181" s="396">
        <f t="shared" si="37"/>
        <v>0</v>
      </c>
      <c r="Q181" s="399"/>
      <c r="R181" s="399"/>
      <c r="S181" s="156">
        <v>877958005988</v>
      </c>
      <c r="T181" s="397" t="str">
        <f t="shared" si="38"/>
        <v xml:space="preserve"> </v>
      </c>
      <c r="U181" s="400"/>
      <c r="V181" s="161">
        <f t="shared" si="39"/>
        <v>0</v>
      </c>
      <c r="W181" s="161">
        <f t="shared" si="40"/>
        <v>0</v>
      </c>
      <c r="X181" s="161">
        <f t="shared" si="41"/>
        <v>0</v>
      </c>
      <c r="Y181" s="161">
        <f t="shared" si="42"/>
        <v>0</v>
      </c>
      <c r="Z181" s="161">
        <f t="shared" si="43"/>
        <v>0</v>
      </c>
      <c r="AA181" s="162">
        <f t="shared" si="44"/>
        <v>0</v>
      </c>
    </row>
    <row r="182" spans="1:27" s="343" customFormat="1" ht="14.4" thickTop="1" thickBot="1">
      <c r="A182" s="367">
        <v>100137</v>
      </c>
      <c r="B182" s="348" t="s">
        <v>288</v>
      </c>
      <c r="C182" s="346" t="s">
        <v>124</v>
      </c>
      <c r="D182" s="347">
        <v>30</v>
      </c>
      <c r="E182" s="346" t="s">
        <v>175</v>
      </c>
      <c r="F182" s="159">
        <f t="shared" si="45"/>
        <v>11.5</v>
      </c>
      <c r="G182" s="153">
        <f>IF($F$12=1,VALUE(VLOOKUP($E182,'Pricing Reference'!$A$2:$E$46,2,FALSE))," ")</f>
        <v>11.5</v>
      </c>
      <c r="H182" s="153" t="str">
        <f>IF($F$12=2,VALUE(VLOOKUP($E182,'Pricing Reference'!$A$2:$E$46,3,FALSE))," ")</f>
        <v xml:space="preserve"> </v>
      </c>
      <c r="I182" s="153" t="str">
        <f>IF($F$12=3,VALUE(VLOOKUP($E182,'Pricing Reference'!$A$2:$E$46,4,FALSE))," ")</f>
        <v xml:space="preserve"> </v>
      </c>
      <c r="J182" s="391">
        <f>VALUE(VLOOKUP(E182,'Pricing Reference'!$A$2:$E$46,5,FALSE))</f>
        <v>23</v>
      </c>
      <c r="K182" s="158"/>
      <c r="L182" s="158"/>
      <c r="M182" s="158"/>
      <c r="N182" s="158"/>
      <c r="O182" s="158"/>
      <c r="P182" s="396">
        <f t="shared" si="37"/>
        <v>0</v>
      </c>
      <c r="Q182" s="159"/>
      <c r="R182" s="160"/>
      <c r="S182" s="156">
        <v>877958004035</v>
      </c>
      <c r="T182" s="397" t="str">
        <f t="shared" si="38"/>
        <v xml:space="preserve"> </v>
      </c>
      <c r="U182" s="395"/>
      <c r="V182" s="161">
        <f t="shared" si="39"/>
        <v>0</v>
      </c>
      <c r="W182" s="161">
        <f t="shared" si="40"/>
        <v>0</v>
      </c>
      <c r="X182" s="161">
        <f t="shared" si="41"/>
        <v>0</v>
      </c>
      <c r="Y182" s="161">
        <f t="shared" si="42"/>
        <v>0</v>
      </c>
      <c r="Z182" s="161">
        <f t="shared" si="43"/>
        <v>0</v>
      </c>
      <c r="AA182" s="162">
        <f t="shared" si="44"/>
        <v>0</v>
      </c>
    </row>
    <row r="183" spans="1:27" s="343" customFormat="1" ht="14.4" thickTop="1" thickBot="1">
      <c r="A183" s="351">
        <v>107660</v>
      </c>
      <c r="B183" s="346" t="s">
        <v>246</v>
      </c>
      <c r="C183" s="346" t="s">
        <v>124</v>
      </c>
      <c r="D183" s="347">
        <v>33</v>
      </c>
      <c r="E183" s="346" t="s">
        <v>289</v>
      </c>
      <c r="F183" s="159">
        <f t="shared" si="45"/>
        <v>14</v>
      </c>
      <c r="G183" s="153">
        <f>IF($F$12=1,VALUE(VLOOKUP($E183,'Pricing Reference'!$A$2:$E$46,2,FALSE))," ")</f>
        <v>14</v>
      </c>
      <c r="H183" s="153" t="str">
        <f>IF($F$12=2,VALUE(VLOOKUP($E183,'Pricing Reference'!$A$2:$E$46,3,FALSE))," ")</f>
        <v xml:space="preserve"> </v>
      </c>
      <c r="I183" s="153" t="str">
        <f>IF($F$12=3,VALUE(VLOOKUP($E183,'Pricing Reference'!$A$2:$E$46,4,FALSE))," ")</f>
        <v xml:space="preserve"> </v>
      </c>
      <c r="J183" s="391">
        <f>VALUE(VLOOKUP(E183,'Pricing Reference'!$A$2:$E$46,5,FALSE))</f>
        <v>28</v>
      </c>
      <c r="K183" s="158"/>
      <c r="L183" s="158"/>
      <c r="M183" s="158"/>
      <c r="N183" s="158"/>
      <c r="O183" s="158"/>
      <c r="P183" s="396">
        <f t="shared" si="37"/>
        <v>0</v>
      </c>
      <c r="Q183" s="159"/>
      <c r="R183" s="160"/>
      <c r="S183" s="156">
        <v>847587005789</v>
      </c>
      <c r="T183" s="397" t="str">
        <f t="shared" si="38"/>
        <v xml:space="preserve"> </v>
      </c>
      <c r="U183" s="395"/>
      <c r="V183" s="161">
        <f t="shared" si="39"/>
        <v>0</v>
      </c>
      <c r="W183" s="161">
        <f t="shared" si="40"/>
        <v>0</v>
      </c>
      <c r="X183" s="161">
        <f t="shared" si="41"/>
        <v>0</v>
      </c>
      <c r="Y183" s="161">
        <f t="shared" si="42"/>
        <v>0</v>
      </c>
      <c r="Z183" s="161">
        <f t="shared" si="43"/>
        <v>0</v>
      </c>
      <c r="AA183" s="162">
        <f t="shared" si="44"/>
        <v>0</v>
      </c>
    </row>
    <row r="184" spans="1:27" s="343" customFormat="1" ht="14.4" thickTop="1" thickBot="1">
      <c r="A184" s="367">
        <v>100633</v>
      </c>
      <c r="B184" s="348" t="s">
        <v>256</v>
      </c>
      <c r="C184" s="346" t="s">
        <v>124</v>
      </c>
      <c r="D184" s="347">
        <v>33</v>
      </c>
      <c r="E184" s="346" t="s">
        <v>290</v>
      </c>
      <c r="F184" s="159">
        <f t="shared" si="45"/>
        <v>14</v>
      </c>
      <c r="G184" s="153">
        <f>IF($F$12=1,VALUE(VLOOKUP($E184,'Pricing Reference'!$A$2:$E$46,2,FALSE))," ")</f>
        <v>14</v>
      </c>
      <c r="H184" s="153" t="str">
        <f>IF($F$12=2,VALUE(VLOOKUP($E184,'Pricing Reference'!$A$2:$E$46,3,FALSE))," ")</f>
        <v xml:space="preserve"> </v>
      </c>
      <c r="I184" s="153" t="str">
        <f>IF($F$12=3,VALUE(VLOOKUP($E184,'Pricing Reference'!$A$2:$E$46,4,FALSE))," ")</f>
        <v xml:space="preserve"> </v>
      </c>
      <c r="J184" s="391">
        <f>VALUE(VLOOKUP(E184,'Pricing Reference'!$A$2:$E$46,5,FALSE))</f>
        <v>28</v>
      </c>
      <c r="K184" s="158"/>
      <c r="L184" s="158"/>
      <c r="M184" s="158"/>
      <c r="N184" s="158"/>
      <c r="O184" s="158"/>
      <c r="P184" s="396">
        <f t="shared" si="37"/>
        <v>0</v>
      </c>
      <c r="Q184" s="159"/>
      <c r="R184" s="160"/>
      <c r="S184" s="156">
        <v>877958008705</v>
      </c>
      <c r="T184" s="397" t="str">
        <f t="shared" si="38"/>
        <v xml:space="preserve"> </v>
      </c>
      <c r="U184" s="395"/>
      <c r="V184" s="161">
        <f t="shared" si="39"/>
        <v>0</v>
      </c>
      <c r="W184" s="161">
        <f t="shared" si="40"/>
        <v>0</v>
      </c>
      <c r="X184" s="161">
        <f t="shared" si="41"/>
        <v>0</v>
      </c>
      <c r="Y184" s="161">
        <f t="shared" si="42"/>
        <v>0</v>
      </c>
      <c r="Z184" s="161">
        <f t="shared" si="43"/>
        <v>0</v>
      </c>
      <c r="AA184" s="162">
        <f t="shared" si="44"/>
        <v>0</v>
      </c>
    </row>
    <row r="185" spans="1:27" s="58" customFormat="1" ht="15" thickTop="1" thickBot="1">
      <c r="A185" s="367">
        <v>100001</v>
      </c>
      <c r="B185" s="348" t="s">
        <v>291</v>
      </c>
      <c r="C185" s="346" t="s">
        <v>124</v>
      </c>
      <c r="D185" s="347">
        <v>33</v>
      </c>
      <c r="E185" s="346" t="s">
        <v>292</v>
      </c>
      <c r="F185" s="159">
        <f t="shared" si="45"/>
        <v>13.5</v>
      </c>
      <c r="G185" s="153">
        <f>IF($F$12=1,VALUE(VLOOKUP($E185,'Pricing Reference'!$A$2:$E$46,2,FALSE))," ")</f>
        <v>13.5</v>
      </c>
      <c r="H185" s="153" t="str">
        <f>IF($F$12=2,VALUE(VLOOKUP($E185,'Pricing Reference'!$A$2:$E$46,3,FALSE))," ")</f>
        <v xml:space="preserve"> </v>
      </c>
      <c r="I185" s="153" t="str">
        <f>IF($F$12=3,VALUE(VLOOKUP($E185,'Pricing Reference'!$A$2:$E$46,4,FALSE))," ")</f>
        <v xml:space="preserve"> </v>
      </c>
      <c r="J185" s="391">
        <f>VALUE(VLOOKUP(E185,'Pricing Reference'!$A$2:$E$46,5,FALSE))</f>
        <v>27</v>
      </c>
      <c r="K185" s="158"/>
      <c r="L185" s="158"/>
      <c r="M185" s="158"/>
      <c r="N185" s="158"/>
      <c r="O185" s="158"/>
      <c r="P185" s="396">
        <f t="shared" si="37"/>
        <v>0</v>
      </c>
      <c r="Q185" s="159"/>
      <c r="R185" s="160"/>
      <c r="S185" s="156">
        <v>847587002948</v>
      </c>
      <c r="T185" s="397" t="str">
        <f t="shared" si="38"/>
        <v xml:space="preserve"> </v>
      </c>
      <c r="U185" s="400"/>
      <c r="V185" s="161">
        <f t="shared" si="39"/>
        <v>0</v>
      </c>
      <c r="W185" s="161">
        <f t="shared" si="40"/>
        <v>0</v>
      </c>
      <c r="X185" s="161">
        <f t="shared" si="41"/>
        <v>0</v>
      </c>
      <c r="Y185" s="161">
        <f t="shared" si="42"/>
        <v>0</v>
      </c>
      <c r="Z185" s="161">
        <f t="shared" si="43"/>
        <v>0</v>
      </c>
      <c r="AA185" s="162">
        <f t="shared" si="44"/>
        <v>0</v>
      </c>
    </row>
    <row r="186" spans="1:27" s="343" customFormat="1" ht="14.4" thickTop="1" thickBot="1">
      <c r="A186" s="351">
        <v>100002</v>
      </c>
      <c r="B186" s="348" t="s">
        <v>293</v>
      </c>
      <c r="C186" s="346" t="s">
        <v>124</v>
      </c>
      <c r="D186" s="347">
        <v>33</v>
      </c>
      <c r="E186" s="346" t="s">
        <v>292</v>
      </c>
      <c r="F186" s="159">
        <f t="shared" si="45"/>
        <v>13.5</v>
      </c>
      <c r="G186" s="153">
        <f>IF($F$12=1,VALUE(VLOOKUP($E186,'Pricing Reference'!$A$2:$E$46,2,FALSE))," ")</f>
        <v>13.5</v>
      </c>
      <c r="H186" s="153" t="str">
        <f>IF($F$12=2,VALUE(VLOOKUP($E186,'Pricing Reference'!$A$2:$E$46,3,FALSE))," ")</f>
        <v xml:space="preserve"> </v>
      </c>
      <c r="I186" s="153" t="str">
        <f>IF($F$12=3,VALUE(VLOOKUP($E186,'Pricing Reference'!$A$2:$E$46,4,FALSE))," ")</f>
        <v xml:space="preserve"> </v>
      </c>
      <c r="J186" s="391">
        <f>VALUE(VLOOKUP(E186,'Pricing Reference'!$A$2:$E$46,5,FALSE))</f>
        <v>27</v>
      </c>
      <c r="K186" s="158"/>
      <c r="L186" s="158"/>
      <c r="M186" s="158"/>
      <c r="N186" s="158"/>
      <c r="O186" s="158"/>
      <c r="P186" s="396">
        <f t="shared" si="37"/>
        <v>0</v>
      </c>
      <c r="Q186" s="159"/>
      <c r="R186" s="160"/>
      <c r="S186" s="156">
        <v>847587002955</v>
      </c>
      <c r="T186" s="397" t="str">
        <f t="shared" si="38"/>
        <v xml:space="preserve"> </v>
      </c>
      <c r="U186" s="395"/>
      <c r="V186" s="161">
        <f t="shared" si="39"/>
        <v>0</v>
      </c>
      <c r="W186" s="161">
        <f t="shared" si="40"/>
        <v>0</v>
      </c>
      <c r="X186" s="161">
        <f t="shared" si="41"/>
        <v>0</v>
      </c>
      <c r="Y186" s="161">
        <f t="shared" si="42"/>
        <v>0</v>
      </c>
      <c r="Z186" s="161">
        <f t="shared" si="43"/>
        <v>0</v>
      </c>
      <c r="AA186" s="162">
        <f t="shared" si="44"/>
        <v>0</v>
      </c>
    </row>
    <row r="187" spans="1:27" s="343" customFormat="1" ht="14.4" thickTop="1" thickBot="1">
      <c r="A187" s="355">
        <v>100359</v>
      </c>
      <c r="B187" s="347" t="s">
        <v>171</v>
      </c>
      <c r="C187" s="346" t="s">
        <v>124</v>
      </c>
      <c r="D187" s="347">
        <v>33</v>
      </c>
      <c r="E187" s="346" t="s">
        <v>294</v>
      </c>
      <c r="F187" s="159">
        <f t="shared" si="45"/>
        <v>13.5</v>
      </c>
      <c r="G187" s="153">
        <f>IF($F$12=1,VALUE(VLOOKUP($E187,'Pricing Reference'!$A$2:$E$46,2,FALSE))," ")</f>
        <v>13.5</v>
      </c>
      <c r="H187" s="153" t="str">
        <f>IF($F$12=2,VALUE(VLOOKUP($E187,'Pricing Reference'!$A$2:$E$46,3,FALSE))," ")</f>
        <v xml:space="preserve"> </v>
      </c>
      <c r="I187" s="153" t="str">
        <f>IF($F$12=3,VALUE(VLOOKUP($E187,'Pricing Reference'!$A$2:$E$46,4,FALSE))," ")</f>
        <v xml:space="preserve"> </v>
      </c>
      <c r="J187" s="391">
        <f>VALUE(VLOOKUP(E187,'Pricing Reference'!$A$2:$E$46,5,FALSE))</f>
        <v>27</v>
      </c>
      <c r="K187" s="158"/>
      <c r="L187" s="158"/>
      <c r="M187" s="158"/>
      <c r="N187" s="158"/>
      <c r="O187" s="158"/>
      <c r="P187" s="396">
        <f t="shared" si="37"/>
        <v>0</v>
      </c>
      <c r="Q187" s="159"/>
      <c r="R187" s="160"/>
      <c r="S187" s="156">
        <v>877958008606</v>
      </c>
      <c r="T187" s="397" t="str">
        <f t="shared" si="38"/>
        <v xml:space="preserve"> </v>
      </c>
      <c r="U187" s="395"/>
      <c r="V187" s="161">
        <f t="shared" si="39"/>
        <v>0</v>
      </c>
      <c r="W187" s="161">
        <f t="shared" si="40"/>
        <v>0</v>
      </c>
      <c r="X187" s="161">
        <f t="shared" si="41"/>
        <v>0</v>
      </c>
      <c r="Y187" s="161">
        <f t="shared" si="42"/>
        <v>0</v>
      </c>
      <c r="Z187" s="161">
        <f t="shared" si="43"/>
        <v>0</v>
      </c>
      <c r="AA187" s="162">
        <f t="shared" si="44"/>
        <v>0</v>
      </c>
    </row>
    <row r="188" spans="1:27" s="343" customFormat="1" ht="14.4" thickTop="1" thickBot="1">
      <c r="A188" s="357">
        <v>100229</v>
      </c>
      <c r="B188" s="358" t="s">
        <v>295</v>
      </c>
      <c r="C188" s="346" t="s">
        <v>124</v>
      </c>
      <c r="D188" s="347">
        <v>33</v>
      </c>
      <c r="E188" s="346" t="s">
        <v>292</v>
      </c>
      <c r="F188" s="159">
        <f t="shared" si="45"/>
        <v>13.5</v>
      </c>
      <c r="G188" s="153">
        <f>IF($F$12=1,VALUE(VLOOKUP($E188,'Pricing Reference'!$A$2:$E$46,2,FALSE))," ")</f>
        <v>13.5</v>
      </c>
      <c r="H188" s="153" t="str">
        <f>IF($F$12=2,VALUE(VLOOKUP($E188,'Pricing Reference'!$A$2:$E$46,3,FALSE))," ")</f>
        <v xml:space="preserve"> </v>
      </c>
      <c r="I188" s="153" t="str">
        <f>IF($F$12=3,VALUE(VLOOKUP($E188,'Pricing Reference'!$A$2:$E$46,4,FALSE))," ")</f>
        <v xml:space="preserve"> </v>
      </c>
      <c r="J188" s="391">
        <f>VALUE(VLOOKUP(E188,'Pricing Reference'!$A$2:$E$46,5,FALSE))</f>
        <v>27</v>
      </c>
      <c r="K188" s="158"/>
      <c r="L188" s="158"/>
      <c r="M188" s="158"/>
      <c r="N188" s="158"/>
      <c r="O188" s="158"/>
      <c r="P188" s="396">
        <f t="shared" si="37"/>
        <v>0</v>
      </c>
      <c r="Q188" s="159"/>
      <c r="R188" s="160"/>
      <c r="S188" s="156">
        <v>847587002917</v>
      </c>
      <c r="T188" s="397" t="str">
        <f t="shared" si="38"/>
        <v xml:space="preserve"> </v>
      </c>
      <c r="U188" s="395"/>
      <c r="V188" s="161">
        <f t="shared" si="39"/>
        <v>0</v>
      </c>
      <c r="W188" s="161">
        <f t="shared" si="40"/>
        <v>0</v>
      </c>
      <c r="X188" s="161">
        <f t="shared" si="41"/>
        <v>0</v>
      </c>
      <c r="Y188" s="161">
        <f t="shared" si="42"/>
        <v>0</v>
      </c>
      <c r="Z188" s="161">
        <f t="shared" si="43"/>
        <v>0</v>
      </c>
      <c r="AA188" s="162">
        <f t="shared" si="44"/>
        <v>0</v>
      </c>
    </row>
    <row r="189" spans="1:27" s="343" customFormat="1" ht="14.4" thickTop="1" thickBot="1">
      <c r="A189" s="355">
        <v>100226</v>
      </c>
      <c r="B189" s="353" t="s">
        <v>296</v>
      </c>
      <c r="C189" s="346" t="s">
        <v>124</v>
      </c>
      <c r="D189" s="347">
        <v>33</v>
      </c>
      <c r="E189" s="346" t="s">
        <v>292</v>
      </c>
      <c r="F189" s="159">
        <f t="shared" si="45"/>
        <v>13.5</v>
      </c>
      <c r="G189" s="153">
        <f>IF($F$12=1,VALUE(VLOOKUP($E189,'Pricing Reference'!$A$2:$E$46,2,FALSE))," ")</f>
        <v>13.5</v>
      </c>
      <c r="H189" s="153" t="str">
        <f>IF($F$12=2,VALUE(VLOOKUP($E189,'Pricing Reference'!$A$2:$E$46,3,FALSE))," ")</f>
        <v xml:space="preserve"> </v>
      </c>
      <c r="I189" s="153" t="str">
        <f>IF($F$12=3,VALUE(VLOOKUP($E189,'Pricing Reference'!$A$2:$E$46,4,FALSE))," ")</f>
        <v xml:space="preserve"> </v>
      </c>
      <c r="J189" s="391">
        <f>VALUE(VLOOKUP(E189,'Pricing Reference'!$A$2:$E$46,5,FALSE))</f>
        <v>27</v>
      </c>
      <c r="K189" s="158"/>
      <c r="L189" s="158"/>
      <c r="M189" s="158"/>
      <c r="N189" s="158"/>
      <c r="O189" s="158"/>
      <c r="P189" s="396">
        <f t="shared" si="37"/>
        <v>0</v>
      </c>
      <c r="Q189" s="159"/>
      <c r="R189" s="160"/>
      <c r="S189" s="156">
        <v>847587002931</v>
      </c>
      <c r="T189" s="397" t="str">
        <f t="shared" si="38"/>
        <v xml:space="preserve"> </v>
      </c>
      <c r="U189" s="395"/>
      <c r="V189" s="161">
        <f t="shared" si="39"/>
        <v>0</v>
      </c>
      <c r="W189" s="161">
        <f t="shared" si="40"/>
        <v>0</v>
      </c>
      <c r="X189" s="161">
        <f t="shared" si="41"/>
        <v>0</v>
      </c>
      <c r="Y189" s="161">
        <f t="shared" si="42"/>
        <v>0</v>
      </c>
      <c r="Z189" s="161">
        <f t="shared" si="43"/>
        <v>0</v>
      </c>
      <c r="AA189" s="162">
        <f t="shared" si="44"/>
        <v>0</v>
      </c>
    </row>
    <row r="190" spans="1:27" s="343" customFormat="1" ht="14.4" thickTop="1" thickBot="1">
      <c r="A190" s="357">
        <v>100227</v>
      </c>
      <c r="B190" s="358" t="s">
        <v>297</v>
      </c>
      <c r="C190" s="346" t="s">
        <v>124</v>
      </c>
      <c r="D190" s="347">
        <v>33</v>
      </c>
      <c r="E190" s="346" t="s">
        <v>292</v>
      </c>
      <c r="F190" s="159">
        <f t="shared" si="45"/>
        <v>13.5</v>
      </c>
      <c r="G190" s="153">
        <f>IF($F$12=1,VALUE(VLOOKUP($E190,'Pricing Reference'!$A$2:$E$46,2,FALSE))," ")</f>
        <v>13.5</v>
      </c>
      <c r="H190" s="153" t="str">
        <f>IF($F$12=2,VALUE(VLOOKUP($E190,'Pricing Reference'!$A$2:$E$46,3,FALSE))," ")</f>
        <v xml:space="preserve"> </v>
      </c>
      <c r="I190" s="153" t="str">
        <f>IF($F$12=3,VALUE(VLOOKUP($E190,'Pricing Reference'!$A$2:$E$46,4,FALSE))," ")</f>
        <v xml:space="preserve"> </v>
      </c>
      <c r="J190" s="391">
        <f>VALUE(VLOOKUP(E190,'Pricing Reference'!$A$2:$E$46,5,FALSE))</f>
        <v>27</v>
      </c>
      <c r="K190" s="158"/>
      <c r="L190" s="158"/>
      <c r="M190" s="158"/>
      <c r="N190" s="158"/>
      <c r="O190" s="158"/>
      <c r="P190" s="396">
        <f t="shared" si="37"/>
        <v>0</v>
      </c>
      <c r="Q190" s="159"/>
      <c r="R190" s="160"/>
      <c r="S190" s="156">
        <v>847587002924</v>
      </c>
      <c r="T190" s="397" t="str">
        <f t="shared" si="38"/>
        <v xml:space="preserve"> </v>
      </c>
      <c r="U190" s="395"/>
      <c r="V190" s="161">
        <f t="shared" si="39"/>
        <v>0</v>
      </c>
      <c r="W190" s="161">
        <f t="shared" si="40"/>
        <v>0</v>
      </c>
      <c r="X190" s="161">
        <f t="shared" si="41"/>
        <v>0</v>
      </c>
      <c r="Y190" s="161">
        <f t="shared" si="42"/>
        <v>0</v>
      </c>
      <c r="Z190" s="161">
        <f t="shared" si="43"/>
        <v>0</v>
      </c>
      <c r="AA190" s="162">
        <f t="shared" si="44"/>
        <v>0</v>
      </c>
    </row>
    <row r="191" spans="1:27" s="343" customFormat="1" ht="14.4" thickTop="1" thickBot="1">
      <c r="A191" s="357">
        <v>100082</v>
      </c>
      <c r="B191" s="358" t="s">
        <v>298</v>
      </c>
      <c r="C191" s="346" t="s">
        <v>124</v>
      </c>
      <c r="D191" s="347">
        <v>35</v>
      </c>
      <c r="E191" s="346" t="s">
        <v>299</v>
      </c>
      <c r="F191" s="159">
        <f t="shared" si="45"/>
        <v>6.5</v>
      </c>
      <c r="G191" s="153">
        <f>IF($F$12=1,VALUE(VLOOKUP($E191,'Pricing Reference'!$A$2:$E$46,2,FALSE))," ")</f>
        <v>6.5</v>
      </c>
      <c r="H191" s="153" t="str">
        <f>IF($F$12=2,VALUE(VLOOKUP($E191,'Pricing Reference'!$A$2:$E$46,3,FALSE))," ")</f>
        <v xml:space="preserve"> </v>
      </c>
      <c r="I191" s="153" t="str">
        <f>IF($F$12=3,VALUE(VLOOKUP($E191,'Pricing Reference'!$A$2:$E$46,4,FALSE))," ")</f>
        <v xml:space="preserve"> </v>
      </c>
      <c r="J191" s="391">
        <f>VALUE(VLOOKUP(E191,'Pricing Reference'!$A$2:$E$46,5,FALSE))</f>
        <v>13</v>
      </c>
      <c r="K191" s="158"/>
      <c r="L191" s="158"/>
      <c r="M191" s="158"/>
      <c r="N191" s="158"/>
      <c r="O191" s="158"/>
      <c r="P191" s="396">
        <f t="shared" si="37"/>
        <v>0</v>
      </c>
      <c r="Q191" s="159"/>
      <c r="R191" s="160"/>
      <c r="S191" s="156">
        <v>847587003440</v>
      </c>
      <c r="T191" s="397" t="str">
        <f t="shared" si="38"/>
        <v xml:space="preserve"> </v>
      </c>
      <c r="U191" s="395"/>
      <c r="V191" s="161">
        <f t="shared" si="39"/>
        <v>0</v>
      </c>
      <c r="W191" s="161">
        <f t="shared" si="40"/>
        <v>0</v>
      </c>
      <c r="X191" s="161">
        <f t="shared" si="41"/>
        <v>0</v>
      </c>
      <c r="Y191" s="161">
        <f t="shared" si="42"/>
        <v>0</v>
      </c>
      <c r="Z191" s="161">
        <f t="shared" si="43"/>
        <v>0</v>
      </c>
      <c r="AA191" s="162">
        <f t="shared" si="44"/>
        <v>0</v>
      </c>
    </row>
    <row r="192" spans="1:27" s="343" customFormat="1" ht="14.4" thickTop="1" thickBot="1">
      <c r="A192" s="357">
        <v>100274</v>
      </c>
      <c r="B192" s="358" t="s">
        <v>218</v>
      </c>
      <c r="C192" s="346" t="s">
        <v>124</v>
      </c>
      <c r="D192" s="347">
        <v>35</v>
      </c>
      <c r="E192" s="346" t="s">
        <v>299</v>
      </c>
      <c r="F192" s="159">
        <f t="shared" si="45"/>
        <v>6.5</v>
      </c>
      <c r="G192" s="153">
        <f>IF($F$12=1,VALUE(VLOOKUP($E192,'Pricing Reference'!$A$2:$E$46,2,FALSE))," ")</f>
        <v>6.5</v>
      </c>
      <c r="H192" s="153" t="str">
        <f>IF($F$12=2,VALUE(VLOOKUP($E192,'Pricing Reference'!$A$2:$E$46,3,FALSE))," ")</f>
        <v xml:space="preserve"> </v>
      </c>
      <c r="I192" s="153" t="str">
        <f>IF($F$12=3,VALUE(VLOOKUP($E192,'Pricing Reference'!$A$2:$E$46,4,FALSE))," ")</f>
        <v xml:space="preserve"> </v>
      </c>
      <c r="J192" s="391">
        <f>VALUE(VLOOKUP(E192,'Pricing Reference'!$A$2:$E$46,5,FALSE))</f>
        <v>13</v>
      </c>
      <c r="K192" s="158"/>
      <c r="L192" s="158"/>
      <c r="M192" s="158"/>
      <c r="N192" s="158"/>
      <c r="O192" s="158"/>
      <c r="P192" s="396">
        <f t="shared" si="37"/>
        <v>0</v>
      </c>
      <c r="Q192" s="159"/>
      <c r="R192" s="160"/>
      <c r="S192" s="156">
        <v>847587003457</v>
      </c>
      <c r="T192" s="397" t="str">
        <f t="shared" si="38"/>
        <v xml:space="preserve"> </v>
      </c>
      <c r="U192" s="395"/>
      <c r="V192" s="161">
        <f t="shared" si="39"/>
        <v>0</v>
      </c>
      <c r="W192" s="161">
        <f t="shared" si="40"/>
        <v>0</v>
      </c>
      <c r="X192" s="161">
        <f t="shared" si="41"/>
        <v>0</v>
      </c>
      <c r="Y192" s="161">
        <f t="shared" si="42"/>
        <v>0</v>
      </c>
      <c r="Z192" s="161">
        <f t="shared" si="43"/>
        <v>0</v>
      </c>
      <c r="AA192" s="162">
        <f t="shared" si="44"/>
        <v>0</v>
      </c>
    </row>
    <row r="193" spans="1:27" s="343" customFormat="1" ht="14.4" thickTop="1" thickBot="1">
      <c r="A193" s="355">
        <v>100604</v>
      </c>
      <c r="B193" s="353" t="s">
        <v>300</v>
      </c>
      <c r="C193" s="346" t="s">
        <v>124</v>
      </c>
      <c r="D193" s="347">
        <v>35</v>
      </c>
      <c r="E193" s="346" t="s">
        <v>299</v>
      </c>
      <c r="F193" s="159">
        <f t="shared" si="45"/>
        <v>6.5</v>
      </c>
      <c r="G193" s="153">
        <f>IF($F$12=1,VALUE(VLOOKUP($E193,'Pricing Reference'!$A$2:$E$46,2,FALSE))," ")</f>
        <v>6.5</v>
      </c>
      <c r="H193" s="153" t="str">
        <f>IF($F$12=2,VALUE(VLOOKUP($E193,'Pricing Reference'!$A$2:$E$46,3,FALSE))," ")</f>
        <v xml:space="preserve"> </v>
      </c>
      <c r="I193" s="153" t="str">
        <f>IF($F$12=3,VALUE(VLOOKUP($E193,'Pricing Reference'!$A$2:$E$46,4,FALSE))," ")</f>
        <v xml:space="preserve"> </v>
      </c>
      <c r="J193" s="391">
        <f>VALUE(VLOOKUP(E193,'Pricing Reference'!$A$2:$E$46,5,FALSE))</f>
        <v>13</v>
      </c>
      <c r="K193" s="158"/>
      <c r="L193" s="158"/>
      <c r="M193" s="158"/>
      <c r="N193" s="158"/>
      <c r="O193" s="158"/>
      <c r="P193" s="396">
        <f t="shared" si="37"/>
        <v>0</v>
      </c>
      <c r="Q193" s="159"/>
      <c r="R193" s="160"/>
      <c r="S193" s="156">
        <v>877958008255</v>
      </c>
      <c r="T193" s="397" t="str">
        <f t="shared" si="38"/>
        <v xml:space="preserve"> </v>
      </c>
      <c r="U193" s="395"/>
      <c r="V193" s="161">
        <f t="shared" si="39"/>
        <v>0</v>
      </c>
      <c r="W193" s="161">
        <f t="shared" si="40"/>
        <v>0</v>
      </c>
      <c r="X193" s="161">
        <f t="shared" si="41"/>
        <v>0</v>
      </c>
      <c r="Y193" s="161">
        <f t="shared" si="42"/>
        <v>0</v>
      </c>
      <c r="Z193" s="161">
        <f t="shared" si="43"/>
        <v>0</v>
      </c>
      <c r="AA193" s="162">
        <f t="shared" si="44"/>
        <v>0</v>
      </c>
    </row>
    <row r="194" spans="1:27" s="343" customFormat="1" ht="14.4" thickTop="1" thickBot="1">
      <c r="A194" s="355">
        <v>107677</v>
      </c>
      <c r="B194" s="347" t="s">
        <v>301</v>
      </c>
      <c r="C194" s="346" t="s">
        <v>124</v>
      </c>
      <c r="D194" s="347">
        <v>35</v>
      </c>
      <c r="E194" s="346" t="s">
        <v>299</v>
      </c>
      <c r="F194" s="159">
        <f t="shared" si="45"/>
        <v>6.5</v>
      </c>
      <c r="G194" s="153">
        <f>IF($F$12=1,VALUE(VLOOKUP($E194,'Pricing Reference'!$A$2:$E$46,2,FALSE))," ")</f>
        <v>6.5</v>
      </c>
      <c r="H194" s="153" t="str">
        <f>IF($F$12=2,VALUE(VLOOKUP($E194,'Pricing Reference'!$A$2:$E$46,3,FALSE))," ")</f>
        <v xml:space="preserve"> </v>
      </c>
      <c r="I194" s="153" t="str">
        <f>IF($F$12=3,VALUE(VLOOKUP($E194,'Pricing Reference'!$A$2:$E$46,4,FALSE))," ")</f>
        <v xml:space="preserve"> </v>
      </c>
      <c r="J194" s="391">
        <f>VALUE(VLOOKUP(E194,'Pricing Reference'!$A$2:$E$46,5,FALSE))</f>
        <v>13</v>
      </c>
      <c r="K194" s="158"/>
      <c r="L194" s="158"/>
      <c r="M194" s="158"/>
      <c r="N194" s="158"/>
      <c r="O194" s="158"/>
      <c r="P194" s="396">
        <f t="shared" si="37"/>
        <v>0</v>
      </c>
      <c r="Q194" s="159"/>
      <c r="R194" s="160"/>
      <c r="S194" s="156">
        <v>847587005956</v>
      </c>
      <c r="T194" s="397" t="str">
        <f t="shared" si="38"/>
        <v xml:space="preserve"> </v>
      </c>
      <c r="U194" s="395"/>
      <c r="V194" s="161">
        <f t="shared" si="39"/>
        <v>0</v>
      </c>
      <c r="W194" s="161">
        <f t="shared" si="40"/>
        <v>0</v>
      </c>
      <c r="X194" s="161">
        <f t="shared" si="41"/>
        <v>0</v>
      </c>
      <c r="Y194" s="161">
        <f t="shared" si="42"/>
        <v>0</v>
      </c>
      <c r="Z194" s="161">
        <f t="shared" si="43"/>
        <v>0</v>
      </c>
      <c r="AA194" s="162">
        <f t="shared" si="44"/>
        <v>0</v>
      </c>
    </row>
    <row r="195" spans="1:27" s="343" customFormat="1" ht="14.4" thickTop="1" thickBot="1">
      <c r="A195" s="367">
        <v>107676</v>
      </c>
      <c r="B195" s="348" t="s">
        <v>302</v>
      </c>
      <c r="C195" s="346" t="s">
        <v>124</v>
      </c>
      <c r="D195" s="347">
        <v>35</v>
      </c>
      <c r="E195" s="346" t="s">
        <v>299</v>
      </c>
      <c r="F195" s="159">
        <f t="shared" si="45"/>
        <v>6.5</v>
      </c>
      <c r="G195" s="153">
        <f>IF($F$12=1,VALUE(VLOOKUP($E195,'Pricing Reference'!$A$2:$E$46,2,FALSE))," ")</f>
        <v>6.5</v>
      </c>
      <c r="H195" s="153" t="str">
        <f>IF($F$12=2,VALUE(VLOOKUP($E195,'Pricing Reference'!$A$2:$E$46,3,FALSE))," ")</f>
        <v xml:space="preserve"> </v>
      </c>
      <c r="I195" s="153" t="str">
        <f>IF($F$12=3,VALUE(VLOOKUP($E195,'Pricing Reference'!$A$2:$E$46,4,FALSE))," ")</f>
        <v xml:space="preserve"> </v>
      </c>
      <c r="J195" s="391">
        <f>VALUE(VLOOKUP(E195,'Pricing Reference'!$A$2:$E$46,5,FALSE))</f>
        <v>13</v>
      </c>
      <c r="K195" s="158"/>
      <c r="L195" s="158"/>
      <c r="M195" s="158"/>
      <c r="N195" s="158"/>
      <c r="O195" s="158"/>
      <c r="P195" s="396">
        <f t="shared" si="37"/>
        <v>0</v>
      </c>
      <c r="Q195" s="159"/>
      <c r="R195" s="160"/>
      <c r="S195" s="156">
        <v>847587005949</v>
      </c>
      <c r="T195" s="397" t="str">
        <f t="shared" si="38"/>
        <v xml:space="preserve"> </v>
      </c>
      <c r="U195" s="395"/>
      <c r="V195" s="161">
        <f t="shared" si="39"/>
        <v>0</v>
      </c>
      <c r="W195" s="161">
        <f t="shared" si="40"/>
        <v>0</v>
      </c>
      <c r="X195" s="161">
        <f t="shared" si="41"/>
        <v>0</v>
      </c>
      <c r="Y195" s="161">
        <f t="shared" si="42"/>
        <v>0</v>
      </c>
      <c r="Z195" s="161">
        <f t="shared" si="43"/>
        <v>0</v>
      </c>
      <c r="AA195" s="162">
        <f t="shared" si="44"/>
        <v>0</v>
      </c>
    </row>
    <row r="196" spans="1:27" s="58" customFormat="1" ht="15" thickTop="1" thickBot="1">
      <c r="A196" s="367">
        <v>107679</v>
      </c>
      <c r="B196" s="346" t="s">
        <v>303</v>
      </c>
      <c r="C196" s="346" t="s">
        <v>124</v>
      </c>
      <c r="D196" s="347">
        <v>35</v>
      </c>
      <c r="E196" s="346" t="s">
        <v>299</v>
      </c>
      <c r="F196" s="159">
        <f t="shared" si="45"/>
        <v>6.5</v>
      </c>
      <c r="G196" s="153">
        <f>IF($F$12=1,VALUE(VLOOKUP($E196,'Pricing Reference'!$A$2:$E$46,2,FALSE))," ")</f>
        <v>6.5</v>
      </c>
      <c r="H196" s="153" t="str">
        <f>IF($F$12=2,VALUE(VLOOKUP($E196,'Pricing Reference'!$A$2:$E$46,3,FALSE))," ")</f>
        <v xml:space="preserve"> </v>
      </c>
      <c r="I196" s="153" t="str">
        <f>IF($F$12=3,VALUE(VLOOKUP($E196,'Pricing Reference'!$A$2:$E$46,4,FALSE))," ")</f>
        <v xml:space="preserve"> </v>
      </c>
      <c r="J196" s="391">
        <f>VALUE(VLOOKUP(E196,'Pricing Reference'!$A$2:$E$46,5,FALSE))</f>
        <v>13</v>
      </c>
      <c r="K196" s="158"/>
      <c r="L196" s="158"/>
      <c r="M196" s="158"/>
      <c r="N196" s="158"/>
      <c r="O196" s="158"/>
      <c r="P196" s="396">
        <f t="shared" si="37"/>
        <v>0</v>
      </c>
      <c r="Q196" s="159"/>
      <c r="R196" s="160"/>
      <c r="S196" s="156">
        <v>847587005970</v>
      </c>
      <c r="T196" s="397" t="str">
        <f t="shared" si="38"/>
        <v xml:space="preserve"> </v>
      </c>
      <c r="U196" s="400"/>
      <c r="V196" s="161">
        <f t="shared" si="39"/>
        <v>0</v>
      </c>
      <c r="W196" s="161">
        <f t="shared" si="40"/>
        <v>0</v>
      </c>
      <c r="X196" s="161">
        <f t="shared" si="41"/>
        <v>0</v>
      </c>
      <c r="Y196" s="161">
        <f t="shared" si="42"/>
        <v>0</v>
      </c>
      <c r="Z196" s="161">
        <f t="shared" si="43"/>
        <v>0</v>
      </c>
      <c r="AA196" s="162">
        <f t="shared" si="44"/>
        <v>0</v>
      </c>
    </row>
    <row r="197" spans="1:27" s="58" customFormat="1" ht="15" thickTop="1" thickBot="1">
      <c r="A197" s="351">
        <v>107680</v>
      </c>
      <c r="B197" s="346" t="s">
        <v>304</v>
      </c>
      <c r="C197" s="346" t="s">
        <v>124</v>
      </c>
      <c r="D197" s="347">
        <v>35</v>
      </c>
      <c r="E197" s="346" t="s">
        <v>299</v>
      </c>
      <c r="F197" s="159">
        <f t="shared" si="45"/>
        <v>6.5</v>
      </c>
      <c r="G197" s="153">
        <f>IF($F$12=1,VALUE(VLOOKUP($E197,'Pricing Reference'!$A$2:$E$46,2,FALSE))," ")</f>
        <v>6.5</v>
      </c>
      <c r="H197" s="153" t="str">
        <f>IF($F$12=2,VALUE(VLOOKUP($E197,'Pricing Reference'!$A$2:$E$46,3,FALSE))," ")</f>
        <v xml:space="preserve"> </v>
      </c>
      <c r="I197" s="153" t="str">
        <f>IF($F$12=3,VALUE(VLOOKUP($E197,'Pricing Reference'!$A$2:$E$46,4,FALSE))," ")</f>
        <v xml:space="preserve"> </v>
      </c>
      <c r="J197" s="391">
        <f>VALUE(VLOOKUP(E197,'Pricing Reference'!$A$2:$E$46,5,FALSE))</f>
        <v>13</v>
      </c>
      <c r="K197" s="158"/>
      <c r="L197" s="158"/>
      <c r="M197" s="158"/>
      <c r="N197" s="158"/>
      <c r="O197" s="158"/>
      <c r="P197" s="396">
        <f t="shared" si="37"/>
        <v>0</v>
      </c>
      <c r="Q197" s="159"/>
      <c r="R197" s="160"/>
      <c r="S197" s="156">
        <v>847587005987</v>
      </c>
      <c r="T197" s="397" t="str">
        <f t="shared" si="38"/>
        <v xml:space="preserve"> </v>
      </c>
      <c r="U197" s="400"/>
      <c r="V197" s="161">
        <f t="shared" si="39"/>
        <v>0</v>
      </c>
      <c r="W197" s="161">
        <f t="shared" si="40"/>
        <v>0</v>
      </c>
      <c r="X197" s="161">
        <f t="shared" si="41"/>
        <v>0</v>
      </c>
      <c r="Y197" s="161">
        <f t="shared" si="42"/>
        <v>0</v>
      </c>
      <c r="Z197" s="161">
        <f t="shared" si="43"/>
        <v>0</v>
      </c>
      <c r="AA197" s="162">
        <f t="shared" si="44"/>
        <v>0</v>
      </c>
    </row>
    <row r="198" spans="1:27" s="343" customFormat="1" ht="14.4" thickTop="1" thickBot="1">
      <c r="A198" s="367">
        <v>107681</v>
      </c>
      <c r="B198" s="346" t="s">
        <v>305</v>
      </c>
      <c r="C198" s="346" t="s">
        <v>124</v>
      </c>
      <c r="D198" s="347">
        <v>35</v>
      </c>
      <c r="E198" s="346" t="s">
        <v>299</v>
      </c>
      <c r="F198" s="159">
        <f t="shared" si="45"/>
        <v>6.5</v>
      </c>
      <c r="G198" s="153">
        <f>IF($F$12=1,VALUE(VLOOKUP($E198,'Pricing Reference'!$A$2:$E$46,2,FALSE))," ")</f>
        <v>6.5</v>
      </c>
      <c r="H198" s="153" t="str">
        <f>IF($F$12=2,VALUE(VLOOKUP($E198,'Pricing Reference'!$A$2:$E$46,3,FALSE))," ")</f>
        <v xml:space="preserve"> </v>
      </c>
      <c r="I198" s="153" t="str">
        <f>IF($F$12=3,VALUE(VLOOKUP($E198,'Pricing Reference'!$A$2:$E$46,4,FALSE))," ")</f>
        <v xml:space="preserve"> </v>
      </c>
      <c r="J198" s="391">
        <f>VALUE(VLOOKUP(E198,'Pricing Reference'!$A$2:$E$46,5,FALSE))</f>
        <v>13</v>
      </c>
      <c r="K198" s="158"/>
      <c r="L198" s="158"/>
      <c r="M198" s="158"/>
      <c r="N198" s="158"/>
      <c r="O198" s="158"/>
      <c r="P198" s="396">
        <f t="shared" si="37"/>
        <v>0</v>
      </c>
      <c r="Q198" s="159"/>
      <c r="R198" s="160"/>
      <c r="S198" s="156">
        <v>847587005994</v>
      </c>
      <c r="T198" s="397" t="str">
        <f t="shared" si="38"/>
        <v xml:space="preserve"> </v>
      </c>
      <c r="U198" s="395"/>
      <c r="V198" s="161">
        <f t="shared" si="39"/>
        <v>0</v>
      </c>
      <c r="W198" s="161">
        <f t="shared" si="40"/>
        <v>0</v>
      </c>
      <c r="X198" s="161">
        <f t="shared" si="41"/>
        <v>0</v>
      </c>
      <c r="Y198" s="161">
        <f t="shared" si="42"/>
        <v>0</v>
      </c>
      <c r="Z198" s="161">
        <f t="shared" si="43"/>
        <v>0</v>
      </c>
      <c r="AA198" s="162">
        <f t="shared" si="44"/>
        <v>0</v>
      </c>
    </row>
    <row r="199" spans="1:27" s="343" customFormat="1" ht="14.4" thickTop="1" thickBot="1">
      <c r="A199" s="367">
        <v>107682</v>
      </c>
      <c r="B199" s="348" t="s">
        <v>306</v>
      </c>
      <c r="C199" s="346" t="s">
        <v>124</v>
      </c>
      <c r="D199" s="347">
        <v>35</v>
      </c>
      <c r="E199" s="346" t="s">
        <v>299</v>
      </c>
      <c r="F199" s="159">
        <f t="shared" si="45"/>
        <v>6.5</v>
      </c>
      <c r="G199" s="153">
        <f>IF($F$12=1,VALUE(VLOOKUP($E199,'Pricing Reference'!$A$2:$E$46,2,FALSE))," ")</f>
        <v>6.5</v>
      </c>
      <c r="H199" s="153" t="str">
        <f>IF($F$12=2,VALUE(VLOOKUP($E199,'Pricing Reference'!$A$2:$E$46,3,FALSE))," ")</f>
        <v xml:space="preserve"> </v>
      </c>
      <c r="I199" s="153" t="str">
        <f>IF($F$12=3,VALUE(VLOOKUP($E199,'Pricing Reference'!$A$2:$E$46,4,FALSE))," ")</f>
        <v xml:space="preserve"> </v>
      </c>
      <c r="J199" s="391">
        <f>VALUE(VLOOKUP(E199,'Pricing Reference'!$A$2:$E$46,5,FALSE))</f>
        <v>13</v>
      </c>
      <c r="K199" s="158"/>
      <c r="L199" s="158"/>
      <c r="M199" s="158"/>
      <c r="N199" s="158"/>
      <c r="O199" s="158"/>
      <c r="P199" s="396">
        <f t="shared" si="37"/>
        <v>0</v>
      </c>
      <c r="Q199" s="159"/>
      <c r="R199" s="160"/>
      <c r="S199" s="156">
        <v>847587006007</v>
      </c>
      <c r="T199" s="397" t="str">
        <f t="shared" si="38"/>
        <v xml:space="preserve"> </v>
      </c>
      <c r="U199" s="395"/>
      <c r="V199" s="161">
        <f t="shared" si="39"/>
        <v>0</v>
      </c>
      <c r="W199" s="161">
        <f t="shared" si="40"/>
        <v>0</v>
      </c>
      <c r="X199" s="161">
        <f t="shared" si="41"/>
        <v>0</v>
      </c>
      <c r="Y199" s="161">
        <f t="shared" si="42"/>
        <v>0</v>
      </c>
      <c r="Z199" s="161">
        <f t="shared" si="43"/>
        <v>0</v>
      </c>
      <c r="AA199" s="162">
        <f t="shared" si="44"/>
        <v>0</v>
      </c>
    </row>
    <row r="200" spans="1:27" s="343" customFormat="1" ht="14.4" thickTop="1" thickBot="1">
      <c r="A200" s="350">
        <v>100600</v>
      </c>
      <c r="B200" s="346" t="s">
        <v>307</v>
      </c>
      <c r="C200" s="346" t="s">
        <v>124</v>
      </c>
      <c r="D200" s="347">
        <v>35</v>
      </c>
      <c r="E200" s="346" t="s">
        <v>299</v>
      </c>
      <c r="F200" s="159">
        <f t="shared" si="45"/>
        <v>6.5</v>
      </c>
      <c r="G200" s="153">
        <f>IF($F$12=1,VALUE(VLOOKUP($E200,'Pricing Reference'!$A$2:$E$46,2,FALSE))," ")</f>
        <v>6.5</v>
      </c>
      <c r="H200" s="153" t="str">
        <f>IF($F$12=2,VALUE(VLOOKUP($E200,'Pricing Reference'!$A$2:$E$46,3,FALSE))," ")</f>
        <v xml:space="preserve"> </v>
      </c>
      <c r="I200" s="153" t="str">
        <f>IF($F$12=3,VALUE(VLOOKUP($E200,'Pricing Reference'!$A$2:$E$46,4,FALSE))," ")</f>
        <v xml:space="preserve"> </v>
      </c>
      <c r="J200" s="391">
        <f>VALUE(VLOOKUP(E200,'Pricing Reference'!$A$2:$E$46,5,FALSE))</f>
        <v>13</v>
      </c>
      <c r="K200" s="158"/>
      <c r="L200" s="158"/>
      <c r="M200" s="158"/>
      <c r="N200" s="158"/>
      <c r="O200" s="158"/>
      <c r="P200" s="396">
        <f t="shared" si="37"/>
        <v>0</v>
      </c>
      <c r="Q200" s="159"/>
      <c r="R200" s="160"/>
      <c r="S200" s="156">
        <v>877958008217</v>
      </c>
      <c r="T200" s="397" t="str">
        <f t="shared" si="38"/>
        <v xml:space="preserve"> </v>
      </c>
      <c r="U200" s="395"/>
      <c r="V200" s="161">
        <f t="shared" si="39"/>
        <v>0</v>
      </c>
      <c r="W200" s="161">
        <f t="shared" si="40"/>
        <v>0</v>
      </c>
      <c r="X200" s="161">
        <f t="shared" si="41"/>
        <v>0</v>
      </c>
      <c r="Y200" s="161">
        <f t="shared" si="42"/>
        <v>0</v>
      </c>
      <c r="Z200" s="161">
        <f t="shared" si="43"/>
        <v>0</v>
      </c>
      <c r="AA200" s="162">
        <f t="shared" si="44"/>
        <v>0</v>
      </c>
    </row>
    <row r="201" spans="1:27" s="343" customFormat="1" ht="14.4" thickTop="1" thickBot="1">
      <c r="A201" s="350">
        <v>107690</v>
      </c>
      <c r="B201" s="346" t="s">
        <v>308</v>
      </c>
      <c r="C201" s="346" t="s">
        <v>124</v>
      </c>
      <c r="D201" s="347">
        <v>35</v>
      </c>
      <c r="E201" s="346" t="s">
        <v>299</v>
      </c>
      <c r="F201" s="159">
        <f t="shared" ref="F201:F232" si="46">SUM(G201:I201)</f>
        <v>6.5</v>
      </c>
      <c r="G201" s="153">
        <f>IF($F$12=1,VALUE(VLOOKUP($E201,'Pricing Reference'!$A$2:$E$46,2,FALSE))," ")</f>
        <v>6.5</v>
      </c>
      <c r="H201" s="153" t="str">
        <f>IF($F$12=2,VALUE(VLOOKUP($E201,'Pricing Reference'!$A$2:$E$46,3,FALSE))," ")</f>
        <v xml:space="preserve"> </v>
      </c>
      <c r="I201" s="153" t="str">
        <f>IF($F$12=3,VALUE(VLOOKUP($E201,'Pricing Reference'!$A$2:$E$46,4,FALSE))," ")</f>
        <v xml:space="preserve"> </v>
      </c>
      <c r="J201" s="391">
        <f>VALUE(VLOOKUP(E201,'Pricing Reference'!$A$2:$E$46,5,FALSE))</f>
        <v>13</v>
      </c>
      <c r="K201" s="158"/>
      <c r="L201" s="158"/>
      <c r="M201" s="158"/>
      <c r="N201" s="158"/>
      <c r="O201" s="158"/>
      <c r="P201" s="396">
        <f t="shared" si="37"/>
        <v>0</v>
      </c>
      <c r="Q201" s="159"/>
      <c r="R201" s="160"/>
      <c r="S201" s="156">
        <v>847587006083</v>
      </c>
      <c r="T201" s="397" t="str">
        <f t="shared" si="38"/>
        <v xml:space="preserve"> </v>
      </c>
      <c r="U201" s="395"/>
      <c r="V201" s="161">
        <f t="shared" si="39"/>
        <v>0</v>
      </c>
      <c r="W201" s="161">
        <f t="shared" si="40"/>
        <v>0</v>
      </c>
      <c r="X201" s="161">
        <f t="shared" si="41"/>
        <v>0</v>
      </c>
      <c r="Y201" s="161">
        <f t="shared" si="42"/>
        <v>0</v>
      </c>
      <c r="Z201" s="161">
        <f t="shared" si="43"/>
        <v>0</v>
      </c>
      <c r="AA201" s="162">
        <f t="shared" si="44"/>
        <v>0</v>
      </c>
    </row>
    <row r="202" spans="1:27" s="58" customFormat="1" ht="15" thickTop="1" thickBot="1">
      <c r="A202" s="367">
        <v>107691</v>
      </c>
      <c r="B202" s="346" t="s">
        <v>309</v>
      </c>
      <c r="C202" s="346" t="s">
        <v>124</v>
      </c>
      <c r="D202" s="347">
        <v>35</v>
      </c>
      <c r="E202" s="346" t="s">
        <v>299</v>
      </c>
      <c r="F202" s="159">
        <f t="shared" si="46"/>
        <v>6.5</v>
      </c>
      <c r="G202" s="153">
        <f>IF($F$12=1,VALUE(VLOOKUP($E202,'Pricing Reference'!$A$2:$E$46,2,FALSE))," ")</f>
        <v>6.5</v>
      </c>
      <c r="H202" s="153" t="str">
        <f>IF($F$12=2,VALUE(VLOOKUP($E202,'Pricing Reference'!$A$2:$E$46,3,FALSE))," ")</f>
        <v xml:space="preserve"> </v>
      </c>
      <c r="I202" s="153" t="str">
        <f>IF($F$12=3,VALUE(VLOOKUP($E202,'Pricing Reference'!$A$2:$E$46,4,FALSE))," ")</f>
        <v xml:space="preserve"> </v>
      </c>
      <c r="J202" s="391">
        <f>VALUE(VLOOKUP(E202,'Pricing Reference'!$A$2:$E$46,5,FALSE))</f>
        <v>13</v>
      </c>
      <c r="K202" s="158"/>
      <c r="L202" s="158"/>
      <c r="M202" s="158"/>
      <c r="N202" s="158"/>
      <c r="O202" s="158"/>
      <c r="P202" s="396">
        <f t="shared" si="37"/>
        <v>0</v>
      </c>
      <c r="Q202" s="159"/>
      <c r="R202" s="160"/>
      <c r="S202" s="156">
        <v>847587006090</v>
      </c>
      <c r="T202" s="397" t="str">
        <f t="shared" si="38"/>
        <v xml:space="preserve"> </v>
      </c>
      <c r="U202" s="400"/>
      <c r="V202" s="161">
        <f t="shared" si="39"/>
        <v>0</v>
      </c>
      <c r="W202" s="161">
        <f t="shared" si="40"/>
        <v>0</v>
      </c>
      <c r="X202" s="161">
        <f t="shared" si="41"/>
        <v>0</v>
      </c>
      <c r="Y202" s="161">
        <f t="shared" si="42"/>
        <v>0</v>
      </c>
      <c r="Z202" s="161">
        <f t="shared" si="43"/>
        <v>0</v>
      </c>
      <c r="AA202" s="162">
        <f t="shared" si="44"/>
        <v>0</v>
      </c>
    </row>
    <row r="203" spans="1:27" s="343" customFormat="1" ht="14.4" thickTop="1" thickBot="1">
      <c r="A203" s="367">
        <v>107685</v>
      </c>
      <c r="B203" s="346" t="s">
        <v>310</v>
      </c>
      <c r="C203" s="346" t="s">
        <v>124</v>
      </c>
      <c r="D203" s="347">
        <v>35</v>
      </c>
      <c r="E203" s="346" t="s">
        <v>299</v>
      </c>
      <c r="F203" s="159">
        <f t="shared" si="46"/>
        <v>6.5</v>
      </c>
      <c r="G203" s="153">
        <f>IF($F$12=1,VALUE(VLOOKUP($E203,'Pricing Reference'!$A$2:$E$46,2,FALSE))," ")</f>
        <v>6.5</v>
      </c>
      <c r="H203" s="153" t="str">
        <f>IF($F$12=2,VALUE(VLOOKUP($E203,'Pricing Reference'!$A$2:$E$46,3,FALSE))," ")</f>
        <v xml:space="preserve"> </v>
      </c>
      <c r="I203" s="153" t="str">
        <f>IF($F$12=3,VALUE(VLOOKUP($E203,'Pricing Reference'!$A$2:$E$46,4,FALSE))," ")</f>
        <v xml:space="preserve"> </v>
      </c>
      <c r="J203" s="391">
        <f>VALUE(VLOOKUP(E203,'Pricing Reference'!$A$2:$E$46,5,FALSE))</f>
        <v>13</v>
      </c>
      <c r="K203" s="158"/>
      <c r="L203" s="158"/>
      <c r="M203" s="158"/>
      <c r="N203" s="158"/>
      <c r="O203" s="158"/>
      <c r="P203" s="396">
        <f t="shared" si="37"/>
        <v>0</v>
      </c>
      <c r="Q203" s="159"/>
      <c r="R203" s="160"/>
      <c r="S203" s="156">
        <v>847587006038</v>
      </c>
      <c r="T203" s="397" t="str">
        <f t="shared" si="38"/>
        <v xml:space="preserve"> </v>
      </c>
      <c r="U203" s="395"/>
      <c r="V203" s="161">
        <f t="shared" si="39"/>
        <v>0</v>
      </c>
      <c r="W203" s="161">
        <f t="shared" si="40"/>
        <v>0</v>
      </c>
      <c r="X203" s="161">
        <f t="shared" si="41"/>
        <v>0</v>
      </c>
      <c r="Y203" s="161">
        <f t="shared" si="42"/>
        <v>0</v>
      </c>
      <c r="Z203" s="161">
        <f t="shared" si="43"/>
        <v>0</v>
      </c>
      <c r="AA203" s="162">
        <f t="shared" si="44"/>
        <v>0</v>
      </c>
    </row>
    <row r="204" spans="1:27" s="343" customFormat="1" ht="14.4" thickTop="1" thickBot="1">
      <c r="A204" s="357">
        <v>107686</v>
      </c>
      <c r="B204" s="358" t="s">
        <v>311</v>
      </c>
      <c r="C204" s="346" t="s">
        <v>124</v>
      </c>
      <c r="D204" s="347">
        <v>35</v>
      </c>
      <c r="E204" s="346" t="s">
        <v>299</v>
      </c>
      <c r="F204" s="159">
        <f t="shared" si="46"/>
        <v>6.5</v>
      </c>
      <c r="G204" s="153">
        <f>IF($F$12=1,VALUE(VLOOKUP($E204,'Pricing Reference'!$A$2:$E$46,2,FALSE))," ")</f>
        <v>6.5</v>
      </c>
      <c r="H204" s="153" t="str">
        <f>IF($F$12=2,VALUE(VLOOKUP($E204,'Pricing Reference'!$A$2:$E$46,3,FALSE))," ")</f>
        <v xml:space="preserve"> </v>
      </c>
      <c r="I204" s="153" t="str">
        <f>IF($F$12=3,VALUE(VLOOKUP($E204,'Pricing Reference'!$A$2:$E$46,4,FALSE))," ")</f>
        <v xml:space="preserve"> </v>
      </c>
      <c r="J204" s="391">
        <f>VALUE(VLOOKUP(E204,'Pricing Reference'!$A$2:$E$46,5,FALSE))</f>
        <v>13</v>
      </c>
      <c r="K204" s="158"/>
      <c r="L204" s="158"/>
      <c r="M204" s="158"/>
      <c r="N204" s="158"/>
      <c r="O204" s="158"/>
      <c r="P204" s="396">
        <f t="shared" si="37"/>
        <v>0</v>
      </c>
      <c r="Q204" s="159"/>
      <c r="R204" s="160"/>
      <c r="S204" s="156">
        <v>847587006045</v>
      </c>
      <c r="T204" s="397" t="str">
        <f t="shared" si="38"/>
        <v xml:space="preserve"> </v>
      </c>
      <c r="U204" s="395"/>
      <c r="V204" s="161">
        <f t="shared" si="39"/>
        <v>0</v>
      </c>
      <c r="W204" s="161">
        <f t="shared" si="40"/>
        <v>0</v>
      </c>
      <c r="X204" s="161">
        <f t="shared" si="41"/>
        <v>0</v>
      </c>
      <c r="Y204" s="161">
        <f t="shared" si="42"/>
        <v>0</v>
      </c>
      <c r="Z204" s="161">
        <f t="shared" si="43"/>
        <v>0</v>
      </c>
      <c r="AA204" s="162">
        <f t="shared" si="44"/>
        <v>0</v>
      </c>
    </row>
    <row r="205" spans="1:27" s="343" customFormat="1" ht="14.4" thickTop="1" thickBot="1">
      <c r="A205" s="357">
        <v>107687</v>
      </c>
      <c r="B205" s="358" t="s">
        <v>312</v>
      </c>
      <c r="C205" s="346" t="s">
        <v>124</v>
      </c>
      <c r="D205" s="347">
        <v>35</v>
      </c>
      <c r="E205" s="346" t="s">
        <v>299</v>
      </c>
      <c r="F205" s="159">
        <f t="shared" si="46"/>
        <v>6.5</v>
      </c>
      <c r="G205" s="153">
        <f>IF($F$12=1,VALUE(VLOOKUP($E205,'Pricing Reference'!$A$2:$E$46,2,FALSE))," ")</f>
        <v>6.5</v>
      </c>
      <c r="H205" s="153" t="str">
        <f>IF($F$12=2,VALUE(VLOOKUP($E205,'Pricing Reference'!$A$2:$E$46,3,FALSE))," ")</f>
        <v xml:space="preserve"> </v>
      </c>
      <c r="I205" s="153" t="str">
        <f>IF($F$12=3,VALUE(VLOOKUP($E205,'Pricing Reference'!$A$2:$E$46,4,FALSE))," ")</f>
        <v xml:space="preserve"> </v>
      </c>
      <c r="J205" s="391">
        <f>VALUE(VLOOKUP(E205,'Pricing Reference'!$A$2:$E$46,5,FALSE))</f>
        <v>13</v>
      </c>
      <c r="K205" s="158"/>
      <c r="L205" s="158"/>
      <c r="M205" s="158"/>
      <c r="N205" s="158"/>
      <c r="O205" s="158"/>
      <c r="P205" s="396">
        <f t="shared" si="37"/>
        <v>0</v>
      </c>
      <c r="Q205" s="159"/>
      <c r="R205" s="160"/>
      <c r="S205" s="156">
        <v>847587006052</v>
      </c>
      <c r="T205" s="397" t="str">
        <f t="shared" si="38"/>
        <v xml:space="preserve"> </v>
      </c>
      <c r="U205" s="395"/>
      <c r="V205" s="161">
        <f t="shared" si="39"/>
        <v>0</v>
      </c>
      <c r="W205" s="161">
        <f t="shared" si="40"/>
        <v>0</v>
      </c>
      <c r="X205" s="161">
        <f t="shared" si="41"/>
        <v>0</v>
      </c>
      <c r="Y205" s="161">
        <f t="shared" si="42"/>
        <v>0</v>
      </c>
      <c r="Z205" s="161">
        <f t="shared" si="43"/>
        <v>0</v>
      </c>
      <c r="AA205" s="162">
        <f t="shared" si="44"/>
        <v>0</v>
      </c>
    </row>
    <row r="206" spans="1:27" s="343" customFormat="1" ht="14.4" thickTop="1" thickBot="1">
      <c r="A206" s="357">
        <v>107688</v>
      </c>
      <c r="B206" s="358" t="s">
        <v>313</v>
      </c>
      <c r="C206" s="346" t="s">
        <v>124</v>
      </c>
      <c r="D206" s="347">
        <v>35</v>
      </c>
      <c r="E206" s="346" t="s">
        <v>299</v>
      </c>
      <c r="F206" s="159">
        <f t="shared" si="46"/>
        <v>6.5</v>
      </c>
      <c r="G206" s="153">
        <f>IF($F$12=1,VALUE(VLOOKUP($E206,'Pricing Reference'!$A$2:$E$46,2,FALSE))," ")</f>
        <v>6.5</v>
      </c>
      <c r="H206" s="153" t="str">
        <f>IF($F$12=2,VALUE(VLOOKUP($E206,'Pricing Reference'!$A$2:$E$46,3,FALSE))," ")</f>
        <v xml:space="preserve"> </v>
      </c>
      <c r="I206" s="153" t="str">
        <f>IF($F$12=3,VALUE(VLOOKUP($E206,'Pricing Reference'!$A$2:$E$46,4,FALSE))," ")</f>
        <v xml:space="preserve"> </v>
      </c>
      <c r="J206" s="391">
        <f>VALUE(VLOOKUP(E206,'Pricing Reference'!$A$2:$E$46,5,FALSE))</f>
        <v>13</v>
      </c>
      <c r="K206" s="158"/>
      <c r="L206" s="158"/>
      <c r="M206" s="158"/>
      <c r="N206" s="158"/>
      <c r="O206" s="158"/>
      <c r="P206" s="396">
        <f t="shared" si="37"/>
        <v>0</v>
      </c>
      <c r="Q206" s="159"/>
      <c r="R206" s="160"/>
      <c r="S206" s="156">
        <v>847587006069</v>
      </c>
      <c r="T206" s="397" t="str">
        <f t="shared" si="38"/>
        <v xml:space="preserve"> </v>
      </c>
      <c r="U206" s="395"/>
      <c r="V206" s="161">
        <f t="shared" si="39"/>
        <v>0</v>
      </c>
      <c r="W206" s="161">
        <f t="shared" si="40"/>
        <v>0</v>
      </c>
      <c r="X206" s="161">
        <f t="shared" si="41"/>
        <v>0</v>
      </c>
      <c r="Y206" s="161">
        <f t="shared" si="42"/>
        <v>0</v>
      </c>
      <c r="Z206" s="161">
        <f t="shared" si="43"/>
        <v>0</v>
      </c>
      <c r="AA206" s="162">
        <f t="shared" si="44"/>
        <v>0</v>
      </c>
    </row>
    <row r="207" spans="1:27" s="343" customFormat="1" ht="14.4" thickTop="1" thickBot="1">
      <c r="A207" s="367">
        <v>107689</v>
      </c>
      <c r="B207" s="346" t="s">
        <v>314</v>
      </c>
      <c r="C207" s="346" t="s">
        <v>124</v>
      </c>
      <c r="D207" s="347">
        <v>35</v>
      </c>
      <c r="E207" s="346" t="s">
        <v>299</v>
      </c>
      <c r="F207" s="159">
        <f t="shared" si="46"/>
        <v>6.5</v>
      </c>
      <c r="G207" s="153">
        <f>IF($F$12=1,VALUE(VLOOKUP($E207,'Pricing Reference'!$A$2:$E$46,2,FALSE))," ")</f>
        <v>6.5</v>
      </c>
      <c r="H207" s="153" t="str">
        <f>IF($F$12=2,VALUE(VLOOKUP($E207,'Pricing Reference'!$A$2:$E$46,3,FALSE))," ")</f>
        <v xml:space="preserve"> </v>
      </c>
      <c r="I207" s="153" t="str">
        <f>IF($F$12=3,VALUE(VLOOKUP($E207,'Pricing Reference'!$A$2:$E$46,4,FALSE))," ")</f>
        <v xml:space="preserve"> </v>
      </c>
      <c r="J207" s="391">
        <f>VALUE(VLOOKUP(E207,'Pricing Reference'!$A$2:$E$46,5,FALSE))</f>
        <v>13</v>
      </c>
      <c r="K207" s="158"/>
      <c r="L207" s="158"/>
      <c r="M207" s="158"/>
      <c r="N207" s="158"/>
      <c r="O207" s="158"/>
      <c r="P207" s="396">
        <f t="shared" si="37"/>
        <v>0</v>
      </c>
      <c r="Q207" s="159"/>
      <c r="R207" s="160"/>
      <c r="S207" s="156">
        <v>847587006076</v>
      </c>
      <c r="T207" s="397" t="str">
        <f t="shared" si="38"/>
        <v xml:space="preserve"> </v>
      </c>
      <c r="U207" s="395"/>
      <c r="V207" s="161">
        <f t="shared" si="39"/>
        <v>0</v>
      </c>
      <c r="W207" s="161">
        <f t="shared" si="40"/>
        <v>0</v>
      </c>
      <c r="X207" s="161">
        <f t="shared" si="41"/>
        <v>0</v>
      </c>
      <c r="Y207" s="161">
        <f t="shared" si="42"/>
        <v>0</v>
      </c>
      <c r="Z207" s="161">
        <f t="shared" si="43"/>
        <v>0</v>
      </c>
      <c r="AA207" s="162">
        <f t="shared" si="44"/>
        <v>0</v>
      </c>
    </row>
    <row r="208" spans="1:27" s="343" customFormat="1" ht="14.4" thickTop="1" thickBot="1">
      <c r="A208" s="367">
        <v>107678</v>
      </c>
      <c r="B208" s="346" t="s">
        <v>315</v>
      </c>
      <c r="C208" s="346" t="s">
        <v>124</v>
      </c>
      <c r="D208" s="347">
        <v>35</v>
      </c>
      <c r="E208" s="346" t="s">
        <v>299</v>
      </c>
      <c r="F208" s="159">
        <f t="shared" si="46"/>
        <v>6.5</v>
      </c>
      <c r="G208" s="153">
        <f>IF($F$12=1,VALUE(VLOOKUP($E208,'Pricing Reference'!$A$2:$E$46,2,FALSE))," ")</f>
        <v>6.5</v>
      </c>
      <c r="H208" s="153" t="str">
        <f>IF($F$12=2,VALUE(VLOOKUP($E208,'Pricing Reference'!$A$2:$E$46,3,FALSE))," ")</f>
        <v xml:space="preserve"> </v>
      </c>
      <c r="I208" s="153" t="str">
        <f>IF($F$12=3,VALUE(VLOOKUP($E208,'Pricing Reference'!$A$2:$E$46,4,FALSE))," ")</f>
        <v xml:space="preserve"> </v>
      </c>
      <c r="J208" s="391">
        <f>VALUE(VLOOKUP(E208,'Pricing Reference'!$A$2:$E$46,5,FALSE))</f>
        <v>13</v>
      </c>
      <c r="K208" s="158"/>
      <c r="L208" s="158"/>
      <c r="M208" s="158"/>
      <c r="N208" s="158"/>
      <c r="O208" s="158"/>
      <c r="P208" s="396">
        <f t="shared" si="37"/>
        <v>0</v>
      </c>
      <c r="Q208" s="159"/>
      <c r="R208" s="160"/>
      <c r="S208" s="156">
        <v>847587005963</v>
      </c>
      <c r="T208" s="397" t="str">
        <f t="shared" si="38"/>
        <v xml:space="preserve"> </v>
      </c>
      <c r="U208" s="395"/>
      <c r="V208" s="161">
        <f t="shared" si="39"/>
        <v>0</v>
      </c>
      <c r="W208" s="161">
        <f t="shared" si="40"/>
        <v>0</v>
      </c>
      <c r="X208" s="161">
        <f t="shared" si="41"/>
        <v>0</v>
      </c>
      <c r="Y208" s="161">
        <f t="shared" si="42"/>
        <v>0</v>
      </c>
      <c r="Z208" s="161">
        <f t="shared" si="43"/>
        <v>0</v>
      </c>
      <c r="AA208" s="162">
        <f t="shared" si="44"/>
        <v>0</v>
      </c>
    </row>
    <row r="209" spans="1:27" s="343" customFormat="1" ht="14.4" thickTop="1" thickBot="1">
      <c r="A209" s="367">
        <v>107683</v>
      </c>
      <c r="B209" s="346" t="s">
        <v>316</v>
      </c>
      <c r="C209" s="346" t="s">
        <v>124</v>
      </c>
      <c r="D209" s="347">
        <v>36</v>
      </c>
      <c r="E209" s="346" t="s">
        <v>299</v>
      </c>
      <c r="F209" s="159">
        <f t="shared" si="46"/>
        <v>6.5</v>
      </c>
      <c r="G209" s="153">
        <f>IF($F$12=1,VALUE(VLOOKUP($E209,'Pricing Reference'!$A$2:$E$46,2,FALSE))," ")</f>
        <v>6.5</v>
      </c>
      <c r="H209" s="153" t="str">
        <f>IF($F$12=2,VALUE(VLOOKUP($E209,'Pricing Reference'!$A$2:$E$46,3,FALSE))," ")</f>
        <v xml:space="preserve"> </v>
      </c>
      <c r="I209" s="153" t="str">
        <f>IF($F$12=3,VALUE(VLOOKUP($E209,'Pricing Reference'!$A$2:$E$46,4,FALSE))," ")</f>
        <v xml:space="preserve"> </v>
      </c>
      <c r="J209" s="391">
        <f>VALUE(VLOOKUP(E209,'Pricing Reference'!$A$2:$E$46,5,FALSE))</f>
        <v>13</v>
      </c>
      <c r="K209" s="158"/>
      <c r="L209" s="158"/>
      <c r="M209" s="158"/>
      <c r="N209" s="158"/>
      <c r="O209" s="158"/>
      <c r="P209" s="396">
        <f t="shared" ref="P209:P273" si="47">SUM(V209,W209,X209,Y209,Z209)</f>
        <v>0</v>
      </c>
      <c r="Q209" s="159"/>
      <c r="R209" s="160"/>
      <c r="S209" s="156">
        <v>847587006014</v>
      </c>
      <c r="T209" s="397" t="str">
        <f t="shared" ref="T209:T273" si="48">IF(AA209&gt;0.01,"X"," ")</f>
        <v xml:space="preserve"> </v>
      </c>
      <c r="U209" s="395"/>
      <c r="V209" s="161">
        <f t="shared" ref="V209:V273" si="49">K209*$F209</f>
        <v>0</v>
      </c>
      <c r="W209" s="161">
        <f t="shared" ref="W209:W273" si="50">L209*$F209</f>
        <v>0</v>
      </c>
      <c r="X209" s="161">
        <f t="shared" ref="X209:X273" si="51">M209*$F209</f>
        <v>0</v>
      </c>
      <c r="Y209" s="161">
        <f t="shared" ref="Y209:Y273" si="52">N209*$F209</f>
        <v>0</v>
      </c>
      <c r="Z209" s="161">
        <f t="shared" ref="Z209:Z273" si="53">O209*$F209</f>
        <v>0</v>
      </c>
      <c r="AA209" s="162">
        <f t="shared" ref="AA209:AA273" si="54">SUM(K209,L209,M209,N209,O209)</f>
        <v>0</v>
      </c>
    </row>
    <row r="210" spans="1:27" s="343" customFormat="1" ht="14.4" thickTop="1" thickBot="1">
      <c r="A210" s="367">
        <v>107684</v>
      </c>
      <c r="B210" s="346" t="s">
        <v>317</v>
      </c>
      <c r="C210" s="346" t="s">
        <v>124</v>
      </c>
      <c r="D210" s="347">
        <v>36</v>
      </c>
      <c r="E210" s="346" t="s">
        <v>299</v>
      </c>
      <c r="F210" s="159">
        <f t="shared" si="46"/>
        <v>6.5</v>
      </c>
      <c r="G210" s="153">
        <f>IF($F$12=1,VALUE(VLOOKUP($E210,'Pricing Reference'!$A$2:$E$46,2,FALSE))," ")</f>
        <v>6.5</v>
      </c>
      <c r="H210" s="153" t="str">
        <f>IF($F$12=2,VALUE(VLOOKUP($E210,'Pricing Reference'!$A$2:$E$46,3,FALSE))," ")</f>
        <v xml:space="preserve"> </v>
      </c>
      <c r="I210" s="153" t="str">
        <f>IF($F$12=3,VALUE(VLOOKUP($E210,'Pricing Reference'!$A$2:$E$46,4,FALSE))," ")</f>
        <v xml:space="preserve"> </v>
      </c>
      <c r="J210" s="391">
        <f>VALUE(VLOOKUP(E210,'Pricing Reference'!$A$2:$E$46,5,FALSE))</f>
        <v>13</v>
      </c>
      <c r="K210" s="158"/>
      <c r="L210" s="158"/>
      <c r="M210" s="158"/>
      <c r="N210" s="158"/>
      <c r="O210" s="158"/>
      <c r="P210" s="396">
        <f t="shared" si="47"/>
        <v>0</v>
      </c>
      <c r="Q210" s="159"/>
      <c r="R210" s="160"/>
      <c r="S210" s="156">
        <v>847587006021</v>
      </c>
      <c r="T210" s="397" t="str">
        <f t="shared" si="48"/>
        <v xml:space="preserve"> </v>
      </c>
      <c r="U210" s="395"/>
      <c r="V210" s="161">
        <f t="shared" si="49"/>
        <v>0</v>
      </c>
      <c r="W210" s="161">
        <f t="shared" si="50"/>
        <v>0</v>
      </c>
      <c r="X210" s="161">
        <f t="shared" si="51"/>
        <v>0</v>
      </c>
      <c r="Y210" s="161">
        <f t="shared" si="52"/>
        <v>0</v>
      </c>
      <c r="Z210" s="161">
        <f t="shared" si="53"/>
        <v>0</v>
      </c>
      <c r="AA210" s="162">
        <f t="shared" si="54"/>
        <v>0</v>
      </c>
    </row>
    <row r="211" spans="1:27" s="343" customFormat="1" ht="14.4" thickTop="1" thickBot="1">
      <c r="A211" s="367">
        <v>100611</v>
      </c>
      <c r="B211" s="346" t="s">
        <v>318</v>
      </c>
      <c r="C211" s="346" t="s">
        <v>124</v>
      </c>
      <c r="D211" s="347">
        <v>36</v>
      </c>
      <c r="E211" s="346" t="s">
        <v>299</v>
      </c>
      <c r="F211" s="159">
        <f t="shared" si="46"/>
        <v>6.5</v>
      </c>
      <c r="G211" s="153">
        <f>IF($F$12=1,VALUE(VLOOKUP($E211,'Pricing Reference'!$A$2:$E$46,2,FALSE))," ")</f>
        <v>6.5</v>
      </c>
      <c r="H211" s="153" t="str">
        <f>IF($F$12=2,VALUE(VLOOKUP($E211,'Pricing Reference'!$A$2:$E$46,3,FALSE))," ")</f>
        <v xml:space="preserve"> </v>
      </c>
      <c r="I211" s="153" t="str">
        <f>IF($F$12=3,VALUE(VLOOKUP($E211,'Pricing Reference'!$A$2:$E$46,4,FALSE))," ")</f>
        <v xml:space="preserve"> </v>
      </c>
      <c r="J211" s="391">
        <f>VALUE(VLOOKUP(E211,'Pricing Reference'!$A$2:$E$46,5,FALSE))</f>
        <v>13</v>
      </c>
      <c r="K211" s="158"/>
      <c r="L211" s="158"/>
      <c r="M211" s="158"/>
      <c r="N211" s="158"/>
      <c r="O211" s="158"/>
      <c r="P211" s="396">
        <f t="shared" si="47"/>
        <v>0</v>
      </c>
      <c r="Q211" s="159"/>
      <c r="R211" s="160"/>
      <c r="S211" s="156">
        <v>847587001118</v>
      </c>
      <c r="T211" s="397" t="str">
        <f t="shared" si="48"/>
        <v xml:space="preserve"> </v>
      </c>
      <c r="U211" s="395"/>
      <c r="V211" s="161">
        <f t="shared" si="49"/>
        <v>0</v>
      </c>
      <c r="W211" s="161">
        <f t="shared" si="50"/>
        <v>0</v>
      </c>
      <c r="X211" s="161">
        <f t="shared" si="51"/>
        <v>0</v>
      </c>
      <c r="Y211" s="161">
        <f t="shared" si="52"/>
        <v>0</v>
      </c>
      <c r="Z211" s="161">
        <f t="shared" si="53"/>
        <v>0</v>
      </c>
      <c r="AA211" s="162">
        <f t="shared" si="54"/>
        <v>0</v>
      </c>
    </row>
    <row r="212" spans="1:27" s="343" customFormat="1" ht="14.4" thickTop="1" thickBot="1">
      <c r="A212" s="367">
        <v>100244</v>
      </c>
      <c r="B212" s="346" t="s">
        <v>319</v>
      </c>
      <c r="C212" s="346" t="s">
        <v>124</v>
      </c>
      <c r="D212" s="347">
        <v>36</v>
      </c>
      <c r="E212" s="346" t="s">
        <v>299</v>
      </c>
      <c r="F212" s="159">
        <f t="shared" si="46"/>
        <v>6.5</v>
      </c>
      <c r="G212" s="153">
        <f>IF($F$12=1,VALUE(VLOOKUP($E212,'Pricing Reference'!$A$2:$E$46,2,FALSE))," ")</f>
        <v>6.5</v>
      </c>
      <c r="H212" s="153" t="str">
        <f>IF($F$12=2,VALUE(VLOOKUP($E212,'Pricing Reference'!$A$2:$E$46,3,FALSE))," ")</f>
        <v xml:space="preserve"> </v>
      </c>
      <c r="I212" s="153" t="str">
        <f>IF($F$12=3,VALUE(VLOOKUP($E212,'Pricing Reference'!$A$2:$E$46,4,FALSE))," ")</f>
        <v xml:space="preserve"> </v>
      </c>
      <c r="J212" s="391">
        <f>VALUE(VLOOKUP(E212,'Pricing Reference'!$A$2:$E$46,5,FALSE))</f>
        <v>13</v>
      </c>
      <c r="K212" s="158"/>
      <c r="L212" s="158"/>
      <c r="M212" s="158"/>
      <c r="N212" s="158"/>
      <c r="O212" s="158"/>
      <c r="P212" s="396">
        <f t="shared" si="47"/>
        <v>0</v>
      </c>
      <c r="Q212" s="159"/>
      <c r="R212" s="160"/>
      <c r="S212" s="156">
        <v>847587003549</v>
      </c>
      <c r="T212" s="397" t="str">
        <f t="shared" si="48"/>
        <v xml:space="preserve"> </v>
      </c>
      <c r="U212" s="395"/>
      <c r="V212" s="161">
        <f t="shared" si="49"/>
        <v>0</v>
      </c>
      <c r="W212" s="161">
        <f t="shared" si="50"/>
        <v>0</v>
      </c>
      <c r="X212" s="161">
        <f t="shared" si="51"/>
        <v>0</v>
      </c>
      <c r="Y212" s="161">
        <f t="shared" si="52"/>
        <v>0</v>
      </c>
      <c r="Z212" s="161">
        <f t="shared" si="53"/>
        <v>0</v>
      </c>
      <c r="AA212" s="162">
        <f t="shared" si="54"/>
        <v>0</v>
      </c>
    </row>
    <row r="213" spans="1:27" s="343" customFormat="1" ht="14.4" thickTop="1" thickBot="1">
      <c r="A213" s="367">
        <v>100245</v>
      </c>
      <c r="B213" s="348" t="s">
        <v>320</v>
      </c>
      <c r="C213" s="346" t="s">
        <v>124</v>
      </c>
      <c r="D213" s="347">
        <v>36</v>
      </c>
      <c r="E213" s="346" t="s">
        <v>299</v>
      </c>
      <c r="F213" s="159">
        <f t="shared" si="46"/>
        <v>6.5</v>
      </c>
      <c r="G213" s="153">
        <f>IF($F$12=1,VALUE(VLOOKUP($E213,'Pricing Reference'!$A$2:$E$46,2,FALSE))," ")</f>
        <v>6.5</v>
      </c>
      <c r="H213" s="153" t="str">
        <f>IF($F$12=2,VALUE(VLOOKUP($E213,'Pricing Reference'!$A$2:$E$46,3,FALSE))," ")</f>
        <v xml:space="preserve"> </v>
      </c>
      <c r="I213" s="153" t="str">
        <f>IF($F$12=3,VALUE(VLOOKUP($E213,'Pricing Reference'!$A$2:$E$46,4,FALSE))," ")</f>
        <v xml:space="preserve"> </v>
      </c>
      <c r="J213" s="391">
        <f>VALUE(VLOOKUP(E213,'Pricing Reference'!$A$2:$E$46,5,FALSE))</f>
        <v>13</v>
      </c>
      <c r="K213" s="158"/>
      <c r="L213" s="158"/>
      <c r="M213" s="158"/>
      <c r="N213" s="158"/>
      <c r="O213" s="158"/>
      <c r="P213" s="396">
        <f t="shared" si="47"/>
        <v>0</v>
      </c>
      <c r="Q213" s="159"/>
      <c r="R213" s="160"/>
      <c r="S213" s="156">
        <v>847587003556</v>
      </c>
      <c r="T213" s="397" t="str">
        <f t="shared" si="48"/>
        <v xml:space="preserve"> </v>
      </c>
      <c r="U213" s="395"/>
      <c r="V213" s="161">
        <f t="shared" si="49"/>
        <v>0</v>
      </c>
      <c r="W213" s="161">
        <f t="shared" si="50"/>
        <v>0</v>
      </c>
      <c r="X213" s="161">
        <f t="shared" si="51"/>
        <v>0</v>
      </c>
      <c r="Y213" s="161">
        <f t="shared" si="52"/>
        <v>0</v>
      </c>
      <c r="Z213" s="161">
        <f t="shared" si="53"/>
        <v>0</v>
      </c>
      <c r="AA213" s="162">
        <f t="shared" si="54"/>
        <v>0</v>
      </c>
    </row>
    <row r="214" spans="1:27" s="343" customFormat="1" ht="14.4" thickTop="1" thickBot="1">
      <c r="A214" s="367">
        <v>100246</v>
      </c>
      <c r="B214" s="348" t="s">
        <v>321</v>
      </c>
      <c r="C214" s="346" t="s">
        <v>124</v>
      </c>
      <c r="D214" s="347">
        <v>36</v>
      </c>
      <c r="E214" s="346" t="s">
        <v>299</v>
      </c>
      <c r="F214" s="159">
        <f t="shared" si="46"/>
        <v>6.5</v>
      </c>
      <c r="G214" s="153">
        <f>IF($F$12=1,VALUE(VLOOKUP($E214,'Pricing Reference'!$A$2:$E$46,2,FALSE))," ")</f>
        <v>6.5</v>
      </c>
      <c r="H214" s="153" t="str">
        <f>IF($F$12=2,VALUE(VLOOKUP($E214,'Pricing Reference'!$A$2:$E$46,3,FALSE))," ")</f>
        <v xml:space="preserve"> </v>
      </c>
      <c r="I214" s="153" t="str">
        <f>IF($F$12=3,VALUE(VLOOKUP($E214,'Pricing Reference'!$A$2:$E$46,4,FALSE))," ")</f>
        <v xml:space="preserve"> </v>
      </c>
      <c r="J214" s="391">
        <f>VALUE(VLOOKUP(E214,'Pricing Reference'!$A$2:$E$46,5,FALSE))</f>
        <v>13</v>
      </c>
      <c r="K214" s="158"/>
      <c r="L214" s="158"/>
      <c r="M214" s="158"/>
      <c r="N214" s="158"/>
      <c r="O214" s="158"/>
      <c r="P214" s="396">
        <f t="shared" si="47"/>
        <v>0</v>
      </c>
      <c r="Q214" s="159"/>
      <c r="R214" s="160"/>
      <c r="S214" s="156">
        <v>847587003532</v>
      </c>
      <c r="T214" s="397" t="str">
        <f t="shared" si="48"/>
        <v xml:space="preserve"> </v>
      </c>
      <c r="U214" s="395"/>
      <c r="V214" s="161">
        <f t="shared" si="49"/>
        <v>0</v>
      </c>
      <c r="W214" s="161">
        <f t="shared" si="50"/>
        <v>0</v>
      </c>
      <c r="X214" s="161">
        <f t="shared" si="51"/>
        <v>0</v>
      </c>
      <c r="Y214" s="161">
        <f t="shared" si="52"/>
        <v>0</v>
      </c>
      <c r="Z214" s="161">
        <f t="shared" si="53"/>
        <v>0</v>
      </c>
      <c r="AA214" s="162">
        <f t="shared" si="54"/>
        <v>0</v>
      </c>
    </row>
    <row r="215" spans="1:27" s="343" customFormat="1" ht="14.4" thickTop="1" thickBot="1">
      <c r="A215" s="357">
        <v>100223</v>
      </c>
      <c r="B215" s="358" t="s">
        <v>322</v>
      </c>
      <c r="C215" s="346" t="s">
        <v>124</v>
      </c>
      <c r="D215" s="347">
        <v>36</v>
      </c>
      <c r="E215" s="346" t="s">
        <v>299</v>
      </c>
      <c r="F215" s="159">
        <f t="shared" si="46"/>
        <v>6.5</v>
      </c>
      <c r="G215" s="153">
        <f>IF($F$12=1,VALUE(VLOOKUP($E215,'Pricing Reference'!$A$2:$E$46,2,FALSE))," ")</f>
        <v>6.5</v>
      </c>
      <c r="H215" s="153" t="str">
        <f>IF($F$12=2,VALUE(VLOOKUP($E215,'Pricing Reference'!$A$2:$E$46,3,FALSE))," ")</f>
        <v xml:space="preserve"> </v>
      </c>
      <c r="I215" s="153" t="str">
        <f>IF($F$12=3,VALUE(VLOOKUP($E215,'Pricing Reference'!$A$2:$E$46,4,FALSE))," ")</f>
        <v xml:space="preserve"> </v>
      </c>
      <c r="J215" s="391">
        <f>VALUE(VLOOKUP(E215,'Pricing Reference'!$A$2:$E$46,5,FALSE))</f>
        <v>13</v>
      </c>
      <c r="K215" s="158"/>
      <c r="L215" s="158"/>
      <c r="M215" s="158"/>
      <c r="N215" s="158"/>
      <c r="O215" s="158"/>
      <c r="P215" s="396">
        <f t="shared" si="47"/>
        <v>0</v>
      </c>
      <c r="Q215" s="159"/>
      <c r="R215" s="160"/>
      <c r="S215" s="156">
        <v>847587003518</v>
      </c>
      <c r="T215" s="397" t="str">
        <f t="shared" si="48"/>
        <v xml:space="preserve"> </v>
      </c>
      <c r="U215" s="395"/>
      <c r="V215" s="161">
        <f t="shared" si="49"/>
        <v>0</v>
      </c>
      <c r="W215" s="161">
        <f t="shared" si="50"/>
        <v>0</v>
      </c>
      <c r="X215" s="161">
        <f t="shared" si="51"/>
        <v>0</v>
      </c>
      <c r="Y215" s="161">
        <f t="shared" si="52"/>
        <v>0</v>
      </c>
      <c r="Z215" s="161">
        <f t="shared" si="53"/>
        <v>0</v>
      </c>
      <c r="AA215" s="162">
        <f t="shared" si="54"/>
        <v>0</v>
      </c>
    </row>
    <row r="216" spans="1:27" s="343" customFormat="1" ht="14.4" thickTop="1" thickBot="1">
      <c r="A216" s="357">
        <v>100224</v>
      </c>
      <c r="B216" s="358" t="s">
        <v>323</v>
      </c>
      <c r="C216" s="346" t="s">
        <v>124</v>
      </c>
      <c r="D216" s="347">
        <v>36</v>
      </c>
      <c r="E216" s="346" t="s">
        <v>299</v>
      </c>
      <c r="F216" s="159">
        <f t="shared" si="46"/>
        <v>6.5</v>
      </c>
      <c r="G216" s="153">
        <f>IF($F$12=1,VALUE(VLOOKUP($E216,'Pricing Reference'!$A$2:$E$46,2,FALSE))," ")</f>
        <v>6.5</v>
      </c>
      <c r="H216" s="153" t="str">
        <f>IF($F$12=2,VALUE(VLOOKUP($E216,'Pricing Reference'!$A$2:$E$46,3,FALSE))," ")</f>
        <v xml:space="preserve"> </v>
      </c>
      <c r="I216" s="153" t="str">
        <f>IF($F$12=3,VALUE(VLOOKUP($E216,'Pricing Reference'!$A$2:$E$46,4,FALSE))," ")</f>
        <v xml:space="preserve"> </v>
      </c>
      <c r="J216" s="391">
        <f>VALUE(VLOOKUP(E216,'Pricing Reference'!$A$2:$E$46,5,FALSE))</f>
        <v>13</v>
      </c>
      <c r="K216" s="158"/>
      <c r="L216" s="158"/>
      <c r="M216" s="158"/>
      <c r="N216" s="158"/>
      <c r="O216" s="158"/>
      <c r="P216" s="396">
        <f t="shared" si="47"/>
        <v>0</v>
      </c>
      <c r="Q216" s="159"/>
      <c r="R216" s="160"/>
      <c r="S216" s="156">
        <v>847587003501</v>
      </c>
      <c r="T216" s="397" t="str">
        <f t="shared" si="48"/>
        <v xml:space="preserve"> </v>
      </c>
      <c r="U216" s="395"/>
      <c r="V216" s="161">
        <f t="shared" si="49"/>
        <v>0</v>
      </c>
      <c r="W216" s="161">
        <f t="shared" si="50"/>
        <v>0</v>
      </c>
      <c r="X216" s="161">
        <f t="shared" si="51"/>
        <v>0</v>
      </c>
      <c r="Y216" s="161">
        <f t="shared" si="52"/>
        <v>0</v>
      </c>
      <c r="Z216" s="161">
        <f t="shared" si="53"/>
        <v>0</v>
      </c>
      <c r="AA216" s="162">
        <f t="shared" si="54"/>
        <v>0</v>
      </c>
    </row>
    <row r="217" spans="1:27" s="343" customFormat="1" ht="14.4" thickTop="1" thickBot="1">
      <c r="A217" s="357">
        <v>100225</v>
      </c>
      <c r="B217" s="358" t="s">
        <v>324</v>
      </c>
      <c r="C217" s="346" t="s">
        <v>124</v>
      </c>
      <c r="D217" s="347">
        <v>36</v>
      </c>
      <c r="E217" s="346" t="s">
        <v>299</v>
      </c>
      <c r="F217" s="159">
        <f t="shared" si="46"/>
        <v>6.5</v>
      </c>
      <c r="G217" s="153">
        <f>IF($F$12=1,VALUE(VLOOKUP($E217,'Pricing Reference'!$A$2:$E$46,2,FALSE))," ")</f>
        <v>6.5</v>
      </c>
      <c r="H217" s="153" t="str">
        <f>IF($F$12=2,VALUE(VLOOKUP($E217,'Pricing Reference'!$A$2:$E$46,3,FALSE))," ")</f>
        <v xml:space="preserve"> </v>
      </c>
      <c r="I217" s="153" t="str">
        <f>IF($F$12=3,VALUE(VLOOKUP($E217,'Pricing Reference'!$A$2:$E$46,4,FALSE))," ")</f>
        <v xml:space="preserve"> </v>
      </c>
      <c r="J217" s="391">
        <f>VALUE(VLOOKUP(E217,'Pricing Reference'!$A$2:$E$46,5,FALSE))</f>
        <v>13</v>
      </c>
      <c r="K217" s="158"/>
      <c r="L217" s="158"/>
      <c r="M217" s="158"/>
      <c r="N217" s="158"/>
      <c r="O217" s="158"/>
      <c r="P217" s="396">
        <f t="shared" si="47"/>
        <v>0</v>
      </c>
      <c r="Q217" s="159"/>
      <c r="R217" s="160"/>
      <c r="S217" s="156">
        <v>847587003525</v>
      </c>
      <c r="T217" s="397" t="str">
        <f t="shared" si="48"/>
        <v xml:space="preserve"> </v>
      </c>
      <c r="U217" s="395"/>
      <c r="V217" s="161">
        <f t="shared" si="49"/>
        <v>0</v>
      </c>
      <c r="W217" s="161">
        <f t="shared" si="50"/>
        <v>0</v>
      </c>
      <c r="X217" s="161">
        <f t="shared" si="51"/>
        <v>0</v>
      </c>
      <c r="Y217" s="161">
        <f t="shared" si="52"/>
        <v>0</v>
      </c>
      <c r="Z217" s="161">
        <f t="shared" si="53"/>
        <v>0</v>
      </c>
      <c r="AA217" s="162">
        <f t="shared" si="54"/>
        <v>0</v>
      </c>
    </row>
    <row r="218" spans="1:27" s="343" customFormat="1" ht="14.4" thickTop="1" thickBot="1">
      <c r="A218" s="357">
        <v>100610</v>
      </c>
      <c r="B218" s="358" t="s">
        <v>325</v>
      </c>
      <c r="C218" s="346" t="s">
        <v>124</v>
      </c>
      <c r="D218" s="347">
        <v>36</v>
      </c>
      <c r="E218" s="346" t="s">
        <v>299</v>
      </c>
      <c r="F218" s="159">
        <f t="shared" si="46"/>
        <v>6.5</v>
      </c>
      <c r="G218" s="153">
        <f>IF($F$12=1,VALUE(VLOOKUP($E218,'Pricing Reference'!$A$2:$E$46,2,FALSE))," ")</f>
        <v>6.5</v>
      </c>
      <c r="H218" s="153" t="str">
        <f>IF($F$12=2,VALUE(VLOOKUP($E218,'Pricing Reference'!$A$2:$E$46,3,FALSE))," ")</f>
        <v xml:space="preserve"> </v>
      </c>
      <c r="I218" s="153" t="str">
        <f>IF($F$12=3,VALUE(VLOOKUP($E218,'Pricing Reference'!$A$2:$E$46,4,FALSE))," ")</f>
        <v xml:space="preserve"> </v>
      </c>
      <c r="J218" s="391">
        <f>VALUE(VLOOKUP(E218,'Pricing Reference'!$A$2:$E$46,5,FALSE))</f>
        <v>13</v>
      </c>
      <c r="K218" s="158"/>
      <c r="L218" s="158"/>
      <c r="M218" s="158"/>
      <c r="N218" s="158"/>
      <c r="O218" s="158"/>
      <c r="P218" s="396">
        <f t="shared" si="47"/>
        <v>0</v>
      </c>
      <c r="Q218" s="159"/>
      <c r="R218" s="160"/>
      <c r="S218" s="156">
        <v>847587001101</v>
      </c>
      <c r="T218" s="397" t="str">
        <f t="shared" si="48"/>
        <v xml:space="preserve"> </v>
      </c>
      <c r="U218" s="395"/>
      <c r="V218" s="161">
        <f t="shared" si="49"/>
        <v>0</v>
      </c>
      <c r="W218" s="161">
        <f t="shared" si="50"/>
        <v>0</v>
      </c>
      <c r="X218" s="161">
        <f t="shared" si="51"/>
        <v>0</v>
      </c>
      <c r="Y218" s="161">
        <f t="shared" si="52"/>
        <v>0</v>
      </c>
      <c r="Z218" s="161">
        <f t="shared" si="53"/>
        <v>0</v>
      </c>
      <c r="AA218" s="162">
        <f t="shared" si="54"/>
        <v>0</v>
      </c>
    </row>
    <row r="219" spans="1:27" s="343" customFormat="1" ht="14.4" thickTop="1" thickBot="1">
      <c r="A219" s="357">
        <v>100601</v>
      </c>
      <c r="B219" s="347" t="s">
        <v>326</v>
      </c>
      <c r="C219" s="346" t="s">
        <v>124</v>
      </c>
      <c r="D219" s="347">
        <v>36</v>
      </c>
      <c r="E219" s="346" t="s">
        <v>299</v>
      </c>
      <c r="F219" s="159">
        <f t="shared" si="46"/>
        <v>6.5</v>
      </c>
      <c r="G219" s="153">
        <f>IF($F$12=1,VALUE(VLOOKUP($E219,'Pricing Reference'!$A$2:$E$46,2,FALSE))," ")</f>
        <v>6.5</v>
      </c>
      <c r="H219" s="153" t="str">
        <f>IF($F$12=2,VALUE(VLOOKUP($E219,'Pricing Reference'!$A$2:$E$46,3,FALSE))," ")</f>
        <v xml:space="preserve"> </v>
      </c>
      <c r="I219" s="153" t="str">
        <f>IF($F$12=3,VALUE(VLOOKUP($E219,'Pricing Reference'!$A$2:$E$46,4,FALSE))," ")</f>
        <v xml:space="preserve"> </v>
      </c>
      <c r="J219" s="391">
        <f>VALUE(VLOOKUP(E219,'Pricing Reference'!$A$2:$E$46,5,FALSE))</f>
        <v>13</v>
      </c>
      <c r="K219" s="158"/>
      <c r="L219" s="158"/>
      <c r="M219" s="158"/>
      <c r="N219" s="158"/>
      <c r="O219" s="158"/>
      <c r="P219" s="396">
        <f t="shared" si="47"/>
        <v>0</v>
      </c>
      <c r="Q219" s="159"/>
      <c r="R219" s="160"/>
      <c r="S219" s="156">
        <v>877958008224</v>
      </c>
      <c r="T219" s="397" t="str">
        <f t="shared" si="48"/>
        <v xml:space="preserve"> </v>
      </c>
      <c r="U219" s="395"/>
      <c r="V219" s="161">
        <f t="shared" si="49"/>
        <v>0</v>
      </c>
      <c r="W219" s="161">
        <f t="shared" si="50"/>
        <v>0</v>
      </c>
      <c r="X219" s="161">
        <f t="shared" si="51"/>
        <v>0</v>
      </c>
      <c r="Y219" s="161">
        <f t="shared" si="52"/>
        <v>0</v>
      </c>
      <c r="Z219" s="161">
        <f t="shared" si="53"/>
        <v>0</v>
      </c>
      <c r="AA219" s="162">
        <f t="shared" si="54"/>
        <v>0</v>
      </c>
    </row>
    <row r="220" spans="1:27" s="343" customFormat="1" ht="14.4" thickTop="1" thickBot="1">
      <c r="A220" s="357">
        <v>100609</v>
      </c>
      <c r="B220" s="358" t="s">
        <v>327</v>
      </c>
      <c r="C220" s="346" t="s">
        <v>124</v>
      </c>
      <c r="D220" s="347">
        <v>36</v>
      </c>
      <c r="E220" s="346" t="s">
        <v>299</v>
      </c>
      <c r="F220" s="159">
        <f t="shared" si="46"/>
        <v>6.5</v>
      </c>
      <c r="G220" s="153">
        <f>IF($F$12=1,VALUE(VLOOKUP($E220,'Pricing Reference'!$A$2:$E$46,2,FALSE))," ")</f>
        <v>6.5</v>
      </c>
      <c r="H220" s="153" t="str">
        <f>IF($F$12=2,VALUE(VLOOKUP($E220,'Pricing Reference'!$A$2:$E$46,3,FALSE))," ")</f>
        <v xml:space="preserve"> </v>
      </c>
      <c r="I220" s="153" t="str">
        <f>IF($F$12=3,VALUE(VLOOKUP($E220,'Pricing Reference'!$A$2:$E$46,4,FALSE))," ")</f>
        <v xml:space="preserve"> </v>
      </c>
      <c r="J220" s="391">
        <f>VALUE(VLOOKUP(E220,'Pricing Reference'!$A$2:$E$46,5,FALSE))</f>
        <v>13</v>
      </c>
      <c r="K220" s="158"/>
      <c r="L220" s="158"/>
      <c r="M220" s="158"/>
      <c r="N220" s="158"/>
      <c r="O220" s="158"/>
      <c r="P220" s="396">
        <f t="shared" si="47"/>
        <v>0</v>
      </c>
      <c r="Q220" s="159"/>
      <c r="R220" s="160"/>
      <c r="S220" s="156">
        <v>847587001125</v>
      </c>
      <c r="T220" s="397" t="str">
        <f t="shared" si="48"/>
        <v xml:space="preserve"> </v>
      </c>
      <c r="U220" s="395"/>
      <c r="V220" s="161">
        <f t="shared" si="49"/>
        <v>0</v>
      </c>
      <c r="W220" s="161">
        <f t="shared" si="50"/>
        <v>0</v>
      </c>
      <c r="X220" s="161">
        <f t="shared" si="51"/>
        <v>0</v>
      </c>
      <c r="Y220" s="161">
        <f t="shared" si="52"/>
        <v>0</v>
      </c>
      <c r="Z220" s="161">
        <f t="shared" si="53"/>
        <v>0</v>
      </c>
      <c r="AA220" s="162">
        <f t="shared" si="54"/>
        <v>0</v>
      </c>
    </row>
    <row r="221" spans="1:27" s="343" customFormat="1" ht="14.4" thickTop="1" thickBot="1">
      <c r="A221" s="357">
        <v>100605</v>
      </c>
      <c r="B221" s="347" t="s">
        <v>288</v>
      </c>
      <c r="C221" s="346" t="s">
        <v>124</v>
      </c>
      <c r="D221" s="347">
        <v>36</v>
      </c>
      <c r="E221" s="346" t="s">
        <v>299</v>
      </c>
      <c r="F221" s="159">
        <f t="shared" si="46"/>
        <v>6.5</v>
      </c>
      <c r="G221" s="153">
        <f>IF($F$12=1,VALUE(VLOOKUP($E221,'Pricing Reference'!$A$2:$E$46,2,FALSE))," ")</f>
        <v>6.5</v>
      </c>
      <c r="H221" s="153" t="str">
        <f>IF($F$12=2,VALUE(VLOOKUP($E221,'Pricing Reference'!$A$2:$E$46,3,FALSE))," ")</f>
        <v xml:space="preserve"> </v>
      </c>
      <c r="I221" s="153" t="str">
        <f>IF($F$12=3,VALUE(VLOOKUP($E221,'Pricing Reference'!$A$2:$E$46,4,FALSE))," ")</f>
        <v xml:space="preserve"> </v>
      </c>
      <c r="J221" s="391">
        <f>VALUE(VLOOKUP(E221,'Pricing Reference'!$A$2:$E$46,5,FALSE))</f>
        <v>13</v>
      </c>
      <c r="K221" s="158"/>
      <c r="L221" s="158"/>
      <c r="M221" s="158"/>
      <c r="N221" s="158"/>
      <c r="O221" s="158"/>
      <c r="P221" s="396">
        <f t="shared" si="47"/>
        <v>0</v>
      </c>
      <c r="Q221" s="159"/>
      <c r="R221" s="160"/>
      <c r="S221" s="156">
        <v>877958008262</v>
      </c>
      <c r="T221" s="397" t="str">
        <f t="shared" si="48"/>
        <v xml:space="preserve"> </v>
      </c>
      <c r="U221" s="395"/>
      <c r="V221" s="161">
        <f t="shared" si="49"/>
        <v>0</v>
      </c>
      <c r="W221" s="161">
        <f t="shared" si="50"/>
        <v>0</v>
      </c>
      <c r="X221" s="161">
        <f t="shared" si="51"/>
        <v>0</v>
      </c>
      <c r="Y221" s="161">
        <f t="shared" si="52"/>
        <v>0</v>
      </c>
      <c r="Z221" s="161">
        <f t="shared" si="53"/>
        <v>0</v>
      </c>
      <c r="AA221" s="162">
        <f t="shared" si="54"/>
        <v>0</v>
      </c>
    </row>
    <row r="222" spans="1:27" s="343" customFormat="1" ht="14.4" thickTop="1" thickBot="1">
      <c r="A222" s="357">
        <v>100602</v>
      </c>
      <c r="B222" s="358" t="s">
        <v>328</v>
      </c>
      <c r="C222" s="346" t="s">
        <v>124</v>
      </c>
      <c r="D222" s="347">
        <v>36</v>
      </c>
      <c r="E222" s="346" t="s">
        <v>299</v>
      </c>
      <c r="F222" s="159">
        <f t="shared" si="46"/>
        <v>6.5</v>
      </c>
      <c r="G222" s="153">
        <f>IF($F$12=1,VALUE(VLOOKUP($E222,'Pricing Reference'!$A$2:$E$46,2,FALSE))," ")</f>
        <v>6.5</v>
      </c>
      <c r="H222" s="153" t="str">
        <f>IF($F$12=2,VALUE(VLOOKUP($E222,'Pricing Reference'!$A$2:$E$46,3,FALSE))," ")</f>
        <v xml:space="preserve"> </v>
      </c>
      <c r="I222" s="153" t="str">
        <f>IF($F$12=3,VALUE(VLOOKUP($E222,'Pricing Reference'!$A$2:$E$46,4,FALSE))," ")</f>
        <v xml:space="preserve"> </v>
      </c>
      <c r="J222" s="391">
        <f>VALUE(VLOOKUP(E222,'Pricing Reference'!$A$2:$E$46,5,FALSE))</f>
        <v>13</v>
      </c>
      <c r="K222" s="158"/>
      <c r="L222" s="158"/>
      <c r="M222" s="158"/>
      <c r="N222" s="158"/>
      <c r="O222" s="158"/>
      <c r="P222" s="396">
        <f t="shared" si="47"/>
        <v>0</v>
      </c>
      <c r="Q222" s="159"/>
      <c r="R222" s="160"/>
      <c r="S222" s="156">
        <v>877958008231</v>
      </c>
      <c r="T222" s="397" t="str">
        <f t="shared" si="48"/>
        <v xml:space="preserve"> </v>
      </c>
      <c r="U222" s="395"/>
      <c r="V222" s="161">
        <f t="shared" si="49"/>
        <v>0</v>
      </c>
      <c r="W222" s="161">
        <f t="shared" si="50"/>
        <v>0</v>
      </c>
      <c r="X222" s="161">
        <f t="shared" si="51"/>
        <v>0</v>
      </c>
      <c r="Y222" s="161">
        <f t="shared" si="52"/>
        <v>0</v>
      </c>
      <c r="Z222" s="161">
        <f t="shared" si="53"/>
        <v>0</v>
      </c>
      <c r="AA222" s="162">
        <f t="shared" si="54"/>
        <v>0</v>
      </c>
    </row>
    <row r="223" spans="1:27" s="343" customFormat="1" ht="14.4" thickTop="1" thickBot="1">
      <c r="A223" s="357">
        <v>100084</v>
      </c>
      <c r="B223" s="358" t="s">
        <v>266</v>
      </c>
      <c r="C223" s="346" t="s">
        <v>124</v>
      </c>
      <c r="D223" s="347">
        <v>36</v>
      </c>
      <c r="E223" s="346" t="s">
        <v>299</v>
      </c>
      <c r="F223" s="159">
        <f t="shared" si="46"/>
        <v>6.5</v>
      </c>
      <c r="G223" s="153">
        <f>IF($F$12=1,VALUE(VLOOKUP($E223,'Pricing Reference'!$A$2:$E$46,2,FALSE))," ")</f>
        <v>6.5</v>
      </c>
      <c r="H223" s="153" t="str">
        <f>IF($F$12=2,VALUE(VLOOKUP($E223,'Pricing Reference'!$A$2:$E$46,3,FALSE))," ")</f>
        <v xml:space="preserve"> </v>
      </c>
      <c r="I223" s="153" t="str">
        <f>IF($F$12=3,VALUE(VLOOKUP($E223,'Pricing Reference'!$A$2:$E$46,4,FALSE))," ")</f>
        <v xml:space="preserve"> </v>
      </c>
      <c r="J223" s="391">
        <f>VALUE(VLOOKUP(E223,'Pricing Reference'!$A$2:$E$46,5,FALSE))</f>
        <v>13</v>
      </c>
      <c r="K223" s="158"/>
      <c r="L223" s="158"/>
      <c r="M223" s="158"/>
      <c r="N223" s="158"/>
      <c r="O223" s="158"/>
      <c r="P223" s="396">
        <f t="shared" si="47"/>
        <v>0</v>
      </c>
      <c r="Q223" s="159"/>
      <c r="R223" s="160"/>
      <c r="S223" s="156">
        <v>847587003464</v>
      </c>
      <c r="T223" s="397" t="str">
        <f t="shared" si="48"/>
        <v xml:space="preserve"> </v>
      </c>
      <c r="U223" s="395"/>
      <c r="V223" s="161">
        <f t="shared" si="49"/>
        <v>0</v>
      </c>
      <c r="W223" s="161">
        <f t="shared" si="50"/>
        <v>0</v>
      </c>
      <c r="X223" s="161">
        <f t="shared" si="51"/>
        <v>0</v>
      </c>
      <c r="Y223" s="161">
        <f t="shared" si="52"/>
        <v>0</v>
      </c>
      <c r="Z223" s="161">
        <f t="shared" si="53"/>
        <v>0</v>
      </c>
      <c r="AA223" s="162">
        <f t="shared" si="54"/>
        <v>0</v>
      </c>
    </row>
    <row r="224" spans="1:27" s="343" customFormat="1" ht="14.4" thickTop="1" thickBot="1">
      <c r="A224" s="355">
        <v>100108</v>
      </c>
      <c r="B224" s="353" t="s">
        <v>329</v>
      </c>
      <c r="C224" s="346" t="s">
        <v>124</v>
      </c>
      <c r="D224" s="347">
        <v>36</v>
      </c>
      <c r="E224" s="346" t="s">
        <v>299</v>
      </c>
      <c r="F224" s="159">
        <f t="shared" si="46"/>
        <v>6.5</v>
      </c>
      <c r="G224" s="153">
        <f>IF($F$12=1,VALUE(VLOOKUP($E224,'Pricing Reference'!$A$2:$E$46,2,FALSE))," ")</f>
        <v>6.5</v>
      </c>
      <c r="H224" s="153" t="str">
        <f>IF($F$12=2,VALUE(VLOOKUP($E224,'Pricing Reference'!$A$2:$E$46,3,FALSE))," ")</f>
        <v xml:space="preserve"> </v>
      </c>
      <c r="I224" s="153" t="str">
        <f>IF($F$12=3,VALUE(VLOOKUP($E224,'Pricing Reference'!$A$2:$E$46,4,FALSE))," ")</f>
        <v xml:space="preserve"> </v>
      </c>
      <c r="J224" s="391">
        <f>VALUE(VLOOKUP(E224,'Pricing Reference'!$A$2:$E$46,5,FALSE))</f>
        <v>13</v>
      </c>
      <c r="K224" s="158"/>
      <c r="L224" s="158"/>
      <c r="M224" s="158"/>
      <c r="N224" s="158"/>
      <c r="O224" s="158"/>
      <c r="P224" s="396">
        <f t="shared" si="47"/>
        <v>0</v>
      </c>
      <c r="Q224" s="159"/>
      <c r="R224" s="160"/>
      <c r="S224" s="156">
        <v>847587003488</v>
      </c>
      <c r="T224" s="397" t="str">
        <f t="shared" si="48"/>
        <v xml:space="preserve"> </v>
      </c>
      <c r="U224" s="395"/>
      <c r="V224" s="161">
        <f t="shared" si="49"/>
        <v>0</v>
      </c>
      <c r="W224" s="161">
        <f t="shared" si="50"/>
        <v>0</v>
      </c>
      <c r="X224" s="161">
        <f t="shared" si="51"/>
        <v>0</v>
      </c>
      <c r="Y224" s="161">
        <f t="shared" si="52"/>
        <v>0</v>
      </c>
      <c r="Z224" s="161">
        <f t="shared" si="53"/>
        <v>0</v>
      </c>
      <c r="AA224" s="162">
        <f t="shared" si="54"/>
        <v>0</v>
      </c>
    </row>
    <row r="225" spans="1:27" s="343" customFormat="1" ht="14.4" thickTop="1" thickBot="1">
      <c r="A225" s="350">
        <v>100096</v>
      </c>
      <c r="B225" s="346" t="s">
        <v>330</v>
      </c>
      <c r="C225" s="346" t="s">
        <v>124</v>
      </c>
      <c r="D225" s="347">
        <v>36</v>
      </c>
      <c r="E225" s="346" t="s">
        <v>299</v>
      </c>
      <c r="F225" s="159">
        <f t="shared" si="46"/>
        <v>6.5</v>
      </c>
      <c r="G225" s="153">
        <f>IF($F$12=1,VALUE(VLOOKUP($E225,'Pricing Reference'!$A$2:$E$46,2,FALSE))," ")</f>
        <v>6.5</v>
      </c>
      <c r="H225" s="153" t="str">
        <f>IF($F$12=2,VALUE(VLOOKUP($E225,'Pricing Reference'!$A$2:$E$46,3,FALSE))," ")</f>
        <v xml:space="preserve"> </v>
      </c>
      <c r="I225" s="153" t="str">
        <f>IF($F$12=3,VALUE(VLOOKUP($E225,'Pricing Reference'!$A$2:$E$46,4,FALSE))," ")</f>
        <v xml:space="preserve"> </v>
      </c>
      <c r="J225" s="391">
        <f>VALUE(VLOOKUP(E225,'Pricing Reference'!$A$2:$E$46,5,FALSE))</f>
        <v>13</v>
      </c>
      <c r="K225" s="158"/>
      <c r="L225" s="158"/>
      <c r="M225" s="158"/>
      <c r="N225" s="158"/>
      <c r="O225" s="158"/>
      <c r="P225" s="396">
        <f t="shared" si="47"/>
        <v>0</v>
      </c>
      <c r="Q225" s="159"/>
      <c r="R225" s="160"/>
      <c r="S225" s="156">
        <v>847587003471</v>
      </c>
      <c r="T225" s="397" t="str">
        <f t="shared" si="48"/>
        <v xml:space="preserve"> </v>
      </c>
      <c r="U225" s="395"/>
      <c r="V225" s="161">
        <f t="shared" si="49"/>
        <v>0</v>
      </c>
      <c r="W225" s="161">
        <f t="shared" si="50"/>
        <v>0</v>
      </c>
      <c r="X225" s="161">
        <f t="shared" si="51"/>
        <v>0</v>
      </c>
      <c r="Y225" s="161">
        <f t="shared" si="52"/>
        <v>0</v>
      </c>
      <c r="Z225" s="161">
        <f t="shared" si="53"/>
        <v>0</v>
      </c>
      <c r="AA225" s="162">
        <f t="shared" si="54"/>
        <v>0</v>
      </c>
    </row>
    <row r="226" spans="1:27" s="343" customFormat="1" ht="14.4" thickTop="1" thickBot="1">
      <c r="A226" s="367">
        <v>100603</v>
      </c>
      <c r="B226" s="348" t="s">
        <v>331</v>
      </c>
      <c r="C226" s="346" t="s">
        <v>124</v>
      </c>
      <c r="D226" s="347">
        <v>36</v>
      </c>
      <c r="E226" s="346" t="s">
        <v>299</v>
      </c>
      <c r="F226" s="159">
        <f t="shared" si="46"/>
        <v>6.5</v>
      </c>
      <c r="G226" s="153">
        <f>IF($F$12=1,VALUE(VLOOKUP($E226,'Pricing Reference'!$A$2:$E$46,2,FALSE))," ")</f>
        <v>6.5</v>
      </c>
      <c r="H226" s="153" t="str">
        <f>IF($F$12=2,VALUE(VLOOKUP($E226,'Pricing Reference'!$A$2:$E$46,3,FALSE))," ")</f>
        <v xml:space="preserve"> </v>
      </c>
      <c r="I226" s="153" t="str">
        <f>IF($F$12=3,VALUE(VLOOKUP($E226,'Pricing Reference'!$A$2:$E$46,4,FALSE))," ")</f>
        <v xml:space="preserve"> </v>
      </c>
      <c r="J226" s="391">
        <f>VALUE(VLOOKUP(E226,'Pricing Reference'!$A$2:$E$46,5,FALSE))</f>
        <v>13</v>
      </c>
      <c r="K226" s="158"/>
      <c r="L226" s="158"/>
      <c r="M226" s="158"/>
      <c r="N226" s="158"/>
      <c r="O226" s="158"/>
      <c r="P226" s="396">
        <f t="shared" si="47"/>
        <v>0</v>
      </c>
      <c r="Q226" s="159"/>
      <c r="R226" s="160"/>
      <c r="S226" s="156">
        <v>877958008248</v>
      </c>
      <c r="T226" s="397" t="str">
        <f t="shared" si="48"/>
        <v xml:space="preserve"> </v>
      </c>
      <c r="U226" s="395"/>
      <c r="V226" s="161">
        <f t="shared" si="49"/>
        <v>0</v>
      </c>
      <c r="W226" s="161">
        <f t="shared" si="50"/>
        <v>0</v>
      </c>
      <c r="X226" s="161">
        <f t="shared" si="51"/>
        <v>0</v>
      </c>
      <c r="Y226" s="161">
        <f t="shared" si="52"/>
        <v>0</v>
      </c>
      <c r="Z226" s="161">
        <f t="shared" si="53"/>
        <v>0</v>
      </c>
      <c r="AA226" s="162">
        <f t="shared" si="54"/>
        <v>0</v>
      </c>
    </row>
    <row r="227" spans="1:27" s="343" customFormat="1" ht="14.4" thickTop="1" thickBot="1">
      <c r="A227" s="367">
        <v>100037</v>
      </c>
      <c r="B227" s="346" t="s">
        <v>332</v>
      </c>
      <c r="C227" s="346" t="s">
        <v>124</v>
      </c>
      <c r="D227" s="347">
        <v>38</v>
      </c>
      <c r="E227" s="346" t="s">
        <v>333</v>
      </c>
      <c r="F227" s="159">
        <f t="shared" si="46"/>
        <v>7.5</v>
      </c>
      <c r="G227" s="153">
        <f>IF($F$12=1,VALUE(VLOOKUP($E227,'Pricing Reference'!$A$2:$E$46,2,FALSE))," ")</f>
        <v>7.5</v>
      </c>
      <c r="H227" s="153" t="str">
        <f>IF($F$12=2,VALUE(VLOOKUP($E227,'Pricing Reference'!$A$2:$E$46,3,FALSE))," ")</f>
        <v xml:space="preserve"> </v>
      </c>
      <c r="I227" s="153" t="str">
        <f>IF($F$12=3,VALUE(VLOOKUP($E227,'Pricing Reference'!$A$2:$E$46,4,FALSE))," ")</f>
        <v xml:space="preserve"> </v>
      </c>
      <c r="J227" s="391">
        <f>VALUE(VLOOKUP(E227,'Pricing Reference'!$A$2:$E$46,5,FALSE))</f>
        <v>15</v>
      </c>
      <c r="K227" s="158"/>
      <c r="L227" s="158"/>
      <c r="M227" s="158"/>
      <c r="N227" s="158"/>
      <c r="O227" s="158"/>
      <c r="P227" s="396">
        <f t="shared" si="47"/>
        <v>0</v>
      </c>
      <c r="Q227" s="159"/>
      <c r="R227" s="160"/>
      <c r="S227" s="156">
        <v>847587003594</v>
      </c>
      <c r="T227" s="397" t="str">
        <f t="shared" si="48"/>
        <v xml:space="preserve"> </v>
      </c>
      <c r="U227" s="395"/>
      <c r="V227" s="161">
        <f t="shared" si="49"/>
        <v>0</v>
      </c>
      <c r="W227" s="161">
        <f t="shared" si="50"/>
        <v>0</v>
      </c>
      <c r="X227" s="161">
        <f t="shared" si="51"/>
        <v>0</v>
      </c>
      <c r="Y227" s="161">
        <f t="shared" si="52"/>
        <v>0</v>
      </c>
      <c r="Z227" s="161">
        <f t="shared" si="53"/>
        <v>0</v>
      </c>
      <c r="AA227" s="162">
        <f t="shared" si="54"/>
        <v>0</v>
      </c>
    </row>
    <row r="228" spans="1:27" s="343" customFormat="1" ht="14.4" thickTop="1" thickBot="1">
      <c r="A228" s="367">
        <v>100629</v>
      </c>
      <c r="B228" s="346" t="s">
        <v>334</v>
      </c>
      <c r="C228" s="346" t="s">
        <v>124</v>
      </c>
      <c r="D228" s="347">
        <v>38</v>
      </c>
      <c r="E228" s="346" t="s">
        <v>333</v>
      </c>
      <c r="F228" s="159">
        <f t="shared" si="46"/>
        <v>7.5</v>
      </c>
      <c r="G228" s="153">
        <f>IF($F$12=1,VALUE(VLOOKUP($E228,'Pricing Reference'!$A$2:$E$46,2,FALSE))," ")</f>
        <v>7.5</v>
      </c>
      <c r="H228" s="153" t="str">
        <f>IF($F$12=2,VALUE(VLOOKUP($E228,'Pricing Reference'!$A$2:$E$46,3,FALSE))," ")</f>
        <v xml:space="preserve"> </v>
      </c>
      <c r="I228" s="153" t="str">
        <f>IF($F$12=3,VALUE(VLOOKUP($E228,'Pricing Reference'!$A$2:$E$46,4,FALSE))," ")</f>
        <v xml:space="preserve"> </v>
      </c>
      <c r="J228" s="391">
        <f>VALUE(VLOOKUP(E228,'Pricing Reference'!$A$2:$E$46,5,FALSE))</f>
        <v>15</v>
      </c>
      <c r="K228" s="158"/>
      <c r="L228" s="158"/>
      <c r="M228" s="158"/>
      <c r="N228" s="158"/>
      <c r="O228" s="158"/>
      <c r="P228" s="396">
        <f t="shared" si="47"/>
        <v>0</v>
      </c>
      <c r="Q228" s="159"/>
      <c r="R228" s="160"/>
      <c r="S228" s="156">
        <v>847587001132</v>
      </c>
      <c r="T228" s="397" t="str">
        <f t="shared" si="48"/>
        <v xml:space="preserve"> </v>
      </c>
      <c r="U228" s="395"/>
      <c r="V228" s="161">
        <f t="shared" si="49"/>
        <v>0</v>
      </c>
      <c r="W228" s="161">
        <f t="shared" si="50"/>
        <v>0</v>
      </c>
      <c r="X228" s="161">
        <f t="shared" si="51"/>
        <v>0</v>
      </c>
      <c r="Y228" s="161">
        <f t="shared" si="52"/>
        <v>0</v>
      </c>
      <c r="Z228" s="161">
        <f t="shared" si="53"/>
        <v>0</v>
      </c>
      <c r="AA228" s="162">
        <f t="shared" si="54"/>
        <v>0</v>
      </c>
    </row>
    <row r="229" spans="1:27" s="343" customFormat="1" ht="14.4" thickTop="1" thickBot="1">
      <c r="A229" s="367">
        <v>107648</v>
      </c>
      <c r="B229" s="346" t="s">
        <v>335</v>
      </c>
      <c r="C229" s="346" t="s">
        <v>124</v>
      </c>
      <c r="D229" s="347">
        <v>39</v>
      </c>
      <c r="E229" s="346" t="s">
        <v>333</v>
      </c>
      <c r="F229" s="159">
        <f t="shared" si="46"/>
        <v>7.5</v>
      </c>
      <c r="G229" s="153">
        <f>IF($F$12=1,VALUE(VLOOKUP($E229,'Pricing Reference'!$A$2:$E$46,2,FALSE))," ")</f>
        <v>7.5</v>
      </c>
      <c r="H229" s="153" t="str">
        <f>IF($F$12=2,VALUE(VLOOKUP($E229,'Pricing Reference'!$A$2:$E$46,3,FALSE))," ")</f>
        <v xml:space="preserve"> </v>
      </c>
      <c r="I229" s="153" t="str">
        <f>IF($F$12=3,VALUE(VLOOKUP($E229,'Pricing Reference'!$A$2:$E$46,4,FALSE))," ")</f>
        <v xml:space="preserve"> </v>
      </c>
      <c r="J229" s="391">
        <f>VALUE(VLOOKUP(E229,'Pricing Reference'!$A$2:$E$46,5,FALSE))</f>
        <v>15</v>
      </c>
      <c r="K229" s="158"/>
      <c r="L229" s="158"/>
      <c r="M229" s="158"/>
      <c r="N229" s="158"/>
      <c r="O229" s="158"/>
      <c r="P229" s="396">
        <f t="shared" si="47"/>
        <v>0</v>
      </c>
      <c r="Q229" s="159"/>
      <c r="R229" s="160"/>
      <c r="S229" s="156">
        <v>847587005642</v>
      </c>
      <c r="T229" s="397" t="str">
        <f t="shared" si="48"/>
        <v xml:space="preserve"> </v>
      </c>
      <c r="U229" s="395"/>
      <c r="V229" s="161">
        <f t="shared" si="49"/>
        <v>0</v>
      </c>
      <c r="W229" s="161">
        <f t="shared" si="50"/>
        <v>0</v>
      </c>
      <c r="X229" s="161">
        <f t="shared" si="51"/>
        <v>0</v>
      </c>
      <c r="Y229" s="161">
        <f t="shared" si="52"/>
        <v>0</v>
      </c>
      <c r="Z229" s="161">
        <f t="shared" si="53"/>
        <v>0</v>
      </c>
      <c r="AA229" s="162">
        <f t="shared" si="54"/>
        <v>0</v>
      </c>
    </row>
    <row r="230" spans="1:27" s="343" customFormat="1" ht="14.4" thickTop="1" thickBot="1">
      <c r="A230" s="367">
        <v>107657</v>
      </c>
      <c r="B230" s="348" t="s">
        <v>336</v>
      </c>
      <c r="C230" s="346" t="s">
        <v>124</v>
      </c>
      <c r="D230" s="347">
        <v>39</v>
      </c>
      <c r="E230" s="346" t="s">
        <v>333</v>
      </c>
      <c r="F230" s="159">
        <f t="shared" si="46"/>
        <v>7.5</v>
      </c>
      <c r="G230" s="153">
        <f>IF($F$12=1,VALUE(VLOOKUP($E230,'Pricing Reference'!$A$2:$E$46,2,FALSE))," ")</f>
        <v>7.5</v>
      </c>
      <c r="H230" s="153" t="str">
        <f>IF($F$12=2,VALUE(VLOOKUP($E230,'Pricing Reference'!$A$2:$E$46,3,FALSE))," ")</f>
        <v xml:space="preserve"> </v>
      </c>
      <c r="I230" s="153" t="str">
        <f>IF($F$12=3,VALUE(VLOOKUP($E230,'Pricing Reference'!$A$2:$E$46,4,FALSE))," ")</f>
        <v xml:space="preserve"> </v>
      </c>
      <c r="J230" s="391">
        <f>VALUE(VLOOKUP(E230,'Pricing Reference'!$A$2:$E$46,5,FALSE))</f>
        <v>15</v>
      </c>
      <c r="K230" s="158"/>
      <c r="L230" s="158"/>
      <c r="M230" s="158"/>
      <c r="N230" s="158"/>
      <c r="O230" s="158"/>
      <c r="P230" s="396">
        <f t="shared" si="47"/>
        <v>0</v>
      </c>
      <c r="Q230" s="159"/>
      <c r="R230" s="160"/>
      <c r="S230" s="156">
        <v>847587005758</v>
      </c>
      <c r="T230" s="397" t="str">
        <f t="shared" si="48"/>
        <v xml:space="preserve"> </v>
      </c>
      <c r="U230" s="395"/>
      <c r="V230" s="161">
        <f t="shared" si="49"/>
        <v>0</v>
      </c>
      <c r="W230" s="161">
        <f t="shared" si="50"/>
        <v>0</v>
      </c>
      <c r="X230" s="161">
        <f t="shared" si="51"/>
        <v>0</v>
      </c>
      <c r="Y230" s="161">
        <f t="shared" si="52"/>
        <v>0</v>
      </c>
      <c r="Z230" s="161">
        <f t="shared" si="53"/>
        <v>0</v>
      </c>
      <c r="AA230" s="162">
        <f t="shared" si="54"/>
        <v>0</v>
      </c>
    </row>
    <row r="231" spans="1:27" s="343" customFormat="1" ht="14.4" thickTop="1" thickBot="1">
      <c r="A231" s="350">
        <v>105864</v>
      </c>
      <c r="B231" s="346" t="s">
        <v>337</v>
      </c>
      <c r="C231" s="346" t="s">
        <v>124</v>
      </c>
      <c r="D231" s="347">
        <v>39</v>
      </c>
      <c r="E231" s="346" t="s">
        <v>333</v>
      </c>
      <c r="F231" s="159">
        <f t="shared" si="46"/>
        <v>7.5</v>
      </c>
      <c r="G231" s="153">
        <f>IF($F$12=1,VALUE(VLOOKUP($E231,'Pricing Reference'!$A$2:$E$46,2,FALSE))," ")</f>
        <v>7.5</v>
      </c>
      <c r="H231" s="153" t="str">
        <f>IF($F$12=2,VALUE(VLOOKUP($E231,'Pricing Reference'!$A$2:$E$46,3,FALSE))," ")</f>
        <v xml:space="preserve"> </v>
      </c>
      <c r="I231" s="153" t="str">
        <f>IF($F$12=3,VALUE(VLOOKUP($E231,'Pricing Reference'!$A$2:$E$46,4,FALSE))," ")</f>
        <v xml:space="preserve"> </v>
      </c>
      <c r="J231" s="391">
        <f>VALUE(VLOOKUP(E231,'Pricing Reference'!$A$2:$E$46,5,FALSE))</f>
        <v>15</v>
      </c>
      <c r="K231" s="158"/>
      <c r="L231" s="158"/>
      <c r="M231" s="158"/>
      <c r="N231" s="158"/>
      <c r="O231" s="158"/>
      <c r="P231" s="396">
        <f t="shared" si="47"/>
        <v>0</v>
      </c>
      <c r="Q231" s="159"/>
      <c r="R231" s="160"/>
      <c r="S231" s="156">
        <v>847587005734</v>
      </c>
      <c r="T231" s="397" t="str">
        <f t="shared" si="48"/>
        <v xml:space="preserve"> </v>
      </c>
      <c r="U231" s="395"/>
      <c r="V231" s="161">
        <f t="shared" si="49"/>
        <v>0</v>
      </c>
      <c r="W231" s="161">
        <f t="shared" si="50"/>
        <v>0</v>
      </c>
      <c r="X231" s="161">
        <f t="shared" si="51"/>
        <v>0</v>
      </c>
      <c r="Y231" s="161">
        <f t="shared" si="52"/>
        <v>0</v>
      </c>
      <c r="Z231" s="161">
        <f t="shared" si="53"/>
        <v>0</v>
      </c>
      <c r="AA231" s="162">
        <f t="shared" si="54"/>
        <v>0</v>
      </c>
    </row>
    <row r="232" spans="1:27" s="343" customFormat="1" ht="14.4" thickTop="1" thickBot="1">
      <c r="A232" s="351">
        <v>107654</v>
      </c>
      <c r="B232" s="346" t="s">
        <v>338</v>
      </c>
      <c r="C232" s="346" t="s">
        <v>124</v>
      </c>
      <c r="D232" s="347">
        <v>39</v>
      </c>
      <c r="E232" s="346" t="s">
        <v>333</v>
      </c>
      <c r="F232" s="159">
        <f t="shared" si="46"/>
        <v>7.5</v>
      </c>
      <c r="G232" s="153">
        <f>IF($F$12=1,VALUE(VLOOKUP($E232,'Pricing Reference'!$A$2:$E$46,2,FALSE))," ")</f>
        <v>7.5</v>
      </c>
      <c r="H232" s="153" t="str">
        <f>IF($F$12=2,VALUE(VLOOKUP($E232,'Pricing Reference'!$A$2:$E$46,3,FALSE))," ")</f>
        <v xml:space="preserve"> </v>
      </c>
      <c r="I232" s="153" t="str">
        <f>IF($F$12=3,VALUE(VLOOKUP($E232,'Pricing Reference'!$A$2:$E$46,4,FALSE))," ")</f>
        <v xml:space="preserve"> </v>
      </c>
      <c r="J232" s="391">
        <f>VALUE(VLOOKUP(E232,'Pricing Reference'!$A$2:$E$46,5,FALSE))</f>
        <v>15</v>
      </c>
      <c r="K232" s="158"/>
      <c r="L232" s="158"/>
      <c r="M232" s="158"/>
      <c r="N232" s="158"/>
      <c r="O232" s="158"/>
      <c r="P232" s="396">
        <f t="shared" si="47"/>
        <v>0</v>
      </c>
      <c r="Q232" s="159"/>
      <c r="R232" s="160"/>
      <c r="S232" s="156">
        <v>847587005703</v>
      </c>
      <c r="T232" s="397" t="str">
        <f t="shared" si="48"/>
        <v xml:space="preserve"> </v>
      </c>
      <c r="U232" s="395"/>
      <c r="V232" s="161">
        <f t="shared" si="49"/>
        <v>0</v>
      </c>
      <c r="W232" s="161">
        <f t="shared" si="50"/>
        <v>0</v>
      </c>
      <c r="X232" s="161">
        <f t="shared" si="51"/>
        <v>0</v>
      </c>
      <c r="Y232" s="161">
        <f t="shared" si="52"/>
        <v>0</v>
      </c>
      <c r="Z232" s="161">
        <f t="shared" si="53"/>
        <v>0</v>
      </c>
      <c r="AA232" s="162">
        <f t="shared" si="54"/>
        <v>0</v>
      </c>
    </row>
    <row r="233" spans="1:27" s="343" customFormat="1" ht="14.4" thickTop="1" thickBot="1">
      <c r="A233" s="367">
        <v>107656</v>
      </c>
      <c r="B233" s="346" t="s">
        <v>339</v>
      </c>
      <c r="C233" s="346" t="s">
        <v>124</v>
      </c>
      <c r="D233" s="347">
        <v>39</v>
      </c>
      <c r="E233" s="346" t="s">
        <v>333</v>
      </c>
      <c r="F233" s="159">
        <f t="shared" ref="F233:F257" si="55">SUM(G233:I233)</f>
        <v>7.5</v>
      </c>
      <c r="G233" s="153">
        <f>IF($F$12=1,VALUE(VLOOKUP($E233,'Pricing Reference'!$A$2:$E$46,2,FALSE))," ")</f>
        <v>7.5</v>
      </c>
      <c r="H233" s="153" t="str">
        <f>IF($F$12=2,VALUE(VLOOKUP($E233,'Pricing Reference'!$A$2:$E$46,3,FALSE))," ")</f>
        <v xml:space="preserve"> </v>
      </c>
      <c r="I233" s="153" t="str">
        <f>IF($F$12=3,VALUE(VLOOKUP($E233,'Pricing Reference'!$A$2:$E$46,4,FALSE))," ")</f>
        <v xml:space="preserve"> </v>
      </c>
      <c r="J233" s="391">
        <f>VALUE(VLOOKUP(E233,'Pricing Reference'!$A$2:$E$46,5,FALSE))</f>
        <v>15</v>
      </c>
      <c r="K233" s="158"/>
      <c r="L233" s="158"/>
      <c r="M233" s="158"/>
      <c r="N233" s="158"/>
      <c r="O233" s="158"/>
      <c r="P233" s="396">
        <f t="shared" si="47"/>
        <v>0</v>
      </c>
      <c r="Q233" s="159"/>
      <c r="R233" s="160"/>
      <c r="S233" s="156">
        <v>847587005741</v>
      </c>
      <c r="T233" s="397" t="str">
        <f t="shared" si="48"/>
        <v xml:space="preserve"> </v>
      </c>
      <c r="U233" s="395"/>
      <c r="V233" s="161">
        <f t="shared" si="49"/>
        <v>0</v>
      </c>
      <c r="W233" s="161">
        <f t="shared" si="50"/>
        <v>0</v>
      </c>
      <c r="X233" s="161">
        <f t="shared" si="51"/>
        <v>0</v>
      </c>
      <c r="Y233" s="161">
        <f t="shared" si="52"/>
        <v>0</v>
      </c>
      <c r="Z233" s="161">
        <f t="shared" si="53"/>
        <v>0</v>
      </c>
      <c r="AA233" s="162">
        <f t="shared" si="54"/>
        <v>0</v>
      </c>
    </row>
    <row r="234" spans="1:27" s="343" customFormat="1" ht="14.4" thickTop="1" thickBot="1">
      <c r="A234" s="357">
        <v>107649</v>
      </c>
      <c r="B234" s="358" t="s">
        <v>340</v>
      </c>
      <c r="C234" s="346" t="s">
        <v>124</v>
      </c>
      <c r="D234" s="347">
        <v>39</v>
      </c>
      <c r="E234" s="346" t="s">
        <v>333</v>
      </c>
      <c r="F234" s="159">
        <f t="shared" si="55"/>
        <v>7.5</v>
      </c>
      <c r="G234" s="153">
        <f>IF($F$12=1,VALUE(VLOOKUP($E234,'Pricing Reference'!$A$2:$E$46,2,FALSE))," ")</f>
        <v>7.5</v>
      </c>
      <c r="H234" s="153" t="str">
        <f>IF($F$12=2,VALUE(VLOOKUP($E234,'Pricing Reference'!$A$2:$E$46,3,FALSE))," ")</f>
        <v xml:space="preserve"> </v>
      </c>
      <c r="I234" s="153" t="str">
        <f>IF($F$12=3,VALUE(VLOOKUP($E234,'Pricing Reference'!$A$2:$E$46,4,FALSE))," ")</f>
        <v xml:space="preserve"> </v>
      </c>
      <c r="J234" s="391">
        <f>VALUE(VLOOKUP(E234,'Pricing Reference'!$A$2:$E$46,5,FALSE))</f>
        <v>15</v>
      </c>
      <c r="K234" s="158"/>
      <c r="L234" s="158"/>
      <c r="M234" s="158"/>
      <c r="N234" s="158"/>
      <c r="O234" s="158"/>
      <c r="P234" s="396">
        <f t="shared" si="47"/>
        <v>0</v>
      </c>
      <c r="Q234" s="159"/>
      <c r="R234" s="160"/>
      <c r="S234" s="156">
        <v>847587005659</v>
      </c>
      <c r="T234" s="397" t="str">
        <f t="shared" si="48"/>
        <v xml:space="preserve"> </v>
      </c>
      <c r="U234" s="395"/>
      <c r="V234" s="161">
        <f t="shared" si="49"/>
        <v>0</v>
      </c>
      <c r="W234" s="161">
        <f t="shared" si="50"/>
        <v>0</v>
      </c>
      <c r="X234" s="161">
        <f t="shared" si="51"/>
        <v>0</v>
      </c>
      <c r="Y234" s="161">
        <f t="shared" si="52"/>
        <v>0</v>
      </c>
      <c r="Z234" s="161">
        <f t="shared" si="53"/>
        <v>0</v>
      </c>
      <c r="AA234" s="162">
        <f t="shared" si="54"/>
        <v>0</v>
      </c>
    </row>
    <row r="235" spans="1:27" s="343" customFormat="1" ht="14.4" thickTop="1" thickBot="1">
      <c r="A235" s="355">
        <v>107653</v>
      </c>
      <c r="B235" s="353" t="s">
        <v>341</v>
      </c>
      <c r="C235" s="346" t="s">
        <v>124</v>
      </c>
      <c r="D235" s="347">
        <v>39</v>
      </c>
      <c r="E235" s="346" t="s">
        <v>333</v>
      </c>
      <c r="F235" s="159">
        <f t="shared" si="55"/>
        <v>7.5</v>
      </c>
      <c r="G235" s="153">
        <f>IF($F$12=1,VALUE(VLOOKUP($E235,'Pricing Reference'!$A$2:$E$46,2,FALSE))," ")</f>
        <v>7.5</v>
      </c>
      <c r="H235" s="153" t="str">
        <f>IF($F$12=2,VALUE(VLOOKUP($E235,'Pricing Reference'!$A$2:$E$46,3,FALSE))," ")</f>
        <v xml:space="preserve"> </v>
      </c>
      <c r="I235" s="153" t="str">
        <f>IF($F$12=3,VALUE(VLOOKUP($E235,'Pricing Reference'!$A$2:$E$46,4,FALSE))," ")</f>
        <v xml:space="preserve"> </v>
      </c>
      <c r="J235" s="391">
        <f>VALUE(VLOOKUP(E235,'Pricing Reference'!$A$2:$E$46,5,FALSE))</f>
        <v>15</v>
      </c>
      <c r="K235" s="158"/>
      <c r="L235" s="158"/>
      <c r="M235" s="158"/>
      <c r="N235" s="158"/>
      <c r="O235" s="158"/>
      <c r="P235" s="396">
        <f t="shared" si="47"/>
        <v>0</v>
      </c>
      <c r="Q235" s="159"/>
      <c r="R235" s="160"/>
      <c r="S235" s="156">
        <v>847587005697</v>
      </c>
      <c r="T235" s="397" t="str">
        <f t="shared" si="48"/>
        <v xml:space="preserve"> </v>
      </c>
      <c r="U235" s="395"/>
      <c r="V235" s="161">
        <f t="shared" si="49"/>
        <v>0</v>
      </c>
      <c r="W235" s="161">
        <f t="shared" si="50"/>
        <v>0</v>
      </c>
      <c r="X235" s="161">
        <f t="shared" si="51"/>
        <v>0</v>
      </c>
      <c r="Y235" s="161">
        <f t="shared" si="52"/>
        <v>0</v>
      </c>
      <c r="Z235" s="161">
        <f t="shared" si="53"/>
        <v>0</v>
      </c>
      <c r="AA235" s="162">
        <f t="shared" si="54"/>
        <v>0</v>
      </c>
    </row>
    <row r="236" spans="1:27" s="343" customFormat="1" ht="14.4" thickTop="1" thickBot="1">
      <c r="A236" s="355">
        <v>107655</v>
      </c>
      <c r="B236" s="353" t="s">
        <v>342</v>
      </c>
      <c r="C236" s="346" t="s">
        <v>124</v>
      </c>
      <c r="D236" s="347">
        <v>39</v>
      </c>
      <c r="E236" s="346" t="s">
        <v>333</v>
      </c>
      <c r="F236" s="159">
        <f t="shared" si="55"/>
        <v>7.5</v>
      </c>
      <c r="G236" s="153">
        <f>IF($F$12=1,VALUE(VLOOKUP($E236,'Pricing Reference'!$A$2:$E$46,2,FALSE))," ")</f>
        <v>7.5</v>
      </c>
      <c r="H236" s="153" t="str">
        <f>IF($F$12=2,VALUE(VLOOKUP($E236,'Pricing Reference'!$A$2:$E$46,3,FALSE))," ")</f>
        <v xml:space="preserve"> </v>
      </c>
      <c r="I236" s="153" t="str">
        <f>IF($F$12=3,VALUE(VLOOKUP($E236,'Pricing Reference'!$A$2:$E$46,4,FALSE))," ")</f>
        <v xml:space="preserve"> </v>
      </c>
      <c r="J236" s="391">
        <f>VALUE(VLOOKUP(E236,'Pricing Reference'!$A$2:$E$46,5,FALSE))</f>
        <v>15</v>
      </c>
      <c r="K236" s="158"/>
      <c r="L236" s="158"/>
      <c r="M236" s="158"/>
      <c r="N236" s="158"/>
      <c r="O236" s="158"/>
      <c r="P236" s="396">
        <f t="shared" si="47"/>
        <v>0</v>
      </c>
      <c r="Q236" s="159"/>
      <c r="R236" s="160"/>
      <c r="S236" s="156">
        <v>847587005710</v>
      </c>
      <c r="T236" s="397" t="str">
        <f t="shared" si="48"/>
        <v xml:space="preserve"> </v>
      </c>
      <c r="U236" s="395"/>
      <c r="V236" s="161">
        <f t="shared" si="49"/>
        <v>0</v>
      </c>
      <c r="W236" s="161">
        <f t="shared" si="50"/>
        <v>0</v>
      </c>
      <c r="X236" s="161">
        <f t="shared" si="51"/>
        <v>0</v>
      </c>
      <c r="Y236" s="161">
        <f t="shared" si="52"/>
        <v>0</v>
      </c>
      <c r="Z236" s="161">
        <f t="shared" si="53"/>
        <v>0</v>
      </c>
      <c r="AA236" s="162">
        <f t="shared" si="54"/>
        <v>0</v>
      </c>
    </row>
    <row r="237" spans="1:27" s="343" customFormat="1" ht="14.4" thickTop="1" thickBot="1">
      <c r="A237" s="355">
        <v>105863</v>
      </c>
      <c r="B237" s="347" t="s">
        <v>343</v>
      </c>
      <c r="C237" s="346" t="s">
        <v>124</v>
      </c>
      <c r="D237" s="347">
        <v>39</v>
      </c>
      <c r="E237" s="346" t="s">
        <v>333</v>
      </c>
      <c r="F237" s="159">
        <f t="shared" si="55"/>
        <v>7.5</v>
      </c>
      <c r="G237" s="153">
        <f>IF($F$12=1,VALUE(VLOOKUP($E237,'Pricing Reference'!$A$2:$E$46,2,FALSE))," ")</f>
        <v>7.5</v>
      </c>
      <c r="H237" s="153" t="str">
        <f>IF($F$12=2,VALUE(VLOOKUP($E237,'Pricing Reference'!$A$2:$E$46,3,FALSE))," ")</f>
        <v xml:space="preserve"> </v>
      </c>
      <c r="I237" s="153" t="str">
        <f>IF($F$12=3,VALUE(VLOOKUP($E237,'Pricing Reference'!$A$2:$E$46,4,FALSE))," ")</f>
        <v xml:space="preserve"> </v>
      </c>
      <c r="J237" s="391">
        <f>VALUE(VLOOKUP(E237,'Pricing Reference'!$A$2:$E$46,5,FALSE))</f>
        <v>15</v>
      </c>
      <c r="K237" s="158"/>
      <c r="L237" s="158"/>
      <c r="M237" s="158"/>
      <c r="N237" s="158"/>
      <c r="O237" s="158"/>
      <c r="P237" s="396">
        <f t="shared" si="47"/>
        <v>0</v>
      </c>
      <c r="Q237" s="159"/>
      <c r="R237" s="160"/>
      <c r="S237" s="156">
        <v>847587005727</v>
      </c>
      <c r="T237" s="397" t="str">
        <f t="shared" si="48"/>
        <v xml:space="preserve"> </v>
      </c>
      <c r="U237" s="395"/>
      <c r="V237" s="161">
        <f t="shared" si="49"/>
        <v>0</v>
      </c>
      <c r="W237" s="161">
        <f t="shared" si="50"/>
        <v>0</v>
      </c>
      <c r="X237" s="161">
        <f t="shared" si="51"/>
        <v>0</v>
      </c>
      <c r="Y237" s="161">
        <f t="shared" si="52"/>
        <v>0</v>
      </c>
      <c r="Z237" s="161">
        <f t="shared" si="53"/>
        <v>0</v>
      </c>
      <c r="AA237" s="162">
        <f t="shared" si="54"/>
        <v>0</v>
      </c>
    </row>
    <row r="238" spans="1:27" s="343" customFormat="1" ht="14.4" thickTop="1" thickBot="1">
      <c r="A238" s="367">
        <v>107658</v>
      </c>
      <c r="B238" s="346" t="s">
        <v>344</v>
      </c>
      <c r="C238" s="346" t="s">
        <v>124</v>
      </c>
      <c r="D238" s="347">
        <v>39</v>
      </c>
      <c r="E238" s="346" t="s">
        <v>333</v>
      </c>
      <c r="F238" s="159">
        <f t="shared" si="55"/>
        <v>7.5</v>
      </c>
      <c r="G238" s="153">
        <f>IF($F$12=1,VALUE(VLOOKUP($E238,'Pricing Reference'!$A$2:$E$46,2,FALSE))," ")</f>
        <v>7.5</v>
      </c>
      <c r="H238" s="153" t="str">
        <f>IF($F$12=2,VALUE(VLOOKUP($E238,'Pricing Reference'!$A$2:$E$46,3,FALSE))," ")</f>
        <v xml:space="preserve"> </v>
      </c>
      <c r="I238" s="153" t="str">
        <f>IF($F$12=3,VALUE(VLOOKUP($E238,'Pricing Reference'!$A$2:$E$46,4,FALSE))," ")</f>
        <v xml:space="preserve"> </v>
      </c>
      <c r="J238" s="391">
        <f>VALUE(VLOOKUP(E238,'Pricing Reference'!$A$2:$E$46,5,FALSE))</f>
        <v>15</v>
      </c>
      <c r="K238" s="158"/>
      <c r="L238" s="158"/>
      <c r="M238" s="158"/>
      <c r="N238" s="158"/>
      <c r="O238" s="158"/>
      <c r="P238" s="396">
        <f t="shared" si="47"/>
        <v>0</v>
      </c>
      <c r="Q238" s="159"/>
      <c r="R238" s="160"/>
      <c r="S238" s="156">
        <v>847587005765</v>
      </c>
      <c r="T238" s="397" t="str">
        <f t="shared" si="48"/>
        <v xml:space="preserve"> </v>
      </c>
      <c r="U238" s="395"/>
      <c r="V238" s="161">
        <f t="shared" si="49"/>
        <v>0</v>
      </c>
      <c r="W238" s="161">
        <f t="shared" si="50"/>
        <v>0</v>
      </c>
      <c r="X238" s="161">
        <f t="shared" si="51"/>
        <v>0</v>
      </c>
      <c r="Y238" s="161">
        <f t="shared" si="52"/>
        <v>0</v>
      </c>
      <c r="Z238" s="161">
        <f t="shared" si="53"/>
        <v>0</v>
      </c>
      <c r="AA238" s="162">
        <f t="shared" si="54"/>
        <v>0</v>
      </c>
    </row>
    <row r="239" spans="1:27" s="343" customFormat="1" ht="14.4" thickTop="1" thickBot="1">
      <c r="A239" s="367">
        <v>107652</v>
      </c>
      <c r="B239" s="346" t="s">
        <v>345</v>
      </c>
      <c r="C239" s="346" t="s">
        <v>124</v>
      </c>
      <c r="D239" s="347">
        <v>39</v>
      </c>
      <c r="E239" s="346" t="s">
        <v>333</v>
      </c>
      <c r="F239" s="159">
        <f t="shared" si="55"/>
        <v>7.5</v>
      </c>
      <c r="G239" s="153">
        <f>IF($F$12=1,VALUE(VLOOKUP($E239,'Pricing Reference'!$A$2:$E$46,2,FALSE))," ")</f>
        <v>7.5</v>
      </c>
      <c r="H239" s="153" t="str">
        <f>IF($F$12=2,VALUE(VLOOKUP($E239,'Pricing Reference'!$A$2:$E$46,3,FALSE))," ")</f>
        <v xml:space="preserve"> </v>
      </c>
      <c r="I239" s="153" t="str">
        <f>IF($F$12=3,VALUE(VLOOKUP($E239,'Pricing Reference'!$A$2:$E$46,4,FALSE))," ")</f>
        <v xml:space="preserve"> </v>
      </c>
      <c r="J239" s="391">
        <f>VALUE(VLOOKUP(E239,'Pricing Reference'!$A$2:$E$46,5,FALSE))</f>
        <v>15</v>
      </c>
      <c r="K239" s="158"/>
      <c r="L239" s="158"/>
      <c r="M239" s="158"/>
      <c r="N239" s="158"/>
      <c r="O239" s="158"/>
      <c r="P239" s="396">
        <f t="shared" si="47"/>
        <v>0</v>
      </c>
      <c r="Q239" s="159"/>
      <c r="R239" s="160"/>
      <c r="S239" s="156">
        <v>847587005673</v>
      </c>
      <c r="T239" s="397" t="str">
        <f t="shared" si="48"/>
        <v xml:space="preserve"> </v>
      </c>
      <c r="U239" s="395"/>
      <c r="V239" s="161">
        <f t="shared" si="49"/>
        <v>0</v>
      </c>
      <c r="W239" s="161">
        <f t="shared" si="50"/>
        <v>0</v>
      </c>
      <c r="X239" s="161">
        <f t="shared" si="51"/>
        <v>0</v>
      </c>
      <c r="Y239" s="161">
        <f t="shared" si="52"/>
        <v>0</v>
      </c>
      <c r="Z239" s="161">
        <f t="shared" si="53"/>
        <v>0</v>
      </c>
      <c r="AA239" s="162">
        <f t="shared" si="54"/>
        <v>0</v>
      </c>
    </row>
    <row r="240" spans="1:27" s="343" customFormat="1" ht="14.4" thickTop="1" thickBot="1">
      <c r="A240" s="355">
        <v>107651</v>
      </c>
      <c r="B240" s="347" t="s">
        <v>346</v>
      </c>
      <c r="C240" s="346" t="s">
        <v>124</v>
      </c>
      <c r="D240" s="347">
        <v>39</v>
      </c>
      <c r="E240" s="346" t="s">
        <v>333</v>
      </c>
      <c r="F240" s="159">
        <f t="shared" si="55"/>
        <v>7.5</v>
      </c>
      <c r="G240" s="153">
        <f>IF($F$12=1,VALUE(VLOOKUP($E240,'Pricing Reference'!$A$2:$E$46,2,FALSE))," ")</f>
        <v>7.5</v>
      </c>
      <c r="H240" s="153" t="str">
        <f>IF($F$12=2,VALUE(VLOOKUP($E240,'Pricing Reference'!$A$2:$E$46,3,FALSE))," ")</f>
        <v xml:space="preserve"> </v>
      </c>
      <c r="I240" s="153" t="str">
        <f>IF($F$12=3,VALUE(VLOOKUP($E240,'Pricing Reference'!$A$2:$E$46,4,FALSE))," ")</f>
        <v xml:space="preserve"> </v>
      </c>
      <c r="J240" s="391">
        <f>VALUE(VLOOKUP(E240,'Pricing Reference'!$A$2:$E$46,5,FALSE))</f>
        <v>15</v>
      </c>
      <c r="K240" s="158"/>
      <c r="L240" s="158"/>
      <c r="M240" s="158"/>
      <c r="N240" s="158"/>
      <c r="O240" s="158"/>
      <c r="P240" s="396">
        <f t="shared" si="47"/>
        <v>0</v>
      </c>
      <c r="Q240" s="159"/>
      <c r="R240" s="160"/>
      <c r="S240" s="156">
        <v>847587005680</v>
      </c>
      <c r="T240" s="397" t="str">
        <f t="shared" si="48"/>
        <v xml:space="preserve"> </v>
      </c>
      <c r="U240" s="395"/>
      <c r="V240" s="161">
        <f t="shared" si="49"/>
        <v>0</v>
      </c>
      <c r="W240" s="161">
        <f t="shared" si="50"/>
        <v>0</v>
      </c>
      <c r="X240" s="161">
        <f t="shared" si="51"/>
        <v>0</v>
      </c>
      <c r="Y240" s="161">
        <f t="shared" si="52"/>
        <v>0</v>
      </c>
      <c r="Z240" s="161">
        <f t="shared" si="53"/>
        <v>0</v>
      </c>
      <c r="AA240" s="162">
        <f t="shared" si="54"/>
        <v>0</v>
      </c>
    </row>
    <row r="241" spans="1:27" s="343" customFormat="1" ht="14.4" thickTop="1" thickBot="1">
      <c r="A241" s="355">
        <v>100630</v>
      </c>
      <c r="B241" s="376" t="s">
        <v>347</v>
      </c>
      <c r="C241" s="362" t="s">
        <v>124</v>
      </c>
      <c r="D241" s="363">
        <v>39</v>
      </c>
      <c r="E241" s="348" t="s">
        <v>333</v>
      </c>
      <c r="F241" s="159">
        <f t="shared" si="55"/>
        <v>7.5</v>
      </c>
      <c r="G241" s="153">
        <f>IF($F$12=1,VALUE(VLOOKUP($E241,'Pricing Reference'!$A$2:$E$46,2,FALSE))," ")</f>
        <v>7.5</v>
      </c>
      <c r="H241" s="153" t="str">
        <f>IF($F$12=2,VALUE(VLOOKUP($E241,'Pricing Reference'!$A$2:$E$46,3,FALSE))," ")</f>
        <v xml:space="preserve"> </v>
      </c>
      <c r="I241" s="153" t="str">
        <f>IF($F$12=3,VALUE(VLOOKUP($E241,'Pricing Reference'!$A$2:$E$46,4,FALSE))," ")</f>
        <v xml:space="preserve"> </v>
      </c>
      <c r="J241" s="391">
        <f>VALUE(VLOOKUP(E241,'Pricing Reference'!$A$2:$E$46,5,FALSE))</f>
        <v>15</v>
      </c>
      <c r="K241" s="158"/>
      <c r="L241" s="158"/>
      <c r="M241" s="158"/>
      <c r="N241" s="158"/>
      <c r="O241" s="158"/>
      <c r="P241" s="396">
        <f t="shared" si="47"/>
        <v>0</v>
      </c>
      <c r="Q241" s="399"/>
      <c r="R241" s="399"/>
      <c r="S241" s="156">
        <v>847587001149</v>
      </c>
      <c r="T241" s="397" t="str">
        <f t="shared" si="48"/>
        <v xml:space="preserve"> </v>
      </c>
      <c r="U241" s="395"/>
      <c r="V241" s="161">
        <f t="shared" si="49"/>
        <v>0</v>
      </c>
      <c r="W241" s="161">
        <f t="shared" si="50"/>
        <v>0</v>
      </c>
      <c r="X241" s="161">
        <f t="shared" si="51"/>
        <v>0</v>
      </c>
      <c r="Y241" s="161">
        <f t="shared" si="52"/>
        <v>0</v>
      </c>
      <c r="Z241" s="161">
        <f t="shared" si="53"/>
        <v>0</v>
      </c>
      <c r="AA241" s="162">
        <f t="shared" si="54"/>
        <v>0</v>
      </c>
    </row>
    <row r="242" spans="1:27" s="343" customFormat="1" ht="14.4" thickTop="1" thickBot="1">
      <c r="A242" s="355">
        <v>100035</v>
      </c>
      <c r="B242" s="376" t="s">
        <v>348</v>
      </c>
      <c r="C242" s="362" t="s">
        <v>124</v>
      </c>
      <c r="D242" s="363">
        <v>39</v>
      </c>
      <c r="E242" s="348" t="s">
        <v>333</v>
      </c>
      <c r="F242" s="159">
        <f t="shared" si="55"/>
        <v>7.5</v>
      </c>
      <c r="G242" s="153">
        <f>IF($F$12=1,VALUE(VLOOKUP($E242,'Pricing Reference'!$A$2:$E$46,2,FALSE))," ")</f>
        <v>7.5</v>
      </c>
      <c r="H242" s="153" t="str">
        <f>IF($F$12=2,VALUE(VLOOKUP($E242,'Pricing Reference'!$A$2:$E$46,3,FALSE))," ")</f>
        <v xml:space="preserve"> </v>
      </c>
      <c r="I242" s="153" t="str">
        <f>IF($F$12=3,VALUE(VLOOKUP($E242,'Pricing Reference'!$A$2:$E$46,4,FALSE))," ")</f>
        <v xml:space="preserve"> </v>
      </c>
      <c r="J242" s="391">
        <f>VALUE(VLOOKUP(E242,'Pricing Reference'!$A$2:$E$46,5,FALSE))</f>
        <v>15</v>
      </c>
      <c r="K242" s="158"/>
      <c r="L242" s="158"/>
      <c r="M242" s="158"/>
      <c r="N242" s="158"/>
      <c r="O242" s="158"/>
      <c r="P242" s="396">
        <f t="shared" si="47"/>
        <v>0</v>
      </c>
      <c r="Q242" s="399"/>
      <c r="R242" s="399"/>
      <c r="S242" s="156">
        <v>847587003587</v>
      </c>
      <c r="T242" s="397" t="str">
        <f t="shared" si="48"/>
        <v xml:space="preserve"> </v>
      </c>
      <c r="U242" s="395"/>
      <c r="V242" s="161">
        <f t="shared" si="49"/>
        <v>0</v>
      </c>
      <c r="W242" s="161">
        <f t="shared" si="50"/>
        <v>0</v>
      </c>
      <c r="X242" s="161">
        <f t="shared" si="51"/>
        <v>0</v>
      </c>
      <c r="Y242" s="161">
        <f t="shared" si="52"/>
        <v>0</v>
      </c>
      <c r="Z242" s="161">
        <f t="shared" si="53"/>
        <v>0</v>
      </c>
      <c r="AA242" s="162">
        <f t="shared" si="54"/>
        <v>0</v>
      </c>
    </row>
    <row r="243" spans="1:27" s="343" customFormat="1" ht="14.4" thickTop="1" thickBot="1">
      <c r="A243" s="355">
        <v>104722</v>
      </c>
      <c r="B243" s="376" t="s">
        <v>254</v>
      </c>
      <c r="C243" s="362" t="s">
        <v>124</v>
      </c>
      <c r="D243" s="363">
        <v>39</v>
      </c>
      <c r="E243" s="348" t="s">
        <v>333</v>
      </c>
      <c r="F243" s="159">
        <f t="shared" si="55"/>
        <v>7.5</v>
      </c>
      <c r="G243" s="153">
        <f>IF($F$12=1,VALUE(VLOOKUP($E243,'Pricing Reference'!$A$2:$E$46,2,FALSE))," ")</f>
        <v>7.5</v>
      </c>
      <c r="H243" s="153" t="str">
        <f>IF($F$12=2,VALUE(VLOOKUP($E243,'Pricing Reference'!$A$2:$E$46,3,FALSE))," ")</f>
        <v xml:space="preserve"> </v>
      </c>
      <c r="I243" s="153" t="str">
        <f>IF($F$12=3,VALUE(VLOOKUP($E243,'Pricing Reference'!$A$2:$E$46,4,FALSE))," ")</f>
        <v xml:space="preserve"> </v>
      </c>
      <c r="J243" s="391">
        <f>VALUE(VLOOKUP(E243,'Pricing Reference'!$A$2:$E$46,5,FALSE))</f>
        <v>15</v>
      </c>
      <c r="K243" s="158"/>
      <c r="L243" s="158"/>
      <c r="M243" s="158"/>
      <c r="N243" s="158"/>
      <c r="O243" s="158"/>
      <c r="P243" s="396">
        <f t="shared" si="47"/>
        <v>0</v>
      </c>
      <c r="Q243" s="399"/>
      <c r="R243" s="399"/>
      <c r="S243" s="156">
        <v>847587003839</v>
      </c>
      <c r="T243" s="397" t="str">
        <f t="shared" si="48"/>
        <v xml:space="preserve"> </v>
      </c>
      <c r="U243" s="395"/>
      <c r="V243" s="161">
        <f t="shared" si="49"/>
        <v>0</v>
      </c>
      <c r="W243" s="161">
        <f t="shared" si="50"/>
        <v>0</v>
      </c>
      <c r="X243" s="161">
        <f t="shared" si="51"/>
        <v>0</v>
      </c>
      <c r="Y243" s="161">
        <f t="shared" si="52"/>
        <v>0</v>
      </c>
      <c r="Z243" s="161">
        <f t="shared" si="53"/>
        <v>0</v>
      </c>
      <c r="AA243" s="162">
        <f t="shared" si="54"/>
        <v>0</v>
      </c>
    </row>
    <row r="244" spans="1:27" s="343" customFormat="1" ht="14.4" thickTop="1" thickBot="1">
      <c r="A244" s="355">
        <v>100628</v>
      </c>
      <c r="B244" s="376" t="s">
        <v>349</v>
      </c>
      <c r="C244" s="346" t="s">
        <v>124</v>
      </c>
      <c r="D244" s="363">
        <v>39</v>
      </c>
      <c r="E244" s="348" t="s">
        <v>333</v>
      </c>
      <c r="F244" s="159">
        <f t="shared" si="55"/>
        <v>7.5</v>
      </c>
      <c r="G244" s="153">
        <f>IF($F$12=1,VALUE(VLOOKUP($E244,'Pricing Reference'!$A$2:$E$46,2,FALSE))," ")</f>
        <v>7.5</v>
      </c>
      <c r="H244" s="153" t="str">
        <f>IF($F$12=2,VALUE(VLOOKUP($E244,'Pricing Reference'!$A$2:$E$46,3,FALSE))," ")</f>
        <v xml:space="preserve"> </v>
      </c>
      <c r="I244" s="153" t="str">
        <f>IF($F$12=3,VALUE(VLOOKUP($E244,'Pricing Reference'!$A$2:$E$46,4,FALSE))," ")</f>
        <v xml:space="preserve"> </v>
      </c>
      <c r="J244" s="391">
        <f>VALUE(VLOOKUP(E244,'Pricing Reference'!$A$2:$E$46,5,FALSE))</f>
        <v>15</v>
      </c>
      <c r="K244" s="158"/>
      <c r="L244" s="158"/>
      <c r="M244" s="158"/>
      <c r="N244" s="158"/>
      <c r="O244" s="158"/>
      <c r="P244" s="396">
        <f t="shared" si="47"/>
        <v>0</v>
      </c>
      <c r="Q244" s="159"/>
      <c r="R244" s="160"/>
      <c r="S244" s="156">
        <v>847587001187</v>
      </c>
      <c r="T244" s="397" t="str">
        <f t="shared" si="48"/>
        <v xml:space="preserve"> </v>
      </c>
      <c r="U244" s="395"/>
      <c r="V244" s="161">
        <f t="shared" si="49"/>
        <v>0</v>
      </c>
      <c r="W244" s="161">
        <f t="shared" si="50"/>
        <v>0</v>
      </c>
      <c r="X244" s="161">
        <f t="shared" si="51"/>
        <v>0</v>
      </c>
      <c r="Y244" s="161">
        <f t="shared" si="52"/>
        <v>0</v>
      </c>
      <c r="Z244" s="161">
        <f t="shared" si="53"/>
        <v>0</v>
      </c>
      <c r="AA244" s="162">
        <f t="shared" si="54"/>
        <v>0</v>
      </c>
    </row>
    <row r="245" spans="1:27" s="343" customFormat="1" ht="14.4" thickTop="1" thickBot="1">
      <c r="A245" s="367">
        <v>107650</v>
      </c>
      <c r="B245" s="346" t="s">
        <v>350</v>
      </c>
      <c r="C245" s="346" t="s">
        <v>124</v>
      </c>
      <c r="D245" s="347">
        <v>39</v>
      </c>
      <c r="E245" s="348" t="s">
        <v>333</v>
      </c>
      <c r="F245" s="159">
        <f t="shared" si="55"/>
        <v>7.5</v>
      </c>
      <c r="G245" s="153">
        <f>IF($F$12=1,VALUE(VLOOKUP($E245,'Pricing Reference'!$A$2:$E$46,2,FALSE))," ")</f>
        <v>7.5</v>
      </c>
      <c r="H245" s="153" t="str">
        <f>IF($F$12=2,VALUE(VLOOKUP($E245,'Pricing Reference'!$A$2:$E$46,3,FALSE))," ")</f>
        <v xml:space="preserve"> </v>
      </c>
      <c r="I245" s="153" t="str">
        <f>IF($F$12=3,VALUE(VLOOKUP($E245,'Pricing Reference'!$A$2:$E$46,4,FALSE))," ")</f>
        <v xml:space="preserve"> </v>
      </c>
      <c r="J245" s="391">
        <f>VALUE(VLOOKUP(E245,'Pricing Reference'!$A$2:$E$46,5,FALSE))</f>
        <v>15</v>
      </c>
      <c r="K245" s="158"/>
      <c r="L245" s="158"/>
      <c r="M245" s="158"/>
      <c r="N245" s="158"/>
      <c r="O245" s="158"/>
      <c r="P245" s="396">
        <f t="shared" si="47"/>
        <v>0</v>
      </c>
      <c r="Q245" s="159"/>
      <c r="R245" s="160"/>
      <c r="S245" s="156">
        <v>847587005666</v>
      </c>
      <c r="T245" s="397" t="str">
        <f t="shared" si="48"/>
        <v xml:space="preserve"> </v>
      </c>
      <c r="U245" s="395"/>
      <c r="V245" s="161">
        <f t="shared" si="49"/>
        <v>0</v>
      </c>
      <c r="W245" s="161">
        <f t="shared" si="50"/>
        <v>0</v>
      </c>
      <c r="X245" s="161">
        <f t="shared" si="51"/>
        <v>0</v>
      </c>
      <c r="Y245" s="161">
        <f t="shared" si="52"/>
        <v>0</v>
      </c>
      <c r="Z245" s="161">
        <f t="shared" si="53"/>
        <v>0</v>
      </c>
      <c r="AA245" s="162">
        <f t="shared" si="54"/>
        <v>0</v>
      </c>
    </row>
    <row r="246" spans="1:27" s="343" customFormat="1" ht="14.4" thickTop="1" thickBot="1">
      <c r="A246" s="367">
        <v>100622</v>
      </c>
      <c r="B246" s="346" t="s">
        <v>351</v>
      </c>
      <c r="C246" s="346" t="s">
        <v>124</v>
      </c>
      <c r="D246" s="347">
        <v>39</v>
      </c>
      <c r="E246" s="348" t="s">
        <v>333</v>
      </c>
      <c r="F246" s="159">
        <f t="shared" si="55"/>
        <v>7.5</v>
      </c>
      <c r="G246" s="153">
        <f>IF($F$12=1,VALUE(VLOOKUP($E246,'Pricing Reference'!$A$2:$E$46,2,FALSE))," ")</f>
        <v>7.5</v>
      </c>
      <c r="H246" s="153" t="str">
        <f>IF($F$12=2,VALUE(VLOOKUP($E246,'Pricing Reference'!$A$2:$E$46,3,FALSE))," ")</f>
        <v xml:space="preserve"> </v>
      </c>
      <c r="I246" s="153" t="str">
        <f>IF($F$12=3,VALUE(VLOOKUP($E246,'Pricing Reference'!$A$2:$E$46,4,FALSE))," ")</f>
        <v xml:space="preserve"> </v>
      </c>
      <c r="J246" s="391">
        <f>VALUE(VLOOKUP(E246,'Pricing Reference'!$A$2:$E$46,5,FALSE))</f>
        <v>15</v>
      </c>
      <c r="K246" s="158"/>
      <c r="L246" s="158"/>
      <c r="M246" s="158"/>
      <c r="N246" s="158"/>
      <c r="O246" s="158"/>
      <c r="P246" s="396">
        <f t="shared" si="47"/>
        <v>0</v>
      </c>
      <c r="Q246" s="159"/>
      <c r="R246" s="160"/>
      <c r="S246" s="156">
        <v>877958008354</v>
      </c>
      <c r="T246" s="397" t="str">
        <f t="shared" si="48"/>
        <v xml:space="preserve"> </v>
      </c>
      <c r="U246" s="395"/>
      <c r="V246" s="161">
        <f t="shared" si="49"/>
        <v>0</v>
      </c>
      <c r="W246" s="161">
        <f t="shared" si="50"/>
        <v>0</v>
      </c>
      <c r="X246" s="161">
        <f t="shared" si="51"/>
        <v>0</v>
      </c>
      <c r="Y246" s="161">
        <f t="shared" si="52"/>
        <v>0</v>
      </c>
      <c r="Z246" s="161">
        <f t="shared" si="53"/>
        <v>0</v>
      </c>
      <c r="AA246" s="162">
        <f t="shared" si="54"/>
        <v>0</v>
      </c>
    </row>
    <row r="247" spans="1:27" s="343" customFormat="1" ht="14.4" thickTop="1" thickBot="1">
      <c r="A247" s="367">
        <v>100156</v>
      </c>
      <c r="B247" s="346" t="s">
        <v>352</v>
      </c>
      <c r="C247" s="346" t="s">
        <v>124</v>
      </c>
      <c r="D247" s="347">
        <v>39</v>
      </c>
      <c r="E247" s="348" t="s">
        <v>333</v>
      </c>
      <c r="F247" s="159">
        <f t="shared" si="55"/>
        <v>7.5</v>
      </c>
      <c r="G247" s="153">
        <f>IF($F$12=1,VALUE(VLOOKUP($E247,'Pricing Reference'!$A$2:$E$46,2,FALSE))," ")</f>
        <v>7.5</v>
      </c>
      <c r="H247" s="153" t="str">
        <f>IF($F$12=2,VALUE(VLOOKUP($E247,'Pricing Reference'!$A$2:$E$46,3,FALSE))," ")</f>
        <v xml:space="preserve"> </v>
      </c>
      <c r="I247" s="153" t="str">
        <f>IF($F$12=3,VALUE(VLOOKUP($E247,'Pricing Reference'!$A$2:$E$46,4,FALSE))," ")</f>
        <v xml:space="preserve"> </v>
      </c>
      <c r="J247" s="391">
        <f>VALUE(VLOOKUP(E247,'Pricing Reference'!$A$2:$E$46,5,FALSE))</f>
        <v>15</v>
      </c>
      <c r="K247" s="158"/>
      <c r="L247" s="158"/>
      <c r="M247" s="158"/>
      <c r="N247" s="158"/>
      <c r="O247" s="158"/>
      <c r="P247" s="396">
        <f t="shared" si="47"/>
        <v>0</v>
      </c>
      <c r="Q247" s="159"/>
      <c r="R247" s="160"/>
      <c r="S247" s="156">
        <v>877958008347</v>
      </c>
      <c r="T247" s="397" t="str">
        <f t="shared" si="48"/>
        <v xml:space="preserve"> </v>
      </c>
      <c r="U247" s="395"/>
      <c r="V247" s="161">
        <f t="shared" si="49"/>
        <v>0</v>
      </c>
      <c r="W247" s="161">
        <f t="shared" si="50"/>
        <v>0</v>
      </c>
      <c r="X247" s="161">
        <f t="shared" si="51"/>
        <v>0</v>
      </c>
      <c r="Y247" s="161">
        <f t="shared" si="52"/>
        <v>0</v>
      </c>
      <c r="Z247" s="161">
        <f t="shared" si="53"/>
        <v>0</v>
      </c>
      <c r="AA247" s="162">
        <f t="shared" si="54"/>
        <v>0</v>
      </c>
    </row>
    <row r="248" spans="1:27" s="343" customFormat="1" ht="14.4" thickTop="1" thickBot="1">
      <c r="A248" s="367">
        <v>100158</v>
      </c>
      <c r="B248" s="346" t="s">
        <v>353</v>
      </c>
      <c r="C248" s="346" t="s">
        <v>124</v>
      </c>
      <c r="D248" s="347">
        <v>39</v>
      </c>
      <c r="E248" s="348" t="s">
        <v>333</v>
      </c>
      <c r="F248" s="159">
        <f t="shared" si="55"/>
        <v>7.5</v>
      </c>
      <c r="G248" s="153">
        <f>IF($F$12=1,VALUE(VLOOKUP($E248,'Pricing Reference'!$A$2:$E$46,2,FALSE))," ")</f>
        <v>7.5</v>
      </c>
      <c r="H248" s="153" t="str">
        <f>IF($F$12=2,VALUE(VLOOKUP($E248,'Pricing Reference'!$A$2:$E$46,3,FALSE))," ")</f>
        <v xml:space="preserve"> </v>
      </c>
      <c r="I248" s="153" t="str">
        <f>IF($F$12=3,VALUE(VLOOKUP($E248,'Pricing Reference'!$A$2:$E$46,4,FALSE))," ")</f>
        <v xml:space="preserve"> </v>
      </c>
      <c r="J248" s="391">
        <f>VALUE(VLOOKUP(E248,'Pricing Reference'!$A$2:$E$46,5,FALSE))</f>
        <v>15</v>
      </c>
      <c r="K248" s="158"/>
      <c r="L248" s="158"/>
      <c r="M248" s="158"/>
      <c r="N248" s="158"/>
      <c r="O248" s="158"/>
      <c r="P248" s="396">
        <f t="shared" si="47"/>
        <v>0</v>
      </c>
      <c r="Q248" s="159"/>
      <c r="R248" s="160"/>
      <c r="S248" s="156">
        <v>877958004172</v>
      </c>
      <c r="T248" s="397" t="str">
        <f t="shared" si="48"/>
        <v xml:space="preserve"> </v>
      </c>
      <c r="U248" s="395"/>
      <c r="V248" s="161">
        <f t="shared" si="49"/>
        <v>0</v>
      </c>
      <c r="W248" s="161">
        <f t="shared" si="50"/>
        <v>0</v>
      </c>
      <c r="X248" s="161">
        <f t="shared" si="51"/>
        <v>0</v>
      </c>
      <c r="Y248" s="161">
        <f t="shared" si="52"/>
        <v>0</v>
      </c>
      <c r="Z248" s="161">
        <f t="shared" si="53"/>
        <v>0</v>
      </c>
      <c r="AA248" s="162">
        <f t="shared" si="54"/>
        <v>0</v>
      </c>
    </row>
    <row r="249" spans="1:27" s="343" customFormat="1" ht="14.4" thickTop="1" thickBot="1">
      <c r="A249" s="355">
        <v>100159</v>
      </c>
      <c r="B249" s="358" t="s">
        <v>354</v>
      </c>
      <c r="C249" s="346" t="s">
        <v>124</v>
      </c>
      <c r="D249" s="347">
        <v>39</v>
      </c>
      <c r="E249" s="346" t="s">
        <v>333</v>
      </c>
      <c r="F249" s="159">
        <f t="shared" si="55"/>
        <v>7.5</v>
      </c>
      <c r="G249" s="153">
        <f>IF($F$12=1,VALUE(VLOOKUP($E249,'Pricing Reference'!$A$2:$E$46,2,FALSE))," ")</f>
        <v>7.5</v>
      </c>
      <c r="H249" s="153" t="str">
        <f>IF($F$12=2,VALUE(VLOOKUP($E249,'Pricing Reference'!$A$2:$E$46,3,FALSE))," ")</f>
        <v xml:space="preserve"> </v>
      </c>
      <c r="I249" s="153" t="str">
        <f>IF($F$12=3,VALUE(VLOOKUP($E249,'Pricing Reference'!$A$2:$E$46,4,FALSE))," ")</f>
        <v xml:space="preserve"> </v>
      </c>
      <c r="J249" s="391">
        <f>VALUE(VLOOKUP(E249,'Pricing Reference'!$A$2:$E$46,5,FALSE))</f>
        <v>15</v>
      </c>
      <c r="K249" s="158"/>
      <c r="L249" s="158"/>
      <c r="M249" s="158"/>
      <c r="N249" s="158"/>
      <c r="O249" s="158"/>
      <c r="P249" s="396">
        <f t="shared" si="47"/>
        <v>0</v>
      </c>
      <c r="Q249" s="159"/>
      <c r="R249" s="160"/>
      <c r="S249" s="156">
        <v>847587001170</v>
      </c>
      <c r="T249" s="397" t="str">
        <f t="shared" si="48"/>
        <v xml:space="preserve"> </v>
      </c>
      <c r="U249" s="395"/>
      <c r="V249" s="161">
        <f t="shared" si="49"/>
        <v>0</v>
      </c>
      <c r="W249" s="161">
        <f t="shared" si="50"/>
        <v>0</v>
      </c>
      <c r="X249" s="161">
        <f t="shared" si="51"/>
        <v>0</v>
      </c>
      <c r="Y249" s="161">
        <f t="shared" si="52"/>
        <v>0</v>
      </c>
      <c r="Z249" s="161">
        <f t="shared" si="53"/>
        <v>0</v>
      </c>
      <c r="AA249" s="162">
        <f t="shared" si="54"/>
        <v>0</v>
      </c>
    </row>
    <row r="250" spans="1:27" s="343" customFormat="1" ht="14.4" thickTop="1" thickBot="1">
      <c r="A250" s="355">
        <v>100618</v>
      </c>
      <c r="B250" s="358" t="s">
        <v>355</v>
      </c>
      <c r="C250" s="346" t="s">
        <v>124</v>
      </c>
      <c r="D250" s="347">
        <v>39</v>
      </c>
      <c r="E250" s="346" t="s">
        <v>333</v>
      </c>
      <c r="F250" s="159">
        <f t="shared" si="55"/>
        <v>7.5</v>
      </c>
      <c r="G250" s="153">
        <f>IF($F$12=1,VALUE(VLOOKUP($E250,'Pricing Reference'!$A$2:$E$46,2,FALSE))," ")</f>
        <v>7.5</v>
      </c>
      <c r="H250" s="153" t="str">
        <f>IF($F$12=2,VALUE(VLOOKUP($E250,'Pricing Reference'!$A$2:$E$46,3,FALSE))," ")</f>
        <v xml:space="preserve"> </v>
      </c>
      <c r="I250" s="153" t="str">
        <f>IF($F$12=3,VALUE(VLOOKUP($E250,'Pricing Reference'!$A$2:$E$46,4,FALSE))," ")</f>
        <v xml:space="preserve"> </v>
      </c>
      <c r="J250" s="391">
        <f>VALUE(VLOOKUP(E250,'Pricing Reference'!$A$2:$E$46,5,FALSE))</f>
        <v>15</v>
      </c>
      <c r="K250" s="158"/>
      <c r="L250" s="158"/>
      <c r="M250" s="158"/>
      <c r="N250" s="158"/>
      <c r="O250" s="158"/>
      <c r="P250" s="396">
        <f t="shared" si="47"/>
        <v>0</v>
      </c>
      <c r="Q250" s="159"/>
      <c r="R250" s="160"/>
      <c r="S250" s="156">
        <v>8428927612250</v>
      </c>
      <c r="T250" s="397" t="str">
        <f t="shared" si="48"/>
        <v xml:space="preserve"> </v>
      </c>
      <c r="U250" s="395"/>
      <c r="V250" s="161">
        <f t="shared" si="49"/>
        <v>0</v>
      </c>
      <c r="W250" s="161">
        <f t="shared" si="50"/>
        <v>0</v>
      </c>
      <c r="X250" s="161">
        <f t="shared" si="51"/>
        <v>0</v>
      </c>
      <c r="Y250" s="161">
        <f t="shared" si="52"/>
        <v>0</v>
      </c>
      <c r="Z250" s="161">
        <f t="shared" si="53"/>
        <v>0</v>
      </c>
      <c r="AA250" s="162">
        <f t="shared" si="54"/>
        <v>0</v>
      </c>
    </row>
    <row r="251" spans="1:27" s="343" customFormat="1" ht="14.4" thickTop="1" thickBot="1">
      <c r="A251" s="372">
        <v>100030</v>
      </c>
      <c r="B251" s="358" t="s">
        <v>356</v>
      </c>
      <c r="C251" s="346" t="s">
        <v>124</v>
      </c>
      <c r="D251" s="347">
        <v>39</v>
      </c>
      <c r="E251" s="346" t="s">
        <v>333</v>
      </c>
      <c r="F251" s="159">
        <f t="shared" si="55"/>
        <v>7.5</v>
      </c>
      <c r="G251" s="153">
        <f>IF($F$12=1,VALUE(VLOOKUP($E251,'Pricing Reference'!$A$2:$E$46,2,FALSE))," ")</f>
        <v>7.5</v>
      </c>
      <c r="H251" s="153" t="str">
        <f>IF($F$12=2,VALUE(VLOOKUP($E251,'Pricing Reference'!$A$2:$E$46,3,FALSE))," ")</f>
        <v xml:space="preserve"> </v>
      </c>
      <c r="I251" s="153" t="str">
        <f>IF($F$12=3,VALUE(VLOOKUP($E251,'Pricing Reference'!$A$2:$E$46,4,FALSE))," ")</f>
        <v xml:space="preserve"> </v>
      </c>
      <c r="J251" s="391">
        <f>VALUE(VLOOKUP(E251,'Pricing Reference'!$A$2:$E$46,5,FALSE))</f>
        <v>15</v>
      </c>
      <c r="K251" s="158"/>
      <c r="L251" s="158"/>
      <c r="M251" s="158"/>
      <c r="N251" s="158"/>
      <c r="O251" s="158"/>
      <c r="P251" s="396">
        <f t="shared" si="47"/>
        <v>0</v>
      </c>
      <c r="Q251" s="163"/>
      <c r="R251" s="160"/>
      <c r="S251" s="156">
        <v>847587003624</v>
      </c>
      <c r="T251" s="397" t="str">
        <f t="shared" si="48"/>
        <v xml:space="preserve"> </v>
      </c>
      <c r="U251" s="395"/>
      <c r="V251" s="161">
        <f t="shared" si="49"/>
        <v>0</v>
      </c>
      <c r="W251" s="161">
        <f t="shared" si="50"/>
        <v>0</v>
      </c>
      <c r="X251" s="161">
        <f t="shared" si="51"/>
        <v>0</v>
      </c>
      <c r="Y251" s="161">
        <f t="shared" si="52"/>
        <v>0</v>
      </c>
      <c r="Z251" s="161">
        <f t="shared" si="53"/>
        <v>0</v>
      </c>
      <c r="AA251" s="162">
        <f t="shared" si="54"/>
        <v>0</v>
      </c>
    </row>
    <row r="252" spans="1:27" s="343" customFormat="1" ht="14.4" thickTop="1" thickBot="1">
      <c r="A252" s="372">
        <v>100644</v>
      </c>
      <c r="B252" s="358" t="s">
        <v>731</v>
      </c>
      <c r="C252" s="346" t="s">
        <v>124</v>
      </c>
      <c r="D252" s="347">
        <v>39</v>
      </c>
      <c r="E252" s="346" t="s">
        <v>333</v>
      </c>
      <c r="F252" s="159">
        <f t="shared" ref="F252" si="56">SUM(G252:I252)</f>
        <v>7.5</v>
      </c>
      <c r="G252" s="153">
        <f>IF($F$12=1,VALUE(VLOOKUP($E252,'Pricing Reference'!$A$2:$E$46,2,FALSE))," ")</f>
        <v>7.5</v>
      </c>
      <c r="H252" s="153" t="str">
        <f>IF($F$12=2,VALUE(VLOOKUP($E252,'Pricing Reference'!$A$2:$E$46,3,FALSE))," ")</f>
        <v xml:space="preserve"> </v>
      </c>
      <c r="I252" s="153" t="str">
        <f>IF($F$12=3,VALUE(VLOOKUP($E252,'Pricing Reference'!$A$2:$E$46,4,FALSE))," ")</f>
        <v xml:space="preserve"> </v>
      </c>
      <c r="J252" s="391">
        <f>VALUE(VLOOKUP(E252,'Pricing Reference'!$A$2:$E$46,5,FALSE))</f>
        <v>15</v>
      </c>
      <c r="K252" s="158"/>
      <c r="L252" s="158"/>
      <c r="M252" s="158"/>
      <c r="N252" s="158"/>
      <c r="O252" s="158"/>
      <c r="P252" s="396">
        <f t="shared" ref="P252" si="57">SUM(V252,W252,X252,Y252,Z252)</f>
        <v>0</v>
      </c>
      <c r="Q252" s="163"/>
      <c r="R252" s="160"/>
      <c r="S252" s="156">
        <v>847587003570</v>
      </c>
      <c r="T252" s="397" t="str">
        <f t="shared" ref="T252" si="58">IF(AA252&gt;0.01,"X"," ")</f>
        <v xml:space="preserve"> </v>
      </c>
      <c r="U252" s="395"/>
      <c r="V252" s="161">
        <f t="shared" ref="V252" si="59">K252*$F252</f>
        <v>0</v>
      </c>
      <c r="W252" s="161">
        <f t="shared" ref="W252" si="60">L252*$F252</f>
        <v>0</v>
      </c>
      <c r="X252" s="161">
        <f t="shared" ref="X252" si="61">M252*$F252</f>
        <v>0</v>
      </c>
      <c r="Y252" s="161">
        <f t="shared" ref="Y252" si="62">N252*$F252</f>
        <v>0</v>
      </c>
      <c r="Z252" s="161">
        <f t="shared" ref="Z252" si="63">O252*$F252</f>
        <v>0</v>
      </c>
      <c r="AA252" s="162">
        <f t="shared" ref="AA252" si="64">SUM(K252,L252,M252,N252,O252)</f>
        <v>0</v>
      </c>
    </row>
    <row r="253" spans="1:27" s="343" customFormat="1" ht="14.4" thickTop="1" thickBot="1">
      <c r="A253" s="344">
        <v>15271</v>
      </c>
      <c r="B253" s="358" t="s">
        <v>357</v>
      </c>
      <c r="C253" s="346" t="s">
        <v>124</v>
      </c>
      <c r="D253" s="347">
        <v>41</v>
      </c>
      <c r="E253" s="346" t="s">
        <v>358</v>
      </c>
      <c r="F253" s="159">
        <f t="shared" si="55"/>
        <v>13.5</v>
      </c>
      <c r="G253" s="153">
        <f>IF($F$12=1,VALUE(VLOOKUP($E253,'Pricing Reference'!$A$2:$E$46,2,FALSE))," ")</f>
        <v>13.5</v>
      </c>
      <c r="H253" s="153" t="str">
        <f>IF($F$12=2,VALUE(VLOOKUP($E253,'Pricing Reference'!$A$2:$E$46,3,FALSE))," ")</f>
        <v xml:space="preserve"> </v>
      </c>
      <c r="I253" s="153" t="str">
        <f>IF($F$12=3,VALUE(VLOOKUP($E253,'Pricing Reference'!$A$2:$E$46,4,FALSE))," ")</f>
        <v xml:space="preserve"> </v>
      </c>
      <c r="J253" s="391">
        <f>VALUE(VLOOKUP(E253,'Pricing Reference'!$A$2:$E$46,5,FALSE))</f>
        <v>27</v>
      </c>
      <c r="K253" s="158"/>
      <c r="L253" s="158"/>
      <c r="M253" s="158"/>
      <c r="N253" s="158"/>
      <c r="O253" s="158"/>
      <c r="P253" s="396">
        <f t="shared" si="47"/>
        <v>0</v>
      </c>
      <c r="Q253" s="163"/>
      <c r="R253" s="160"/>
      <c r="S253" s="156">
        <v>847587002429</v>
      </c>
      <c r="T253" s="397" t="str">
        <f t="shared" si="48"/>
        <v xml:space="preserve"> </v>
      </c>
      <c r="U253" s="395"/>
      <c r="V253" s="161">
        <f t="shared" si="49"/>
        <v>0</v>
      </c>
      <c r="W253" s="161">
        <f t="shared" si="50"/>
        <v>0</v>
      </c>
      <c r="X253" s="161">
        <f t="shared" si="51"/>
        <v>0</v>
      </c>
      <c r="Y253" s="161">
        <f t="shared" si="52"/>
        <v>0</v>
      </c>
      <c r="Z253" s="161">
        <f t="shared" si="53"/>
        <v>0</v>
      </c>
      <c r="AA253" s="162">
        <f t="shared" si="54"/>
        <v>0</v>
      </c>
    </row>
    <row r="254" spans="1:27" s="343" customFormat="1" ht="14.4" thickTop="1" thickBot="1">
      <c r="A254" s="344">
        <v>15272</v>
      </c>
      <c r="B254" s="358" t="s">
        <v>359</v>
      </c>
      <c r="C254" s="346" t="s">
        <v>124</v>
      </c>
      <c r="D254" s="347">
        <v>41</v>
      </c>
      <c r="E254" s="346" t="s">
        <v>358</v>
      </c>
      <c r="F254" s="159">
        <f t="shared" si="55"/>
        <v>13.5</v>
      </c>
      <c r="G254" s="153">
        <f>IF($F$12=1,VALUE(VLOOKUP($E254,'Pricing Reference'!$A$2:$E$46,2,FALSE))," ")</f>
        <v>13.5</v>
      </c>
      <c r="H254" s="153" t="str">
        <f>IF($F$12=2,VALUE(VLOOKUP($E254,'Pricing Reference'!$A$2:$E$46,3,FALSE))," ")</f>
        <v xml:space="preserve"> </v>
      </c>
      <c r="I254" s="153" t="str">
        <f>IF($F$12=3,VALUE(VLOOKUP($E254,'Pricing Reference'!$A$2:$E$46,4,FALSE))," ")</f>
        <v xml:space="preserve"> </v>
      </c>
      <c r="J254" s="391">
        <f>VALUE(VLOOKUP(E254,'Pricing Reference'!$A$2:$E$46,5,FALSE))</f>
        <v>27</v>
      </c>
      <c r="K254" s="158"/>
      <c r="L254" s="158"/>
      <c r="M254" s="158"/>
      <c r="N254" s="158"/>
      <c r="O254" s="158"/>
      <c r="P254" s="396">
        <f t="shared" si="47"/>
        <v>0</v>
      </c>
      <c r="Q254" s="163"/>
      <c r="R254" s="160"/>
      <c r="S254" s="156">
        <v>847587002436</v>
      </c>
      <c r="T254" s="397" t="str">
        <f t="shared" si="48"/>
        <v xml:space="preserve"> </v>
      </c>
      <c r="U254" s="395"/>
      <c r="V254" s="161">
        <f t="shared" si="49"/>
        <v>0</v>
      </c>
      <c r="W254" s="161">
        <f t="shared" si="50"/>
        <v>0</v>
      </c>
      <c r="X254" s="161">
        <f t="shared" si="51"/>
        <v>0</v>
      </c>
      <c r="Y254" s="161">
        <f t="shared" si="52"/>
        <v>0</v>
      </c>
      <c r="Z254" s="161">
        <f t="shared" si="53"/>
        <v>0</v>
      </c>
      <c r="AA254" s="162">
        <f t="shared" si="54"/>
        <v>0</v>
      </c>
    </row>
    <row r="255" spans="1:27" s="343" customFormat="1" ht="14.4" thickTop="1" thickBot="1">
      <c r="A255" s="344">
        <v>15273</v>
      </c>
      <c r="B255" s="358" t="s">
        <v>360</v>
      </c>
      <c r="C255" s="346" t="s">
        <v>124</v>
      </c>
      <c r="D255" s="347">
        <v>41</v>
      </c>
      <c r="E255" s="346" t="s">
        <v>358</v>
      </c>
      <c r="F255" s="159">
        <f t="shared" si="55"/>
        <v>13.5</v>
      </c>
      <c r="G255" s="153">
        <f>IF($F$12=1,VALUE(VLOOKUP($E255,'Pricing Reference'!$A$2:$E$46,2,FALSE))," ")</f>
        <v>13.5</v>
      </c>
      <c r="H255" s="153" t="str">
        <f>IF($F$12=2,VALUE(VLOOKUP($E255,'Pricing Reference'!$A$2:$E$46,3,FALSE))," ")</f>
        <v xml:space="preserve"> </v>
      </c>
      <c r="I255" s="153" t="str">
        <f>IF($F$12=3,VALUE(VLOOKUP($E255,'Pricing Reference'!$A$2:$E$46,4,FALSE))," ")</f>
        <v xml:space="preserve"> </v>
      </c>
      <c r="J255" s="391">
        <f>VALUE(VLOOKUP(E255,'Pricing Reference'!$A$2:$E$46,5,FALSE))</f>
        <v>27</v>
      </c>
      <c r="K255" s="158"/>
      <c r="L255" s="158"/>
      <c r="M255" s="158"/>
      <c r="N255" s="158"/>
      <c r="O255" s="158"/>
      <c r="P255" s="396">
        <f t="shared" si="47"/>
        <v>0</v>
      </c>
      <c r="Q255" s="163"/>
      <c r="R255" s="160"/>
      <c r="S255" s="156">
        <v>847587002443</v>
      </c>
      <c r="T255" s="397" t="str">
        <f t="shared" si="48"/>
        <v xml:space="preserve"> </v>
      </c>
      <c r="U255" s="395"/>
      <c r="V255" s="161">
        <f t="shared" si="49"/>
        <v>0</v>
      </c>
      <c r="W255" s="161">
        <f t="shared" si="50"/>
        <v>0</v>
      </c>
      <c r="X255" s="161">
        <f t="shared" si="51"/>
        <v>0</v>
      </c>
      <c r="Y255" s="161">
        <f t="shared" si="52"/>
        <v>0</v>
      </c>
      <c r="Z255" s="161">
        <f t="shared" si="53"/>
        <v>0</v>
      </c>
      <c r="AA255" s="162">
        <f t="shared" si="54"/>
        <v>0</v>
      </c>
    </row>
    <row r="256" spans="1:27" s="343" customFormat="1" ht="14.4" thickTop="1" thickBot="1">
      <c r="A256" s="372">
        <v>15274</v>
      </c>
      <c r="B256" s="347" t="s">
        <v>361</v>
      </c>
      <c r="C256" s="346" t="s">
        <v>124</v>
      </c>
      <c r="D256" s="347">
        <v>41</v>
      </c>
      <c r="E256" s="346" t="s">
        <v>358</v>
      </c>
      <c r="F256" s="159">
        <f t="shared" si="55"/>
        <v>13.5</v>
      </c>
      <c r="G256" s="153">
        <f>IF($F$12=1,VALUE(VLOOKUP($E256,'Pricing Reference'!$A$2:$E$46,2,FALSE))," ")</f>
        <v>13.5</v>
      </c>
      <c r="H256" s="153" t="str">
        <f>IF($F$12=2,VALUE(VLOOKUP($E256,'Pricing Reference'!$A$2:$E$46,3,FALSE))," ")</f>
        <v xml:space="preserve"> </v>
      </c>
      <c r="I256" s="153" t="str">
        <f>IF($F$12=3,VALUE(VLOOKUP($E256,'Pricing Reference'!$A$2:$E$46,4,FALSE))," ")</f>
        <v xml:space="preserve"> </v>
      </c>
      <c r="J256" s="391">
        <f>VALUE(VLOOKUP(E256,'Pricing Reference'!$A$2:$E$46,5,FALSE))</f>
        <v>27</v>
      </c>
      <c r="K256" s="158"/>
      <c r="L256" s="158"/>
      <c r="M256" s="158"/>
      <c r="N256" s="158"/>
      <c r="O256" s="158"/>
      <c r="P256" s="396">
        <f t="shared" si="47"/>
        <v>0</v>
      </c>
      <c r="Q256" s="163"/>
      <c r="R256" s="160"/>
      <c r="S256" s="156">
        <v>847587002450</v>
      </c>
      <c r="T256" s="397" t="str">
        <f t="shared" si="48"/>
        <v xml:space="preserve"> </v>
      </c>
      <c r="U256" s="395"/>
      <c r="V256" s="161">
        <f t="shared" si="49"/>
        <v>0</v>
      </c>
      <c r="W256" s="161">
        <f t="shared" si="50"/>
        <v>0</v>
      </c>
      <c r="X256" s="161">
        <f t="shared" si="51"/>
        <v>0</v>
      </c>
      <c r="Y256" s="161">
        <f t="shared" si="52"/>
        <v>0</v>
      </c>
      <c r="Z256" s="161">
        <f t="shared" si="53"/>
        <v>0</v>
      </c>
      <c r="AA256" s="162">
        <f t="shared" si="54"/>
        <v>0</v>
      </c>
    </row>
    <row r="257" spans="1:27" s="343" customFormat="1" ht="14.4" thickTop="1" thickBot="1">
      <c r="A257" s="359">
        <v>15279</v>
      </c>
      <c r="B257" s="348" t="s">
        <v>362</v>
      </c>
      <c r="C257" s="346" t="s">
        <v>124</v>
      </c>
      <c r="D257" s="347">
        <v>41</v>
      </c>
      <c r="E257" s="346" t="s">
        <v>358</v>
      </c>
      <c r="F257" s="159">
        <f t="shared" si="55"/>
        <v>13.5</v>
      </c>
      <c r="G257" s="153">
        <f>IF($F$12=1,VALUE(VLOOKUP($E257,'Pricing Reference'!$A$2:$E$46,2,FALSE))," ")</f>
        <v>13.5</v>
      </c>
      <c r="H257" s="153" t="str">
        <f>IF($F$12=2,VALUE(VLOOKUP($E257,'Pricing Reference'!$A$2:$E$46,3,FALSE))," ")</f>
        <v xml:space="preserve"> </v>
      </c>
      <c r="I257" s="153" t="str">
        <f>IF($F$12=3,VALUE(VLOOKUP($E257,'Pricing Reference'!$A$2:$E$46,4,FALSE))," ")</f>
        <v xml:space="preserve"> </v>
      </c>
      <c r="J257" s="391">
        <f>VALUE(VLOOKUP(E257,'Pricing Reference'!$A$2:$E$46,5,FALSE))</f>
        <v>27</v>
      </c>
      <c r="K257" s="158"/>
      <c r="L257" s="158"/>
      <c r="M257" s="158"/>
      <c r="N257" s="158"/>
      <c r="O257" s="158"/>
      <c r="P257" s="396">
        <f t="shared" si="47"/>
        <v>0</v>
      </c>
      <c r="Q257" s="163"/>
      <c r="R257" s="160"/>
      <c r="S257" s="156">
        <v>847587002504</v>
      </c>
      <c r="T257" s="397" t="str">
        <f t="shared" si="48"/>
        <v xml:space="preserve"> </v>
      </c>
      <c r="U257" s="395"/>
      <c r="V257" s="161">
        <f t="shared" si="49"/>
        <v>0</v>
      </c>
      <c r="W257" s="161">
        <f t="shared" si="50"/>
        <v>0</v>
      </c>
      <c r="X257" s="161">
        <f t="shared" si="51"/>
        <v>0</v>
      </c>
      <c r="Y257" s="161">
        <f t="shared" si="52"/>
        <v>0</v>
      </c>
      <c r="Z257" s="161">
        <f t="shared" si="53"/>
        <v>0</v>
      </c>
      <c r="AA257" s="162">
        <f t="shared" si="54"/>
        <v>0</v>
      </c>
    </row>
    <row r="258" spans="1:27" s="343" customFormat="1" ht="14.4" thickTop="1" thickBot="1">
      <c r="A258" s="357">
        <v>15280</v>
      </c>
      <c r="B258" s="347" t="s">
        <v>363</v>
      </c>
      <c r="C258" s="346" t="s">
        <v>124</v>
      </c>
      <c r="D258" s="347">
        <v>41</v>
      </c>
      <c r="E258" s="346" t="s">
        <v>358</v>
      </c>
      <c r="F258" s="159">
        <f t="shared" ref="F258" si="65">SUM(G258:I258)</f>
        <v>13.5</v>
      </c>
      <c r="G258" s="153">
        <f>IF($F$12=1,VALUE(VLOOKUP($E258,'Pricing Reference'!$A$2:$E$46,2,FALSE))," ")</f>
        <v>13.5</v>
      </c>
      <c r="H258" s="153" t="str">
        <f>IF($F$12=2,VALUE(VLOOKUP($E258,'Pricing Reference'!$A$2:$E$46,3,FALSE))," ")</f>
        <v xml:space="preserve"> </v>
      </c>
      <c r="I258" s="153" t="str">
        <f>IF($F$12=3,VALUE(VLOOKUP($E258,'Pricing Reference'!$A$2:$E$46,4,FALSE))," ")</f>
        <v xml:space="preserve"> </v>
      </c>
      <c r="J258" s="391">
        <f>VALUE(VLOOKUP(E258,'Pricing Reference'!$A$2:$E$46,5,FALSE))</f>
        <v>27</v>
      </c>
      <c r="K258" s="158"/>
      <c r="L258" s="158"/>
      <c r="M258" s="158"/>
      <c r="N258" s="158"/>
      <c r="O258" s="158"/>
      <c r="P258" s="396">
        <f t="shared" si="47"/>
        <v>0</v>
      </c>
      <c r="Q258" s="163"/>
      <c r="R258" s="160"/>
      <c r="S258" s="156">
        <v>847587002511</v>
      </c>
      <c r="T258" s="397" t="str">
        <f t="shared" si="48"/>
        <v xml:space="preserve"> </v>
      </c>
      <c r="U258" s="395"/>
      <c r="V258" s="161">
        <f t="shared" si="49"/>
        <v>0</v>
      </c>
      <c r="W258" s="161">
        <f t="shared" si="50"/>
        <v>0</v>
      </c>
      <c r="X258" s="161">
        <f t="shared" si="51"/>
        <v>0</v>
      </c>
      <c r="Y258" s="161">
        <f t="shared" si="52"/>
        <v>0</v>
      </c>
      <c r="Z258" s="161">
        <f t="shared" si="53"/>
        <v>0</v>
      </c>
      <c r="AA258" s="162">
        <f t="shared" si="54"/>
        <v>0</v>
      </c>
    </row>
    <row r="259" spans="1:27" s="343" customFormat="1" ht="14.4" thickTop="1" thickBot="1">
      <c r="A259" s="355">
        <v>15281</v>
      </c>
      <c r="B259" s="347" t="s">
        <v>364</v>
      </c>
      <c r="C259" s="346" t="s">
        <v>124</v>
      </c>
      <c r="D259" s="347">
        <v>41</v>
      </c>
      <c r="E259" s="346" t="s">
        <v>358</v>
      </c>
      <c r="F259" s="159">
        <f t="shared" ref="F259:F263" si="66">SUM(G259:I259)</f>
        <v>13.5</v>
      </c>
      <c r="G259" s="153">
        <f>IF($F$12=1,VALUE(VLOOKUP($E259,'Pricing Reference'!$A$2:$E$46,2,FALSE))," ")</f>
        <v>13.5</v>
      </c>
      <c r="H259" s="153" t="str">
        <f>IF($F$12=2,VALUE(VLOOKUP($E259,'Pricing Reference'!$A$2:$E$46,3,FALSE))," ")</f>
        <v xml:space="preserve"> </v>
      </c>
      <c r="I259" s="153" t="str">
        <f>IF($F$12=3,VALUE(VLOOKUP($E259,'Pricing Reference'!$A$2:$E$46,4,FALSE))," ")</f>
        <v xml:space="preserve"> </v>
      </c>
      <c r="J259" s="391">
        <f>VALUE(VLOOKUP(E259,'Pricing Reference'!$A$2:$E$46,5,FALSE))</f>
        <v>27</v>
      </c>
      <c r="K259" s="158"/>
      <c r="L259" s="158"/>
      <c r="M259" s="158"/>
      <c r="N259" s="158"/>
      <c r="O259" s="158"/>
      <c r="P259" s="396">
        <f t="shared" si="47"/>
        <v>0</v>
      </c>
      <c r="Q259" s="163"/>
      <c r="R259" s="160"/>
      <c r="S259" s="156">
        <v>847587002528</v>
      </c>
      <c r="T259" s="397" t="str">
        <f t="shared" si="48"/>
        <v xml:space="preserve"> </v>
      </c>
      <c r="U259" s="395"/>
      <c r="V259" s="161">
        <f t="shared" si="49"/>
        <v>0</v>
      </c>
      <c r="W259" s="161">
        <f t="shared" si="50"/>
        <v>0</v>
      </c>
      <c r="X259" s="161">
        <f t="shared" si="51"/>
        <v>0</v>
      </c>
      <c r="Y259" s="161">
        <f t="shared" si="52"/>
        <v>0</v>
      </c>
      <c r="Z259" s="161">
        <f t="shared" si="53"/>
        <v>0</v>
      </c>
      <c r="AA259" s="162">
        <f t="shared" si="54"/>
        <v>0</v>
      </c>
    </row>
    <row r="260" spans="1:27" s="343" customFormat="1" ht="14.4" thickTop="1" thickBot="1">
      <c r="A260" s="360">
        <v>15282</v>
      </c>
      <c r="B260" s="353" t="s">
        <v>365</v>
      </c>
      <c r="C260" s="346" t="s">
        <v>124</v>
      </c>
      <c r="D260" s="347">
        <v>41</v>
      </c>
      <c r="E260" s="346" t="s">
        <v>358</v>
      </c>
      <c r="F260" s="159">
        <f t="shared" si="66"/>
        <v>13.5</v>
      </c>
      <c r="G260" s="153">
        <f>IF($F$12=1,VALUE(VLOOKUP($E260,'Pricing Reference'!$A$2:$E$46,2,FALSE))," ")</f>
        <v>13.5</v>
      </c>
      <c r="H260" s="153" t="str">
        <f>IF($F$12=2,VALUE(VLOOKUP($E260,'Pricing Reference'!$A$2:$E$46,3,FALSE))," ")</f>
        <v xml:space="preserve"> </v>
      </c>
      <c r="I260" s="153" t="str">
        <f>IF($F$12=3,VALUE(VLOOKUP($E260,'Pricing Reference'!$A$2:$E$46,4,FALSE))," ")</f>
        <v xml:space="preserve"> </v>
      </c>
      <c r="J260" s="391">
        <f>VALUE(VLOOKUP(E260,'Pricing Reference'!$A$2:$E$46,5,FALSE))</f>
        <v>27</v>
      </c>
      <c r="K260" s="158"/>
      <c r="L260" s="158"/>
      <c r="M260" s="158"/>
      <c r="N260" s="158"/>
      <c r="O260" s="158"/>
      <c r="P260" s="396">
        <f t="shared" si="47"/>
        <v>0</v>
      </c>
      <c r="Q260" s="163"/>
      <c r="R260" s="160"/>
      <c r="S260" s="156">
        <v>847587002535</v>
      </c>
      <c r="T260" s="397" t="str">
        <f t="shared" si="48"/>
        <v xml:space="preserve"> </v>
      </c>
      <c r="U260" s="395"/>
      <c r="V260" s="161">
        <f t="shared" si="49"/>
        <v>0</v>
      </c>
      <c r="W260" s="161">
        <f t="shared" si="50"/>
        <v>0</v>
      </c>
      <c r="X260" s="161">
        <f t="shared" si="51"/>
        <v>0</v>
      </c>
      <c r="Y260" s="161">
        <f t="shared" si="52"/>
        <v>0</v>
      </c>
      <c r="Z260" s="161">
        <f t="shared" si="53"/>
        <v>0</v>
      </c>
      <c r="AA260" s="162">
        <f t="shared" si="54"/>
        <v>0</v>
      </c>
    </row>
    <row r="261" spans="1:27" s="343" customFormat="1" ht="14.4" thickTop="1" thickBot="1">
      <c r="A261" s="377">
        <v>15263</v>
      </c>
      <c r="B261" s="347" t="s">
        <v>366</v>
      </c>
      <c r="C261" s="346" t="s">
        <v>124</v>
      </c>
      <c r="D261" s="347">
        <v>41</v>
      </c>
      <c r="E261" s="346" t="s">
        <v>358</v>
      </c>
      <c r="F261" s="159">
        <f t="shared" si="66"/>
        <v>13.5</v>
      </c>
      <c r="G261" s="153">
        <f>IF($F$12=1,VALUE(VLOOKUP($E261,'Pricing Reference'!$A$2:$E$46,2,FALSE))," ")</f>
        <v>13.5</v>
      </c>
      <c r="H261" s="153" t="str">
        <f>IF($F$12=2,VALUE(VLOOKUP($E261,'Pricing Reference'!$A$2:$E$46,3,FALSE))," ")</f>
        <v xml:space="preserve"> </v>
      </c>
      <c r="I261" s="153" t="str">
        <f>IF($F$12=3,VALUE(VLOOKUP($E261,'Pricing Reference'!$A$2:$E$46,4,FALSE))," ")</f>
        <v xml:space="preserve"> </v>
      </c>
      <c r="J261" s="391">
        <f>VALUE(VLOOKUP(E261,'Pricing Reference'!$A$2:$E$46,5,FALSE))</f>
        <v>27</v>
      </c>
      <c r="K261" s="158"/>
      <c r="L261" s="158"/>
      <c r="M261" s="158"/>
      <c r="N261" s="158"/>
      <c r="O261" s="158"/>
      <c r="P261" s="396">
        <f t="shared" si="47"/>
        <v>0</v>
      </c>
      <c r="Q261" s="163"/>
      <c r="R261" s="160"/>
      <c r="S261" s="156">
        <v>847587000647</v>
      </c>
      <c r="T261" s="397" t="str">
        <f t="shared" si="48"/>
        <v xml:space="preserve"> </v>
      </c>
      <c r="U261" s="395"/>
      <c r="V261" s="161">
        <f t="shared" si="49"/>
        <v>0</v>
      </c>
      <c r="W261" s="161">
        <f t="shared" si="50"/>
        <v>0</v>
      </c>
      <c r="X261" s="161">
        <f t="shared" si="51"/>
        <v>0</v>
      </c>
      <c r="Y261" s="161">
        <f t="shared" si="52"/>
        <v>0</v>
      </c>
      <c r="Z261" s="161">
        <f t="shared" si="53"/>
        <v>0</v>
      </c>
      <c r="AA261" s="162">
        <f t="shared" si="54"/>
        <v>0</v>
      </c>
    </row>
    <row r="262" spans="1:27" s="343" customFormat="1" ht="14.4" thickTop="1" thickBot="1">
      <c r="A262" s="372">
        <v>15264</v>
      </c>
      <c r="B262" s="353" t="s">
        <v>367</v>
      </c>
      <c r="C262" s="346" t="s">
        <v>124</v>
      </c>
      <c r="D262" s="347">
        <v>41</v>
      </c>
      <c r="E262" s="346" t="s">
        <v>358</v>
      </c>
      <c r="F262" s="159">
        <f t="shared" si="66"/>
        <v>13.5</v>
      </c>
      <c r="G262" s="153">
        <f>IF($F$12=1,VALUE(VLOOKUP($E262,'Pricing Reference'!$A$2:$E$46,2,FALSE))," ")</f>
        <v>13.5</v>
      </c>
      <c r="H262" s="153" t="str">
        <f>IF($F$12=2,VALUE(VLOOKUP($E262,'Pricing Reference'!$A$2:$E$46,3,FALSE))," ")</f>
        <v xml:space="preserve"> </v>
      </c>
      <c r="I262" s="153" t="str">
        <f>IF($F$12=3,VALUE(VLOOKUP($E262,'Pricing Reference'!$A$2:$E$46,4,FALSE))," ")</f>
        <v xml:space="preserve"> </v>
      </c>
      <c r="J262" s="391">
        <f>VALUE(VLOOKUP(E262,'Pricing Reference'!$A$2:$E$46,5,FALSE))</f>
        <v>27</v>
      </c>
      <c r="K262" s="158"/>
      <c r="L262" s="158"/>
      <c r="M262" s="158"/>
      <c r="N262" s="158"/>
      <c r="O262" s="158"/>
      <c r="P262" s="396">
        <f t="shared" si="47"/>
        <v>0</v>
      </c>
      <c r="Q262" s="163"/>
      <c r="R262" s="160"/>
      <c r="S262" s="156">
        <v>847587002351</v>
      </c>
      <c r="T262" s="397" t="str">
        <f t="shared" si="48"/>
        <v xml:space="preserve"> </v>
      </c>
      <c r="U262" s="395"/>
      <c r="V262" s="161">
        <f t="shared" si="49"/>
        <v>0</v>
      </c>
      <c r="W262" s="161">
        <f t="shared" si="50"/>
        <v>0</v>
      </c>
      <c r="X262" s="161">
        <f t="shared" si="51"/>
        <v>0</v>
      </c>
      <c r="Y262" s="161">
        <f t="shared" si="52"/>
        <v>0</v>
      </c>
      <c r="Z262" s="161">
        <f t="shared" si="53"/>
        <v>0</v>
      </c>
      <c r="AA262" s="162">
        <f t="shared" si="54"/>
        <v>0</v>
      </c>
    </row>
    <row r="263" spans="1:27" s="343" customFormat="1" ht="14.4" thickTop="1" thickBot="1">
      <c r="A263" s="377">
        <v>15265</v>
      </c>
      <c r="B263" s="353" t="s">
        <v>368</v>
      </c>
      <c r="C263" s="346" t="s">
        <v>124</v>
      </c>
      <c r="D263" s="347">
        <v>41</v>
      </c>
      <c r="E263" s="346" t="s">
        <v>358</v>
      </c>
      <c r="F263" s="159">
        <f t="shared" si="66"/>
        <v>13.5</v>
      </c>
      <c r="G263" s="153">
        <f>IF($F$12=1,VALUE(VLOOKUP($E263,'Pricing Reference'!$A$2:$E$46,2,FALSE))," ")</f>
        <v>13.5</v>
      </c>
      <c r="H263" s="153" t="str">
        <f>IF($F$12=2,VALUE(VLOOKUP($E263,'Pricing Reference'!$A$2:$E$46,3,FALSE))," ")</f>
        <v xml:space="preserve"> </v>
      </c>
      <c r="I263" s="153" t="str">
        <f>IF($F$12=3,VALUE(VLOOKUP($E263,'Pricing Reference'!$A$2:$E$46,4,FALSE))," ")</f>
        <v xml:space="preserve"> </v>
      </c>
      <c r="J263" s="391">
        <f>VALUE(VLOOKUP(E263,'Pricing Reference'!$A$2:$E$46,5,FALSE))</f>
        <v>27</v>
      </c>
      <c r="K263" s="158"/>
      <c r="L263" s="158"/>
      <c r="M263" s="158"/>
      <c r="N263" s="158"/>
      <c r="O263" s="158"/>
      <c r="P263" s="396">
        <f t="shared" si="47"/>
        <v>0</v>
      </c>
      <c r="Q263" s="163"/>
      <c r="R263" s="160"/>
      <c r="S263" s="156">
        <v>847587002368</v>
      </c>
      <c r="T263" s="397" t="str">
        <f t="shared" si="48"/>
        <v xml:space="preserve"> </v>
      </c>
      <c r="U263" s="395"/>
      <c r="V263" s="161">
        <f t="shared" si="49"/>
        <v>0</v>
      </c>
      <c r="W263" s="161">
        <f t="shared" si="50"/>
        <v>0</v>
      </c>
      <c r="X263" s="161">
        <f t="shared" si="51"/>
        <v>0</v>
      </c>
      <c r="Y263" s="161">
        <f t="shared" si="52"/>
        <v>0</v>
      </c>
      <c r="Z263" s="161">
        <f t="shared" si="53"/>
        <v>0</v>
      </c>
      <c r="AA263" s="162">
        <f t="shared" si="54"/>
        <v>0</v>
      </c>
    </row>
    <row r="264" spans="1:27" s="343" customFormat="1" ht="14.4" thickTop="1" thickBot="1">
      <c r="A264" s="357">
        <v>15266</v>
      </c>
      <c r="B264" s="358" t="s">
        <v>369</v>
      </c>
      <c r="C264" s="346" t="s">
        <v>124</v>
      </c>
      <c r="D264" s="347">
        <v>41</v>
      </c>
      <c r="E264" s="346" t="s">
        <v>358</v>
      </c>
      <c r="F264" s="159">
        <f t="shared" ref="F264:F327" si="67">SUM(G264:I264)</f>
        <v>13.5</v>
      </c>
      <c r="G264" s="153">
        <f>IF($F$12=1,VALUE(VLOOKUP($E264,'Pricing Reference'!$A$2:$E$46,2,FALSE))," ")</f>
        <v>13.5</v>
      </c>
      <c r="H264" s="153" t="str">
        <f>IF($F$12=2,VALUE(VLOOKUP($E264,'Pricing Reference'!$A$2:$E$46,3,FALSE))," ")</f>
        <v xml:space="preserve"> </v>
      </c>
      <c r="I264" s="153" t="str">
        <f>IF($F$12=3,VALUE(VLOOKUP($E264,'Pricing Reference'!$A$2:$E$46,4,FALSE))," ")</f>
        <v xml:space="preserve"> </v>
      </c>
      <c r="J264" s="391">
        <f>VALUE(VLOOKUP(E264,'Pricing Reference'!$A$2:$E$46,5,FALSE))</f>
        <v>27</v>
      </c>
      <c r="K264" s="158"/>
      <c r="L264" s="158"/>
      <c r="M264" s="158"/>
      <c r="N264" s="158"/>
      <c r="O264" s="158"/>
      <c r="P264" s="396">
        <f t="shared" si="47"/>
        <v>0</v>
      </c>
      <c r="Q264" s="163"/>
      <c r="R264" s="160"/>
      <c r="S264" s="156">
        <v>847587002375</v>
      </c>
      <c r="T264" s="397" t="str">
        <f t="shared" si="48"/>
        <v xml:space="preserve"> </v>
      </c>
      <c r="U264" s="395"/>
      <c r="V264" s="161">
        <f t="shared" si="49"/>
        <v>0</v>
      </c>
      <c r="W264" s="161">
        <f t="shared" si="50"/>
        <v>0</v>
      </c>
      <c r="X264" s="161">
        <f t="shared" si="51"/>
        <v>0</v>
      </c>
      <c r="Y264" s="161">
        <f t="shared" si="52"/>
        <v>0</v>
      </c>
      <c r="Z264" s="161">
        <f t="shared" si="53"/>
        <v>0</v>
      </c>
      <c r="AA264" s="162">
        <f t="shared" si="54"/>
        <v>0</v>
      </c>
    </row>
    <row r="265" spans="1:27" s="343" customFormat="1" ht="14.4" thickTop="1" thickBot="1">
      <c r="A265" s="357">
        <v>15275</v>
      </c>
      <c r="B265" s="358" t="s">
        <v>370</v>
      </c>
      <c r="C265" s="346" t="s">
        <v>124</v>
      </c>
      <c r="D265" s="347">
        <v>41</v>
      </c>
      <c r="E265" s="346" t="s">
        <v>358</v>
      </c>
      <c r="F265" s="159">
        <f t="shared" ref="F265:F273" si="68">SUM(G265:I265)</f>
        <v>13.5</v>
      </c>
      <c r="G265" s="153">
        <f>IF($F$12=1,VALUE(VLOOKUP($E265,'Pricing Reference'!$A$2:$E$46,2,FALSE))," ")</f>
        <v>13.5</v>
      </c>
      <c r="H265" s="153" t="str">
        <f>IF($F$12=2,VALUE(VLOOKUP($E265,'Pricing Reference'!$A$2:$E$46,3,FALSE))," ")</f>
        <v xml:space="preserve"> </v>
      </c>
      <c r="I265" s="153" t="str">
        <f>IF($F$12=3,VALUE(VLOOKUP($E265,'Pricing Reference'!$A$2:$E$46,4,FALSE))," ")</f>
        <v xml:space="preserve"> </v>
      </c>
      <c r="J265" s="391">
        <f>VALUE(VLOOKUP(E265,'Pricing Reference'!$A$2:$E$46,5,FALSE))</f>
        <v>27</v>
      </c>
      <c r="K265" s="158"/>
      <c r="L265" s="158"/>
      <c r="M265" s="158"/>
      <c r="N265" s="158"/>
      <c r="O265" s="158"/>
      <c r="P265" s="396">
        <f t="shared" si="47"/>
        <v>0</v>
      </c>
      <c r="Q265" s="163"/>
      <c r="R265" s="160"/>
      <c r="S265" s="156">
        <v>847587002467</v>
      </c>
      <c r="T265" s="397" t="str">
        <f t="shared" si="48"/>
        <v xml:space="preserve"> </v>
      </c>
      <c r="U265" s="395"/>
      <c r="V265" s="161">
        <f t="shared" si="49"/>
        <v>0</v>
      </c>
      <c r="W265" s="161">
        <f t="shared" si="50"/>
        <v>0</v>
      </c>
      <c r="X265" s="161">
        <f t="shared" si="51"/>
        <v>0</v>
      </c>
      <c r="Y265" s="161">
        <f t="shared" si="52"/>
        <v>0</v>
      </c>
      <c r="Z265" s="161">
        <f t="shared" si="53"/>
        <v>0</v>
      </c>
      <c r="AA265" s="162">
        <f t="shared" si="54"/>
        <v>0</v>
      </c>
    </row>
    <row r="266" spans="1:27" s="343" customFormat="1" ht="14.4" thickTop="1" thickBot="1">
      <c r="A266" s="357">
        <v>15276</v>
      </c>
      <c r="B266" s="358" t="s">
        <v>371</v>
      </c>
      <c r="C266" s="346" t="s">
        <v>124</v>
      </c>
      <c r="D266" s="347">
        <v>41</v>
      </c>
      <c r="E266" s="346" t="s">
        <v>358</v>
      </c>
      <c r="F266" s="159">
        <f t="shared" si="68"/>
        <v>13.5</v>
      </c>
      <c r="G266" s="153">
        <f>IF($F$12=1,VALUE(VLOOKUP($E266,'Pricing Reference'!$A$2:$E$46,2,FALSE))," ")</f>
        <v>13.5</v>
      </c>
      <c r="H266" s="153" t="str">
        <f>IF($F$12=2,VALUE(VLOOKUP($E266,'Pricing Reference'!$A$2:$E$46,3,FALSE))," ")</f>
        <v xml:space="preserve"> </v>
      </c>
      <c r="I266" s="153" t="str">
        <f>IF($F$12=3,VALUE(VLOOKUP($E266,'Pricing Reference'!$A$2:$E$46,4,FALSE))," ")</f>
        <v xml:space="preserve"> </v>
      </c>
      <c r="J266" s="391">
        <f>VALUE(VLOOKUP(E266,'Pricing Reference'!$A$2:$E$46,5,FALSE))</f>
        <v>27</v>
      </c>
      <c r="K266" s="158"/>
      <c r="L266" s="158"/>
      <c r="M266" s="158"/>
      <c r="N266" s="158"/>
      <c r="O266" s="158"/>
      <c r="P266" s="396">
        <f t="shared" si="47"/>
        <v>0</v>
      </c>
      <c r="Q266" s="163"/>
      <c r="R266" s="160"/>
      <c r="S266" s="156">
        <v>847587002474</v>
      </c>
      <c r="T266" s="397" t="str">
        <f t="shared" si="48"/>
        <v xml:space="preserve"> </v>
      </c>
      <c r="U266" s="395"/>
      <c r="V266" s="161">
        <f t="shared" si="49"/>
        <v>0</v>
      </c>
      <c r="W266" s="161">
        <f t="shared" si="50"/>
        <v>0</v>
      </c>
      <c r="X266" s="161">
        <f t="shared" si="51"/>
        <v>0</v>
      </c>
      <c r="Y266" s="161">
        <f t="shared" si="52"/>
        <v>0</v>
      </c>
      <c r="Z266" s="161">
        <f t="shared" si="53"/>
        <v>0</v>
      </c>
      <c r="AA266" s="162">
        <f t="shared" si="54"/>
        <v>0</v>
      </c>
    </row>
    <row r="267" spans="1:27" s="343" customFormat="1" ht="14.4" thickTop="1" thickBot="1">
      <c r="A267" s="357">
        <v>15277</v>
      </c>
      <c r="B267" s="358" t="s">
        <v>372</v>
      </c>
      <c r="C267" s="346" t="s">
        <v>124</v>
      </c>
      <c r="D267" s="347">
        <v>41</v>
      </c>
      <c r="E267" s="346" t="s">
        <v>358</v>
      </c>
      <c r="F267" s="159">
        <f t="shared" si="68"/>
        <v>13.5</v>
      </c>
      <c r="G267" s="153">
        <f>IF($F$12=1,VALUE(VLOOKUP($E267,'Pricing Reference'!$A$2:$E$46,2,FALSE))," ")</f>
        <v>13.5</v>
      </c>
      <c r="H267" s="153" t="str">
        <f>IF($F$12=2,VALUE(VLOOKUP($E267,'Pricing Reference'!$A$2:$E$46,3,FALSE))," ")</f>
        <v xml:space="preserve"> </v>
      </c>
      <c r="I267" s="153" t="str">
        <f>IF($F$12=3,VALUE(VLOOKUP($E267,'Pricing Reference'!$A$2:$E$46,4,FALSE))," ")</f>
        <v xml:space="preserve"> </v>
      </c>
      <c r="J267" s="391">
        <f>VALUE(VLOOKUP(E267,'Pricing Reference'!$A$2:$E$46,5,FALSE))</f>
        <v>27</v>
      </c>
      <c r="K267" s="158"/>
      <c r="L267" s="158"/>
      <c r="M267" s="158"/>
      <c r="N267" s="158"/>
      <c r="O267" s="158"/>
      <c r="P267" s="396">
        <f t="shared" si="47"/>
        <v>0</v>
      </c>
      <c r="Q267" s="163"/>
      <c r="R267" s="160"/>
      <c r="S267" s="156">
        <v>847587002481</v>
      </c>
      <c r="T267" s="397" t="str">
        <f t="shared" si="48"/>
        <v xml:space="preserve"> </v>
      </c>
      <c r="U267" s="395"/>
      <c r="V267" s="161">
        <f t="shared" si="49"/>
        <v>0</v>
      </c>
      <c r="W267" s="161">
        <f t="shared" si="50"/>
        <v>0</v>
      </c>
      <c r="X267" s="161">
        <f t="shared" si="51"/>
        <v>0</v>
      </c>
      <c r="Y267" s="161">
        <f t="shared" si="52"/>
        <v>0</v>
      </c>
      <c r="Z267" s="161">
        <f t="shared" si="53"/>
        <v>0</v>
      </c>
      <c r="AA267" s="162">
        <f t="shared" si="54"/>
        <v>0</v>
      </c>
    </row>
    <row r="268" spans="1:27" s="343" customFormat="1" ht="14.4" thickTop="1" thickBot="1">
      <c r="A268" s="359">
        <v>15278</v>
      </c>
      <c r="B268" s="348" t="s">
        <v>373</v>
      </c>
      <c r="C268" s="346" t="s">
        <v>124</v>
      </c>
      <c r="D268" s="347">
        <v>41</v>
      </c>
      <c r="E268" s="346" t="s">
        <v>358</v>
      </c>
      <c r="F268" s="159">
        <f t="shared" si="68"/>
        <v>13.5</v>
      </c>
      <c r="G268" s="153">
        <f>IF($F$12=1,VALUE(VLOOKUP($E268,'Pricing Reference'!$A$2:$E$46,2,FALSE))," ")</f>
        <v>13.5</v>
      </c>
      <c r="H268" s="153" t="str">
        <f>IF($F$12=2,VALUE(VLOOKUP($E268,'Pricing Reference'!$A$2:$E$46,3,FALSE))," ")</f>
        <v xml:space="preserve"> </v>
      </c>
      <c r="I268" s="153" t="str">
        <f>IF($F$12=3,VALUE(VLOOKUP($E268,'Pricing Reference'!$A$2:$E$46,4,FALSE))," ")</f>
        <v xml:space="preserve"> </v>
      </c>
      <c r="J268" s="391">
        <f>VALUE(VLOOKUP(E268,'Pricing Reference'!$A$2:$E$46,5,FALSE))</f>
        <v>27</v>
      </c>
      <c r="K268" s="158"/>
      <c r="L268" s="158"/>
      <c r="M268" s="158"/>
      <c r="N268" s="158"/>
      <c r="O268" s="158"/>
      <c r="P268" s="396">
        <f t="shared" si="47"/>
        <v>0</v>
      </c>
      <c r="Q268" s="163"/>
      <c r="R268" s="160"/>
      <c r="S268" s="156">
        <v>847587002498</v>
      </c>
      <c r="T268" s="397" t="str">
        <f t="shared" si="48"/>
        <v xml:space="preserve"> </v>
      </c>
      <c r="U268" s="395"/>
      <c r="V268" s="161">
        <f t="shared" si="49"/>
        <v>0</v>
      </c>
      <c r="W268" s="161">
        <f t="shared" si="50"/>
        <v>0</v>
      </c>
      <c r="X268" s="161">
        <f t="shared" si="51"/>
        <v>0</v>
      </c>
      <c r="Y268" s="161">
        <f t="shared" si="52"/>
        <v>0</v>
      </c>
      <c r="Z268" s="161">
        <f t="shared" si="53"/>
        <v>0</v>
      </c>
      <c r="AA268" s="162">
        <f t="shared" si="54"/>
        <v>0</v>
      </c>
    </row>
    <row r="269" spans="1:27" s="343" customFormat="1" ht="14.4" thickTop="1" thickBot="1">
      <c r="A269" s="359">
        <v>15214</v>
      </c>
      <c r="B269" s="348" t="s">
        <v>374</v>
      </c>
      <c r="C269" s="346" t="s">
        <v>124</v>
      </c>
      <c r="D269" s="347">
        <v>41</v>
      </c>
      <c r="E269" s="346" t="s">
        <v>358</v>
      </c>
      <c r="F269" s="159">
        <f t="shared" si="68"/>
        <v>13.5</v>
      </c>
      <c r="G269" s="153">
        <f>IF($F$12=1,VALUE(VLOOKUP($E269,'Pricing Reference'!$A$2:$E$46,2,FALSE))," ")</f>
        <v>13.5</v>
      </c>
      <c r="H269" s="153" t="str">
        <f>IF($F$12=2,VALUE(VLOOKUP($E269,'Pricing Reference'!$A$2:$E$46,3,FALSE))," ")</f>
        <v xml:space="preserve"> </v>
      </c>
      <c r="I269" s="153" t="str">
        <f>IF($F$12=3,VALUE(VLOOKUP($E269,'Pricing Reference'!$A$2:$E$46,4,FALSE))," ")</f>
        <v xml:space="preserve"> </v>
      </c>
      <c r="J269" s="391">
        <f>VALUE(VLOOKUP(E269,'Pricing Reference'!$A$2:$E$46,5,FALSE))</f>
        <v>27</v>
      </c>
      <c r="K269" s="158"/>
      <c r="L269" s="158"/>
      <c r="M269" s="158"/>
      <c r="N269" s="158"/>
      <c r="O269" s="158"/>
      <c r="P269" s="396">
        <f t="shared" si="47"/>
        <v>0</v>
      </c>
      <c r="Q269" s="163"/>
      <c r="R269" s="160"/>
      <c r="S269" s="156">
        <v>877958006541</v>
      </c>
      <c r="T269" s="397" t="str">
        <f t="shared" si="48"/>
        <v xml:space="preserve"> </v>
      </c>
      <c r="U269" s="395"/>
      <c r="V269" s="161">
        <f t="shared" si="49"/>
        <v>0</v>
      </c>
      <c r="W269" s="161">
        <f t="shared" si="50"/>
        <v>0</v>
      </c>
      <c r="X269" s="161">
        <f t="shared" si="51"/>
        <v>0</v>
      </c>
      <c r="Y269" s="161">
        <f t="shared" si="52"/>
        <v>0</v>
      </c>
      <c r="Z269" s="161">
        <f t="shared" si="53"/>
        <v>0</v>
      </c>
      <c r="AA269" s="162">
        <f t="shared" si="54"/>
        <v>0</v>
      </c>
    </row>
    <row r="270" spans="1:27" s="343" customFormat="1" ht="14.4" thickTop="1" thickBot="1">
      <c r="A270" s="359">
        <v>15215</v>
      </c>
      <c r="B270" s="346" t="s">
        <v>375</v>
      </c>
      <c r="C270" s="346" t="s">
        <v>124</v>
      </c>
      <c r="D270" s="347">
        <v>41</v>
      </c>
      <c r="E270" s="346" t="s">
        <v>358</v>
      </c>
      <c r="F270" s="159">
        <f t="shared" si="68"/>
        <v>13.5</v>
      </c>
      <c r="G270" s="153">
        <f>IF($F$12=1,VALUE(VLOOKUP($E270,'Pricing Reference'!$A$2:$E$46,2,FALSE))," ")</f>
        <v>13.5</v>
      </c>
      <c r="H270" s="153" t="str">
        <f>IF($F$12=2,VALUE(VLOOKUP($E270,'Pricing Reference'!$A$2:$E$46,3,FALSE))," ")</f>
        <v xml:space="preserve"> </v>
      </c>
      <c r="I270" s="153" t="str">
        <f>IF($F$12=3,VALUE(VLOOKUP($E270,'Pricing Reference'!$A$2:$E$46,4,FALSE))," ")</f>
        <v xml:space="preserve"> </v>
      </c>
      <c r="J270" s="391">
        <f>VALUE(VLOOKUP(E270,'Pricing Reference'!$A$2:$E$46,5,FALSE))</f>
        <v>27</v>
      </c>
      <c r="K270" s="158"/>
      <c r="L270" s="158"/>
      <c r="M270" s="158"/>
      <c r="N270" s="158"/>
      <c r="O270" s="158"/>
      <c r="P270" s="396">
        <f t="shared" si="47"/>
        <v>0</v>
      </c>
      <c r="Q270" s="163"/>
      <c r="R270" s="160"/>
      <c r="S270" s="156">
        <v>877958006558</v>
      </c>
      <c r="T270" s="397" t="str">
        <f t="shared" si="48"/>
        <v xml:space="preserve"> </v>
      </c>
      <c r="U270" s="395"/>
      <c r="V270" s="161">
        <f t="shared" si="49"/>
        <v>0</v>
      </c>
      <c r="W270" s="161">
        <f t="shared" si="50"/>
        <v>0</v>
      </c>
      <c r="X270" s="161">
        <f t="shared" si="51"/>
        <v>0</v>
      </c>
      <c r="Y270" s="161">
        <f t="shared" si="52"/>
        <v>0</v>
      </c>
      <c r="Z270" s="161">
        <f t="shared" si="53"/>
        <v>0</v>
      </c>
      <c r="AA270" s="162">
        <f t="shared" si="54"/>
        <v>0</v>
      </c>
    </row>
    <row r="271" spans="1:27" s="343" customFormat="1" ht="14.4" thickTop="1" thickBot="1">
      <c r="A271" s="359">
        <v>15216</v>
      </c>
      <c r="B271" s="346" t="s">
        <v>376</v>
      </c>
      <c r="C271" s="346" t="s">
        <v>124</v>
      </c>
      <c r="D271" s="347">
        <v>41</v>
      </c>
      <c r="E271" s="346" t="s">
        <v>358</v>
      </c>
      <c r="F271" s="159">
        <f t="shared" si="68"/>
        <v>13.5</v>
      </c>
      <c r="G271" s="153">
        <f>IF($F$12=1,VALUE(VLOOKUP($E271,'Pricing Reference'!$A$2:$E$46,2,FALSE))," ")</f>
        <v>13.5</v>
      </c>
      <c r="H271" s="153" t="str">
        <f>IF($F$12=2,VALUE(VLOOKUP($E271,'Pricing Reference'!$A$2:$E$46,3,FALSE))," ")</f>
        <v xml:space="preserve"> </v>
      </c>
      <c r="I271" s="153" t="str">
        <f>IF($F$12=3,VALUE(VLOOKUP($E271,'Pricing Reference'!$A$2:$E$46,4,FALSE))," ")</f>
        <v xml:space="preserve"> </v>
      </c>
      <c r="J271" s="391">
        <f>VALUE(VLOOKUP(E271,'Pricing Reference'!$A$2:$E$46,5,FALSE))</f>
        <v>27</v>
      </c>
      <c r="K271" s="158"/>
      <c r="L271" s="158"/>
      <c r="M271" s="158"/>
      <c r="N271" s="158"/>
      <c r="O271" s="158"/>
      <c r="P271" s="396">
        <f t="shared" si="47"/>
        <v>0</v>
      </c>
      <c r="Q271" s="163"/>
      <c r="R271" s="160"/>
      <c r="S271" s="156">
        <v>877958006565</v>
      </c>
      <c r="T271" s="397" t="str">
        <f t="shared" si="48"/>
        <v xml:space="preserve"> </v>
      </c>
      <c r="U271" s="395"/>
      <c r="V271" s="161">
        <f t="shared" si="49"/>
        <v>0</v>
      </c>
      <c r="W271" s="161">
        <f t="shared" si="50"/>
        <v>0</v>
      </c>
      <c r="X271" s="161">
        <f t="shared" si="51"/>
        <v>0</v>
      </c>
      <c r="Y271" s="161">
        <f t="shared" si="52"/>
        <v>0</v>
      </c>
      <c r="Z271" s="161">
        <f t="shared" si="53"/>
        <v>0</v>
      </c>
      <c r="AA271" s="162">
        <f t="shared" si="54"/>
        <v>0</v>
      </c>
    </row>
    <row r="272" spans="1:27" s="343" customFormat="1" ht="14.4" thickTop="1" thickBot="1">
      <c r="A272" s="351">
        <v>15217</v>
      </c>
      <c r="B272" s="346" t="s">
        <v>377</v>
      </c>
      <c r="C272" s="346" t="s">
        <v>124</v>
      </c>
      <c r="D272" s="347">
        <v>41</v>
      </c>
      <c r="E272" s="346" t="s">
        <v>358</v>
      </c>
      <c r="F272" s="159">
        <f t="shared" si="68"/>
        <v>13.5</v>
      </c>
      <c r="G272" s="153">
        <f>IF($F$12=1,VALUE(VLOOKUP($E272,'Pricing Reference'!$A$2:$E$46,2,FALSE))," ")</f>
        <v>13.5</v>
      </c>
      <c r="H272" s="153" t="str">
        <f>IF($F$12=2,VALUE(VLOOKUP($E272,'Pricing Reference'!$A$2:$E$46,3,FALSE))," ")</f>
        <v xml:space="preserve"> </v>
      </c>
      <c r="I272" s="153" t="str">
        <f>IF($F$12=3,VALUE(VLOOKUP($E272,'Pricing Reference'!$A$2:$E$46,4,FALSE))," ")</f>
        <v xml:space="preserve"> </v>
      </c>
      <c r="J272" s="391">
        <f>VALUE(VLOOKUP(E272,'Pricing Reference'!$A$2:$E$46,5,FALSE))</f>
        <v>27</v>
      </c>
      <c r="K272" s="158"/>
      <c r="L272" s="158"/>
      <c r="M272" s="158"/>
      <c r="N272" s="158"/>
      <c r="O272" s="158"/>
      <c r="P272" s="396">
        <f t="shared" si="47"/>
        <v>0</v>
      </c>
      <c r="Q272" s="163"/>
      <c r="R272" s="160"/>
      <c r="S272" s="156">
        <v>877958006572</v>
      </c>
      <c r="T272" s="397" t="str">
        <f t="shared" si="48"/>
        <v xml:space="preserve"> </v>
      </c>
      <c r="U272" s="395"/>
      <c r="V272" s="161">
        <f t="shared" si="49"/>
        <v>0</v>
      </c>
      <c r="W272" s="161">
        <f t="shared" si="50"/>
        <v>0</v>
      </c>
      <c r="X272" s="161">
        <f t="shared" si="51"/>
        <v>0</v>
      </c>
      <c r="Y272" s="161">
        <f t="shared" si="52"/>
        <v>0</v>
      </c>
      <c r="Z272" s="161">
        <f t="shared" si="53"/>
        <v>0</v>
      </c>
      <c r="AA272" s="162">
        <f t="shared" si="54"/>
        <v>0</v>
      </c>
    </row>
    <row r="273" spans="1:27" s="343" customFormat="1" ht="14.4" thickTop="1" thickBot="1">
      <c r="A273" s="351">
        <v>15218</v>
      </c>
      <c r="B273" s="346" t="s">
        <v>378</v>
      </c>
      <c r="C273" s="346" t="s">
        <v>124</v>
      </c>
      <c r="D273" s="347">
        <v>41</v>
      </c>
      <c r="E273" s="346" t="s">
        <v>358</v>
      </c>
      <c r="F273" s="159">
        <f t="shared" si="68"/>
        <v>13.5</v>
      </c>
      <c r="G273" s="153">
        <f>IF($F$12=1,VALUE(VLOOKUP($E273,'Pricing Reference'!$A$2:$E$46,2,FALSE))," ")</f>
        <v>13.5</v>
      </c>
      <c r="H273" s="153" t="str">
        <f>IF($F$12=2,VALUE(VLOOKUP($E273,'Pricing Reference'!$A$2:$E$46,3,FALSE))," ")</f>
        <v xml:space="preserve"> </v>
      </c>
      <c r="I273" s="153" t="str">
        <f>IF($F$12=3,VALUE(VLOOKUP($E273,'Pricing Reference'!$A$2:$E$46,4,FALSE))," ")</f>
        <v xml:space="preserve"> </v>
      </c>
      <c r="J273" s="391">
        <f>VALUE(VLOOKUP(E273,'Pricing Reference'!$A$2:$E$46,5,FALSE))</f>
        <v>27</v>
      </c>
      <c r="K273" s="158"/>
      <c r="L273" s="158"/>
      <c r="M273" s="158"/>
      <c r="N273" s="158"/>
      <c r="O273" s="158"/>
      <c r="P273" s="396">
        <f t="shared" si="47"/>
        <v>0</v>
      </c>
      <c r="Q273" s="163"/>
      <c r="R273" s="160"/>
      <c r="S273" s="156">
        <v>877958001003</v>
      </c>
      <c r="T273" s="397" t="str">
        <f t="shared" si="48"/>
        <v xml:space="preserve"> </v>
      </c>
      <c r="U273" s="395"/>
      <c r="V273" s="161">
        <f t="shared" si="49"/>
        <v>0</v>
      </c>
      <c r="W273" s="161">
        <f t="shared" si="50"/>
        <v>0</v>
      </c>
      <c r="X273" s="161">
        <f t="shared" si="51"/>
        <v>0</v>
      </c>
      <c r="Y273" s="161">
        <f t="shared" si="52"/>
        <v>0</v>
      </c>
      <c r="Z273" s="161">
        <f t="shared" si="53"/>
        <v>0</v>
      </c>
      <c r="AA273" s="162">
        <f t="shared" si="54"/>
        <v>0</v>
      </c>
    </row>
    <row r="274" spans="1:27" s="343" customFormat="1" ht="14.4" thickTop="1" thickBot="1">
      <c r="A274" s="359">
        <v>15219</v>
      </c>
      <c r="B274" s="346" t="s">
        <v>379</v>
      </c>
      <c r="C274" s="346" t="s">
        <v>124</v>
      </c>
      <c r="D274" s="347">
        <v>41</v>
      </c>
      <c r="E274" s="346" t="s">
        <v>358</v>
      </c>
      <c r="F274" s="159">
        <f t="shared" si="67"/>
        <v>13.5</v>
      </c>
      <c r="G274" s="153">
        <f>IF($F$12=1,VALUE(VLOOKUP($E274,'Pricing Reference'!$A$2:$E$46,2,FALSE))," ")</f>
        <v>13.5</v>
      </c>
      <c r="H274" s="153" t="str">
        <f>IF($F$12=2,VALUE(VLOOKUP($E274,'Pricing Reference'!$A$2:$E$46,3,FALSE))," ")</f>
        <v xml:space="preserve"> </v>
      </c>
      <c r="I274" s="153" t="str">
        <f>IF($F$12=3,VALUE(VLOOKUP($E274,'Pricing Reference'!$A$2:$E$46,4,FALSE))," ")</f>
        <v xml:space="preserve"> </v>
      </c>
      <c r="J274" s="391">
        <f>VALUE(VLOOKUP(E274,'Pricing Reference'!$A$2:$E$46,5,FALSE))</f>
        <v>27</v>
      </c>
      <c r="K274" s="158"/>
      <c r="L274" s="158"/>
      <c r="M274" s="158"/>
      <c r="N274" s="158"/>
      <c r="O274" s="158"/>
      <c r="P274" s="396">
        <f t="shared" ref="P274:P337" si="69">SUM(V274,W274,X274,Y274,Z274)</f>
        <v>0</v>
      </c>
      <c r="Q274" s="163"/>
      <c r="R274" s="160"/>
      <c r="S274" s="156">
        <v>877958001010</v>
      </c>
      <c r="T274" s="397" t="str">
        <f t="shared" ref="T274:T337" si="70">IF(AA274&gt;0.01,"X"," ")</f>
        <v xml:space="preserve"> </v>
      </c>
      <c r="U274" s="395"/>
      <c r="V274" s="161">
        <f t="shared" ref="V274:V337" si="71">K274*$F274</f>
        <v>0</v>
      </c>
      <c r="W274" s="161">
        <f t="shared" ref="W274:W337" si="72">L274*$F274</f>
        <v>0</v>
      </c>
      <c r="X274" s="161">
        <f t="shared" ref="X274:X337" si="73">M274*$F274</f>
        <v>0</v>
      </c>
      <c r="Y274" s="161">
        <f t="shared" ref="Y274:Y337" si="74">N274*$F274</f>
        <v>0</v>
      </c>
      <c r="Z274" s="161">
        <f t="shared" ref="Z274:Z337" si="75">O274*$F274</f>
        <v>0</v>
      </c>
      <c r="AA274" s="162">
        <f t="shared" ref="AA274:AA337" si="76">SUM(K274,L274,M274,N274,O274)</f>
        <v>0</v>
      </c>
    </row>
    <row r="275" spans="1:27" s="343" customFormat="1" ht="14.4" thickTop="1" thickBot="1">
      <c r="A275" s="359">
        <v>15220</v>
      </c>
      <c r="B275" s="346" t="s">
        <v>380</v>
      </c>
      <c r="C275" s="346" t="s">
        <v>124</v>
      </c>
      <c r="D275" s="347">
        <v>41</v>
      </c>
      <c r="E275" s="346" t="s">
        <v>358</v>
      </c>
      <c r="F275" s="159">
        <f t="shared" si="67"/>
        <v>13.5</v>
      </c>
      <c r="G275" s="153">
        <f>IF($F$12=1,VALUE(VLOOKUP($E275,'Pricing Reference'!$A$2:$E$46,2,FALSE))," ")</f>
        <v>13.5</v>
      </c>
      <c r="H275" s="153" t="str">
        <f>IF($F$12=2,VALUE(VLOOKUP($E275,'Pricing Reference'!$A$2:$E$46,3,FALSE))," ")</f>
        <v xml:space="preserve"> </v>
      </c>
      <c r="I275" s="153" t="str">
        <f>IF($F$12=3,VALUE(VLOOKUP($E275,'Pricing Reference'!$A$2:$E$46,4,FALSE))," ")</f>
        <v xml:space="preserve"> </v>
      </c>
      <c r="J275" s="391">
        <f>VALUE(VLOOKUP(E275,'Pricing Reference'!$A$2:$E$46,5,FALSE))</f>
        <v>27</v>
      </c>
      <c r="K275" s="158"/>
      <c r="L275" s="158"/>
      <c r="M275" s="158"/>
      <c r="N275" s="158"/>
      <c r="O275" s="158"/>
      <c r="P275" s="396">
        <f t="shared" si="69"/>
        <v>0</v>
      </c>
      <c r="Q275" s="163"/>
      <c r="R275" s="160"/>
      <c r="S275" s="156">
        <v>877958001027</v>
      </c>
      <c r="T275" s="397" t="str">
        <f t="shared" si="70"/>
        <v xml:space="preserve"> </v>
      </c>
      <c r="U275" s="395"/>
      <c r="V275" s="161">
        <f t="shared" si="71"/>
        <v>0</v>
      </c>
      <c r="W275" s="161">
        <f t="shared" si="72"/>
        <v>0</v>
      </c>
      <c r="X275" s="161">
        <f t="shared" si="73"/>
        <v>0</v>
      </c>
      <c r="Y275" s="161">
        <f t="shared" si="74"/>
        <v>0</v>
      </c>
      <c r="Z275" s="161">
        <f t="shared" si="75"/>
        <v>0</v>
      </c>
      <c r="AA275" s="162">
        <f t="shared" si="76"/>
        <v>0</v>
      </c>
    </row>
    <row r="276" spans="1:27" s="343" customFormat="1" ht="14.4" thickTop="1" thickBot="1">
      <c r="A276" s="359">
        <v>15221</v>
      </c>
      <c r="B276" s="346" t="s">
        <v>381</v>
      </c>
      <c r="C276" s="346" t="s">
        <v>124</v>
      </c>
      <c r="D276" s="347">
        <v>41</v>
      </c>
      <c r="E276" s="346" t="s">
        <v>358</v>
      </c>
      <c r="F276" s="159">
        <f t="shared" si="67"/>
        <v>13.5</v>
      </c>
      <c r="G276" s="153">
        <f>IF($F$12=1,VALUE(VLOOKUP($E276,'Pricing Reference'!$A$2:$E$46,2,FALSE))," ")</f>
        <v>13.5</v>
      </c>
      <c r="H276" s="153" t="str">
        <f>IF($F$12=2,VALUE(VLOOKUP($E276,'Pricing Reference'!$A$2:$E$46,3,FALSE))," ")</f>
        <v xml:space="preserve"> </v>
      </c>
      <c r="I276" s="153" t="str">
        <f>IF($F$12=3,VALUE(VLOOKUP($E276,'Pricing Reference'!$A$2:$E$46,4,FALSE))," ")</f>
        <v xml:space="preserve"> </v>
      </c>
      <c r="J276" s="391">
        <f>VALUE(VLOOKUP(E276,'Pricing Reference'!$A$2:$E$46,5,FALSE))</f>
        <v>27</v>
      </c>
      <c r="K276" s="158"/>
      <c r="L276" s="158"/>
      <c r="M276" s="158"/>
      <c r="N276" s="158"/>
      <c r="O276" s="158"/>
      <c r="P276" s="396">
        <f t="shared" si="69"/>
        <v>0</v>
      </c>
      <c r="Q276" s="163"/>
      <c r="R276" s="160"/>
      <c r="S276" s="156">
        <v>877958001034</v>
      </c>
      <c r="T276" s="397" t="str">
        <f t="shared" si="70"/>
        <v xml:space="preserve"> </v>
      </c>
      <c r="U276" s="395"/>
      <c r="V276" s="161">
        <f t="shared" si="71"/>
        <v>0</v>
      </c>
      <c r="W276" s="161">
        <f t="shared" si="72"/>
        <v>0</v>
      </c>
      <c r="X276" s="161">
        <f t="shared" si="73"/>
        <v>0</v>
      </c>
      <c r="Y276" s="161">
        <f t="shared" si="74"/>
        <v>0</v>
      </c>
      <c r="Z276" s="161">
        <f t="shared" si="75"/>
        <v>0</v>
      </c>
      <c r="AA276" s="162">
        <f t="shared" si="76"/>
        <v>0</v>
      </c>
    </row>
    <row r="277" spans="1:27" s="343" customFormat="1" ht="14.4" thickTop="1" thickBot="1">
      <c r="A277" s="359">
        <v>15245</v>
      </c>
      <c r="B277" s="346" t="s">
        <v>382</v>
      </c>
      <c r="C277" s="346" t="s">
        <v>124</v>
      </c>
      <c r="D277" s="347">
        <v>42</v>
      </c>
      <c r="E277" s="346" t="s">
        <v>383</v>
      </c>
      <c r="F277" s="159">
        <f t="shared" si="67"/>
        <v>17.5</v>
      </c>
      <c r="G277" s="153">
        <f>IF($F$12=1,VALUE(VLOOKUP($E277,'Pricing Reference'!$A$2:$E$46,2,FALSE))," ")</f>
        <v>17.5</v>
      </c>
      <c r="H277" s="153" t="str">
        <f>IF($F$12=2,VALUE(VLOOKUP($E277,'Pricing Reference'!$A$2:$E$46,3,FALSE))," ")</f>
        <v xml:space="preserve"> </v>
      </c>
      <c r="I277" s="153" t="str">
        <f>IF($F$12=3,VALUE(VLOOKUP($E277,'Pricing Reference'!$A$2:$E$46,4,FALSE))," ")</f>
        <v xml:space="preserve"> </v>
      </c>
      <c r="J277" s="391">
        <f>VALUE(VLOOKUP(E277,'Pricing Reference'!$A$2:$E$46,5,FALSE))</f>
        <v>35</v>
      </c>
      <c r="K277" s="158"/>
      <c r="L277" s="158"/>
      <c r="M277" s="158"/>
      <c r="N277" s="158"/>
      <c r="O277" s="158"/>
      <c r="P277" s="396">
        <f t="shared" si="69"/>
        <v>0</v>
      </c>
      <c r="Q277" s="163"/>
      <c r="R277" s="160"/>
      <c r="S277" s="156">
        <v>847587000463</v>
      </c>
      <c r="T277" s="397" t="str">
        <f t="shared" si="70"/>
        <v xml:space="preserve"> </v>
      </c>
      <c r="U277" s="395"/>
      <c r="V277" s="161">
        <f t="shared" si="71"/>
        <v>0</v>
      </c>
      <c r="W277" s="161">
        <f t="shared" si="72"/>
        <v>0</v>
      </c>
      <c r="X277" s="161">
        <f t="shared" si="73"/>
        <v>0</v>
      </c>
      <c r="Y277" s="161">
        <f t="shared" si="74"/>
        <v>0</v>
      </c>
      <c r="Z277" s="161">
        <f t="shared" si="75"/>
        <v>0</v>
      </c>
      <c r="AA277" s="162">
        <f t="shared" si="76"/>
        <v>0</v>
      </c>
    </row>
    <row r="278" spans="1:27" s="58" customFormat="1" ht="15" thickTop="1" thickBot="1">
      <c r="A278" s="357">
        <v>15246</v>
      </c>
      <c r="B278" s="358" t="s">
        <v>384</v>
      </c>
      <c r="C278" s="362" t="s">
        <v>124</v>
      </c>
      <c r="D278" s="347">
        <v>42</v>
      </c>
      <c r="E278" s="346" t="s">
        <v>383</v>
      </c>
      <c r="F278" s="159">
        <f t="shared" si="67"/>
        <v>17.5</v>
      </c>
      <c r="G278" s="153">
        <f>IF($F$12=1,VALUE(VLOOKUP($E278,'Pricing Reference'!$A$2:$E$46,2,FALSE))," ")</f>
        <v>17.5</v>
      </c>
      <c r="H278" s="153" t="str">
        <f>IF($F$12=2,VALUE(VLOOKUP($E278,'Pricing Reference'!$A$2:$E$46,3,FALSE))," ")</f>
        <v xml:space="preserve"> </v>
      </c>
      <c r="I278" s="153" t="str">
        <f>IF($F$12=3,VALUE(VLOOKUP($E278,'Pricing Reference'!$A$2:$E$46,4,FALSE))," ")</f>
        <v xml:space="preserve"> </v>
      </c>
      <c r="J278" s="391">
        <f>VALUE(VLOOKUP(E278,'Pricing Reference'!$A$2:$E$46,5,FALSE))</f>
        <v>35</v>
      </c>
      <c r="K278" s="158"/>
      <c r="L278" s="158"/>
      <c r="M278" s="158"/>
      <c r="N278" s="158"/>
      <c r="O278" s="158"/>
      <c r="P278" s="396">
        <f t="shared" si="69"/>
        <v>0</v>
      </c>
      <c r="Q278" s="399"/>
      <c r="R278" s="399"/>
      <c r="S278" s="156">
        <v>847587000470</v>
      </c>
      <c r="T278" s="397" t="str">
        <f t="shared" si="70"/>
        <v xml:space="preserve"> </v>
      </c>
      <c r="U278" s="400"/>
      <c r="V278" s="161">
        <f t="shared" si="71"/>
        <v>0</v>
      </c>
      <c r="W278" s="161">
        <f t="shared" si="72"/>
        <v>0</v>
      </c>
      <c r="X278" s="161">
        <f t="shared" si="73"/>
        <v>0</v>
      </c>
      <c r="Y278" s="161">
        <f t="shared" si="74"/>
        <v>0</v>
      </c>
      <c r="Z278" s="161">
        <f t="shared" si="75"/>
        <v>0</v>
      </c>
      <c r="AA278" s="162">
        <f t="shared" si="76"/>
        <v>0</v>
      </c>
    </row>
    <row r="279" spans="1:27" s="58" customFormat="1" ht="15" thickTop="1" thickBot="1">
      <c r="A279" s="357">
        <v>15247</v>
      </c>
      <c r="B279" s="358" t="s">
        <v>385</v>
      </c>
      <c r="C279" s="362" t="s">
        <v>124</v>
      </c>
      <c r="D279" s="347">
        <v>42</v>
      </c>
      <c r="E279" s="346" t="s">
        <v>383</v>
      </c>
      <c r="F279" s="159">
        <f t="shared" si="67"/>
        <v>17.5</v>
      </c>
      <c r="G279" s="153">
        <f>IF($F$12=1,VALUE(VLOOKUP($E279,'Pricing Reference'!$A$2:$E$46,2,FALSE))," ")</f>
        <v>17.5</v>
      </c>
      <c r="H279" s="153" t="str">
        <f>IF($F$12=2,VALUE(VLOOKUP($E279,'Pricing Reference'!$A$2:$E$46,3,FALSE))," ")</f>
        <v xml:space="preserve"> </v>
      </c>
      <c r="I279" s="153" t="str">
        <f>IF($F$12=3,VALUE(VLOOKUP($E279,'Pricing Reference'!$A$2:$E$46,4,FALSE))," ")</f>
        <v xml:space="preserve"> </v>
      </c>
      <c r="J279" s="391">
        <f>VALUE(VLOOKUP(E279,'Pricing Reference'!$A$2:$E$46,5,FALSE))</f>
        <v>35</v>
      </c>
      <c r="K279" s="158"/>
      <c r="L279" s="158"/>
      <c r="M279" s="158"/>
      <c r="N279" s="158"/>
      <c r="O279" s="158"/>
      <c r="P279" s="396">
        <f t="shared" si="69"/>
        <v>0</v>
      </c>
      <c r="Q279" s="399"/>
      <c r="R279" s="399"/>
      <c r="S279" s="156">
        <v>847587000487</v>
      </c>
      <c r="T279" s="397" t="str">
        <f t="shared" si="70"/>
        <v xml:space="preserve"> </v>
      </c>
      <c r="U279" s="400"/>
      <c r="V279" s="161">
        <f t="shared" si="71"/>
        <v>0</v>
      </c>
      <c r="W279" s="161">
        <f t="shared" si="72"/>
        <v>0</v>
      </c>
      <c r="X279" s="161">
        <f t="shared" si="73"/>
        <v>0</v>
      </c>
      <c r="Y279" s="161">
        <f t="shared" si="74"/>
        <v>0</v>
      </c>
      <c r="Z279" s="161">
        <f t="shared" si="75"/>
        <v>0</v>
      </c>
      <c r="AA279" s="162">
        <f t="shared" si="76"/>
        <v>0</v>
      </c>
    </row>
    <row r="280" spans="1:27" s="58" customFormat="1" ht="15" thickTop="1" thickBot="1">
      <c r="A280" s="357">
        <v>15248</v>
      </c>
      <c r="B280" s="358" t="s">
        <v>386</v>
      </c>
      <c r="C280" s="362" t="s">
        <v>124</v>
      </c>
      <c r="D280" s="347">
        <v>42</v>
      </c>
      <c r="E280" s="346" t="s">
        <v>383</v>
      </c>
      <c r="F280" s="159">
        <f t="shared" si="67"/>
        <v>17.5</v>
      </c>
      <c r="G280" s="153">
        <f>IF($F$12=1,VALUE(VLOOKUP($E280,'Pricing Reference'!$A$2:$E$46,2,FALSE))," ")</f>
        <v>17.5</v>
      </c>
      <c r="H280" s="153" t="str">
        <f>IF($F$12=2,VALUE(VLOOKUP($E280,'Pricing Reference'!$A$2:$E$46,3,FALSE))," ")</f>
        <v xml:space="preserve"> </v>
      </c>
      <c r="I280" s="153" t="str">
        <f>IF($F$12=3,VALUE(VLOOKUP($E280,'Pricing Reference'!$A$2:$E$46,4,FALSE))," ")</f>
        <v xml:space="preserve"> </v>
      </c>
      <c r="J280" s="391">
        <f>VALUE(VLOOKUP(E280,'Pricing Reference'!$A$2:$E$46,5,FALSE))</f>
        <v>35</v>
      </c>
      <c r="K280" s="158"/>
      <c r="L280" s="158"/>
      <c r="M280" s="158"/>
      <c r="N280" s="158"/>
      <c r="O280" s="158"/>
      <c r="P280" s="396">
        <f t="shared" si="69"/>
        <v>0</v>
      </c>
      <c r="Q280" s="399"/>
      <c r="R280" s="399"/>
      <c r="S280" s="156">
        <v>847587000494</v>
      </c>
      <c r="T280" s="397" t="str">
        <f t="shared" si="70"/>
        <v xml:space="preserve"> </v>
      </c>
      <c r="U280" s="400"/>
      <c r="V280" s="161">
        <f t="shared" si="71"/>
        <v>0</v>
      </c>
      <c r="W280" s="161">
        <f t="shared" si="72"/>
        <v>0</v>
      </c>
      <c r="X280" s="161">
        <f t="shared" si="73"/>
        <v>0</v>
      </c>
      <c r="Y280" s="161">
        <f t="shared" si="74"/>
        <v>0</v>
      </c>
      <c r="Z280" s="161">
        <f t="shared" si="75"/>
        <v>0</v>
      </c>
      <c r="AA280" s="162">
        <f t="shared" si="76"/>
        <v>0</v>
      </c>
    </row>
    <row r="281" spans="1:27" s="58" customFormat="1" ht="15" thickTop="1" thickBot="1">
      <c r="A281" s="357">
        <v>15241</v>
      </c>
      <c r="B281" s="358" t="s">
        <v>387</v>
      </c>
      <c r="C281" s="362" t="s">
        <v>124</v>
      </c>
      <c r="D281" s="347">
        <v>42</v>
      </c>
      <c r="E281" s="346" t="s">
        <v>383</v>
      </c>
      <c r="F281" s="159">
        <f t="shared" si="67"/>
        <v>17.5</v>
      </c>
      <c r="G281" s="153">
        <f>IF($F$12=1,VALUE(VLOOKUP($E281,'Pricing Reference'!$A$2:$E$46,2,FALSE))," ")</f>
        <v>17.5</v>
      </c>
      <c r="H281" s="153" t="str">
        <f>IF($F$12=2,VALUE(VLOOKUP($E281,'Pricing Reference'!$A$2:$E$46,3,FALSE))," ")</f>
        <v xml:space="preserve"> </v>
      </c>
      <c r="I281" s="153" t="str">
        <f>IF($F$12=3,VALUE(VLOOKUP($E281,'Pricing Reference'!$A$2:$E$46,4,FALSE))," ")</f>
        <v xml:space="preserve"> </v>
      </c>
      <c r="J281" s="391">
        <f>VALUE(VLOOKUP(E281,'Pricing Reference'!$A$2:$E$46,5,FALSE))</f>
        <v>35</v>
      </c>
      <c r="K281" s="158"/>
      <c r="L281" s="158"/>
      <c r="M281" s="158"/>
      <c r="N281" s="158"/>
      <c r="O281" s="158"/>
      <c r="P281" s="396">
        <f t="shared" si="69"/>
        <v>0</v>
      </c>
      <c r="Q281" s="399"/>
      <c r="R281" s="399"/>
      <c r="S281" s="156">
        <v>847587000425</v>
      </c>
      <c r="T281" s="397" t="str">
        <f t="shared" si="70"/>
        <v xml:space="preserve"> </v>
      </c>
      <c r="U281" s="400"/>
      <c r="V281" s="161">
        <f t="shared" si="71"/>
        <v>0</v>
      </c>
      <c r="W281" s="161">
        <f t="shared" si="72"/>
        <v>0</v>
      </c>
      <c r="X281" s="161">
        <f t="shared" si="73"/>
        <v>0</v>
      </c>
      <c r="Y281" s="161">
        <f t="shared" si="74"/>
        <v>0</v>
      </c>
      <c r="Z281" s="161">
        <f t="shared" si="75"/>
        <v>0</v>
      </c>
      <c r="AA281" s="162">
        <f t="shared" si="76"/>
        <v>0</v>
      </c>
    </row>
    <row r="282" spans="1:27" s="343" customFormat="1" ht="14.4" thickTop="1" thickBot="1">
      <c r="A282" s="355">
        <v>15242</v>
      </c>
      <c r="B282" s="378" t="s">
        <v>388</v>
      </c>
      <c r="C282" s="346" t="s">
        <v>124</v>
      </c>
      <c r="D282" s="347">
        <v>42</v>
      </c>
      <c r="E282" s="348" t="s">
        <v>383</v>
      </c>
      <c r="F282" s="159">
        <f t="shared" si="67"/>
        <v>17.5</v>
      </c>
      <c r="G282" s="153">
        <f>IF($F$12=1,VALUE(VLOOKUP($E282,'Pricing Reference'!$A$2:$E$46,2,FALSE))," ")</f>
        <v>17.5</v>
      </c>
      <c r="H282" s="153" t="str">
        <f>IF($F$12=2,VALUE(VLOOKUP($E282,'Pricing Reference'!$A$2:$E$46,3,FALSE))," ")</f>
        <v xml:space="preserve"> </v>
      </c>
      <c r="I282" s="153" t="str">
        <f>IF($F$12=3,VALUE(VLOOKUP($E282,'Pricing Reference'!$A$2:$E$46,4,FALSE))," ")</f>
        <v xml:space="preserve"> </v>
      </c>
      <c r="J282" s="391">
        <f>VALUE(VLOOKUP(E282,'Pricing Reference'!$A$2:$E$46,5,FALSE))</f>
        <v>35</v>
      </c>
      <c r="K282" s="158"/>
      <c r="L282" s="158"/>
      <c r="M282" s="158"/>
      <c r="N282" s="158"/>
      <c r="O282" s="158"/>
      <c r="P282" s="396">
        <f t="shared" si="69"/>
        <v>0</v>
      </c>
      <c r="Q282" s="163"/>
      <c r="R282" s="160"/>
      <c r="S282" s="156">
        <v>847587000432</v>
      </c>
      <c r="T282" s="397" t="str">
        <f t="shared" si="70"/>
        <v xml:space="preserve"> </v>
      </c>
      <c r="U282" s="395"/>
      <c r="V282" s="161">
        <f t="shared" si="71"/>
        <v>0</v>
      </c>
      <c r="W282" s="161">
        <f t="shared" si="72"/>
        <v>0</v>
      </c>
      <c r="X282" s="161">
        <f t="shared" si="73"/>
        <v>0</v>
      </c>
      <c r="Y282" s="161">
        <f t="shared" si="74"/>
        <v>0</v>
      </c>
      <c r="Z282" s="161">
        <f t="shared" si="75"/>
        <v>0</v>
      </c>
      <c r="AA282" s="162">
        <f t="shared" si="76"/>
        <v>0</v>
      </c>
    </row>
    <row r="283" spans="1:27" s="343" customFormat="1" ht="14.4" thickTop="1" thickBot="1">
      <c r="A283" s="355">
        <v>15243</v>
      </c>
      <c r="B283" s="345" t="s">
        <v>389</v>
      </c>
      <c r="C283" s="346" t="s">
        <v>124</v>
      </c>
      <c r="D283" s="347">
        <v>42</v>
      </c>
      <c r="E283" s="348" t="s">
        <v>383</v>
      </c>
      <c r="F283" s="159">
        <f t="shared" si="67"/>
        <v>17.5</v>
      </c>
      <c r="G283" s="153">
        <f>IF($F$12=1,VALUE(VLOOKUP($E283,'Pricing Reference'!$A$2:$E$46,2,FALSE))," ")</f>
        <v>17.5</v>
      </c>
      <c r="H283" s="153" t="str">
        <f>IF($F$12=2,VALUE(VLOOKUP($E283,'Pricing Reference'!$A$2:$E$46,3,FALSE))," ")</f>
        <v xml:space="preserve"> </v>
      </c>
      <c r="I283" s="153" t="str">
        <f>IF($F$12=3,VALUE(VLOOKUP($E283,'Pricing Reference'!$A$2:$E$46,4,FALSE))," ")</f>
        <v xml:space="preserve"> </v>
      </c>
      <c r="J283" s="391">
        <f>VALUE(VLOOKUP(E283,'Pricing Reference'!$A$2:$E$46,5,FALSE))</f>
        <v>35</v>
      </c>
      <c r="K283" s="158"/>
      <c r="L283" s="158"/>
      <c r="M283" s="158"/>
      <c r="N283" s="158"/>
      <c r="O283" s="158"/>
      <c r="P283" s="396">
        <f t="shared" si="69"/>
        <v>0</v>
      </c>
      <c r="Q283" s="163"/>
      <c r="R283" s="160"/>
      <c r="S283" s="156">
        <v>847587000449</v>
      </c>
      <c r="T283" s="397" t="str">
        <f t="shared" si="70"/>
        <v xml:space="preserve"> </v>
      </c>
      <c r="U283" s="395"/>
      <c r="V283" s="161">
        <f t="shared" si="71"/>
        <v>0</v>
      </c>
      <c r="W283" s="161">
        <f t="shared" si="72"/>
        <v>0</v>
      </c>
      <c r="X283" s="161">
        <f t="shared" si="73"/>
        <v>0</v>
      </c>
      <c r="Y283" s="161">
        <f t="shared" si="74"/>
        <v>0</v>
      </c>
      <c r="Z283" s="161">
        <f t="shared" si="75"/>
        <v>0</v>
      </c>
      <c r="AA283" s="162">
        <f t="shared" si="76"/>
        <v>0</v>
      </c>
    </row>
    <row r="284" spans="1:27" s="343" customFormat="1" ht="14.4" thickTop="1" thickBot="1">
      <c r="A284" s="357">
        <v>15244</v>
      </c>
      <c r="B284" s="378" t="s">
        <v>390</v>
      </c>
      <c r="C284" s="346" t="s">
        <v>124</v>
      </c>
      <c r="D284" s="347">
        <v>42</v>
      </c>
      <c r="E284" s="348" t="s">
        <v>383</v>
      </c>
      <c r="F284" s="159">
        <f t="shared" si="67"/>
        <v>17.5</v>
      </c>
      <c r="G284" s="153">
        <f>IF($F$12=1,VALUE(VLOOKUP($E284,'Pricing Reference'!$A$2:$E$46,2,FALSE))," ")</f>
        <v>17.5</v>
      </c>
      <c r="H284" s="153" t="str">
        <f>IF($F$12=2,VALUE(VLOOKUP($E284,'Pricing Reference'!$A$2:$E$46,3,FALSE))," ")</f>
        <v xml:space="preserve"> </v>
      </c>
      <c r="I284" s="153" t="str">
        <f>IF($F$12=3,VALUE(VLOOKUP($E284,'Pricing Reference'!$A$2:$E$46,4,FALSE))," ")</f>
        <v xml:space="preserve"> </v>
      </c>
      <c r="J284" s="391">
        <f>VALUE(VLOOKUP(E284,'Pricing Reference'!$A$2:$E$46,5,FALSE))</f>
        <v>35</v>
      </c>
      <c r="K284" s="158"/>
      <c r="L284" s="158"/>
      <c r="M284" s="158"/>
      <c r="N284" s="158"/>
      <c r="O284" s="158"/>
      <c r="P284" s="396">
        <f t="shared" si="69"/>
        <v>0</v>
      </c>
      <c r="Q284" s="163"/>
      <c r="R284" s="160"/>
      <c r="S284" s="156">
        <v>847587000456</v>
      </c>
      <c r="T284" s="397" t="str">
        <f t="shared" si="70"/>
        <v xml:space="preserve"> </v>
      </c>
      <c r="U284" s="395"/>
      <c r="V284" s="161">
        <f t="shared" si="71"/>
        <v>0</v>
      </c>
      <c r="W284" s="161">
        <f t="shared" si="72"/>
        <v>0</v>
      </c>
      <c r="X284" s="161">
        <f t="shared" si="73"/>
        <v>0</v>
      </c>
      <c r="Y284" s="161">
        <f t="shared" si="74"/>
        <v>0</v>
      </c>
      <c r="Z284" s="161">
        <f t="shared" si="75"/>
        <v>0</v>
      </c>
      <c r="AA284" s="162">
        <f t="shared" si="76"/>
        <v>0</v>
      </c>
    </row>
    <row r="285" spans="1:27" s="343" customFormat="1" ht="14.4" thickTop="1" thickBot="1">
      <c r="A285" s="355">
        <v>15233</v>
      </c>
      <c r="B285" s="345" t="s">
        <v>391</v>
      </c>
      <c r="C285" s="346" t="s">
        <v>124</v>
      </c>
      <c r="D285" s="347">
        <v>43</v>
      </c>
      <c r="E285" s="348" t="s">
        <v>383</v>
      </c>
      <c r="F285" s="159">
        <f t="shared" si="67"/>
        <v>17.5</v>
      </c>
      <c r="G285" s="153">
        <f>IF($F$12=1,VALUE(VLOOKUP($E285,'Pricing Reference'!$A$2:$E$46,2,FALSE))," ")</f>
        <v>17.5</v>
      </c>
      <c r="H285" s="153" t="str">
        <f>IF($F$12=2,VALUE(VLOOKUP($E285,'Pricing Reference'!$A$2:$E$46,3,FALSE))," ")</f>
        <v xml:space="preserve"> </v>
      </c>
      <c r="I285" s="153" t="str">
        <f>IF($F$12=3,VALUE(VLOOKUP($E285,'Pricing Reference'!$A$2:$E$46,4,FALSE))," ")</f>
        <v xml:space="preserve"> </v>
      </c>
      <c r="J285" s="391">
        <f>VALUE(VLOOKUP(E285,'Pricing Reference'!$A$2:$E$46,5,FALSE))</f>
        <v>35</v>
      </c>
      <c r="K285" s="158"/>
      <c r="L285" s="158"/>
      <c r="M285" s="158"/>
      <c r="N285" s="158"/>
      <c r="O285" s="158"/>
      <c r="P285" s="396">
        <f t="shared" si="69"/>
        <v>0</v>
      </c>
      <c r="Q285" s="163"/>
      <c r="R285" s="160"/>
      <c r="S285" s="156">
        <v>847587000340</v>
      </c>
      <c r="T285" s="397" t="str">
        <f t="shared" si="70"/>
        <v xml:space="preserve"> </v>
      </c>
      <c r="U285" s="395"/>
      <c r="V285" s="161">
        <f t="shared" si="71"/>
        <v>0</v>
      </c>
      <c r="W285" s="161">
        <f t="shared" si="72"/>
        <v>0</v>
      </c>
      <c r="X285" s="161">
        <f t="shared" si="73"/>
        <v>0</v>
      </c>
      <c r="Y285" s="161">
        <f t="shared" si="74"/>
        <v>0</v>
      </c>
      <c r="Z285" s="161">
        <f t="shared" si="75"/>
        <v>0</v>
      </c>
      <c r="AA285" s="162">
        <f t="shared" si="76"/>
        <v>0</v>
      </c>
    </row>
    <row r="286" spans="1:27" s="343" customFormat="1" ht="14.4" thickTop="1" thickBot="1">
      <c r="A286" s="355">
        <v>15234</v>
      </c>
      <c r="B286" s="345" t="s">
        <v>392</v>
      </c>
      <c r="C286" s="346" t="s">
        <v>124</v>
      </c>
      <c r="D286" s="347">
        <v>43</v>
      </c>
      <c r="E286" s="348" t="s">
        <v>383</v>
      </c>
      <c r="F286" s="159">
        <f t="shared" si="67"/>
        <v>17.5</v>
      </c>
      <c r="G286" s="153">
        <f>IF($F$12=1,VALUE(VLOOKUP($E286,'Pricing Reference'!$A$2:$E$46,2,FALSE))," ")</f>
        <v>17.5</v>
      </c>
      <c r="H286" s="153" t="str">
        <f>IF($F$12=2,VALUE(VLOOKUP($E286,'Pricing Reference'!$A$2:$E$46,3,FALSE))," ")</f>
        <v xml:space="preserve"> </v>
      </c>
      <c r="I286" s="153" t="str">
        <f>IF($F$12=3,VALUE(VLOOKUP($E286,'Pricing Reference'!$A$2:$E$46,4,FALSE))," ")</f>
        <v xml:space="preserve"> </v>
      </c>
      <c r="J286" s="391">
        <f>VALUE(VLOOKUP(E286,'Pricing Reference'!$A$2:$E$46,5,FALSE))</f>
        <v>35</v>
      </c>
      <c r="K286" s="158"/>
      <c r="L286" s="158"/>
      <c r="M286" s="158"/>
      <c r="N286" s="158"/>
      <c r="O286" s="158"/>
      <c r="P286" s="396">
        <f t="shared" si="69"/>
        <v>0</v>
      </c>
      <c r="Q286" s="163"/>
      <c r="R286" s="160"/>
      <c r="S286" s="156">
        <v>847587000357</v>
      </c>
      <c r="T286" s="397" t="str">
        <f t="shared" si="70"/>
        <v xml:space="preserve"> </v>
      </c>
      <c r="U286" s="395"/>
      <c r="V286" s="161">
        <f t="shared" si="71"/>
        <v>0</v>
      </c>
      <c r="W286" s="161">
        <f t="shared" si="72"/>
        <v>0</v>
      </c>
      <c r="X286" s="161">
        <f t="shared" si="73"/>
        <v>0</v>
      </c>
      <c r="Y286" s="161">
        <f t="shared" si="74"/>
        <v>0</v>
      </c>
      <c r="Z286" s="161">
        <f t="shared" si="75"/>
        <v>0</v>
      </c>
      <c r="AA286" s="162">
        <f t="shared" si="76"/>
        <v>0</v>
      </c>
    </row>
    <row r="287" spans="1:27" s="343" customFormat="1" ht="14.4" thickTop="1" thickBot="1">
      <c r="A287" s="355">
        <v>15235</v>
      </c>
      <c r="B287" s="378" t="s">
        <v>393</v>
      </c>
      <c r="C287" s="346" t="s">
        <v>124</v>
      </c>
      <c r="D287" s="347">
        <v>43</v>
      </c>
      <c r="E287" s="348" t="s">
        <v>383</v>
      </c>
      <c r="F287" s="159">
        <f t="shared" si="67"/>
        <v>17.5</v>
      </c>
      <c r="G287" s="153">
        <f>IF($F$12=1,VALUE(VLOOKUP($E287,'Pricing Reference'!$A$2:$E$46,2,FALSE))," ")</f>
        <v>17.5</v>
      </c>
      <c r="H287" s="153" t="str">
        <f>IF($F$12=2,VALUE(VLOOKUP($E287,'Pricing Reference'!$A$2:$E$46,3,FALSE))," ")</f>
        <v xml:space="preserve"> </v>
      </c>
      <c r="I287" s="153" t="str">
        <f>IF($F$12=3,VALUE(VLOOKUP($E287,'Pricing Reference'!$A$2:$E$46,4,FALSE))," ")</f>
        <v xml:space="preserve"> </v>
      </c>
      <c r="J287" s="391">
        <f>VALUE(VLOOKUP(E287,'Pricing Reference'!$A$2:$E$46,5,FALSE))</f>
        <v>35</v>
      </c>
      <c r="K287" s="158"/>
      <c r="L287" s="158"/>
      <c r="M287" s="158"/>
      <c r="N287" s="158"/>
      <c r="O287" s="158"/>
      <c r="P287" s="396">
        <f t="shared" si="69"/>
        <v>0</v>
      </c>
      <c r="Q287" s="163"/>
      <c r="R287" s="160"/>
      <c r="S287" s="156">
        <v>847587000364</v>
      </c>
      <c r="T287" s="397" t="str">
        <f t="shared" si="70"/>
        <v xml:space="preserve"> </v>
      </c>
      <c r="U287" s="395"/>
      <c r="V287" s="161">
        <f t="shared" si="71"/>
        <v>0</v>
      </c>
      <c r="W287" s="161">
        <f t="shared" si="72"/>
        <v>0</v>
      </c>
      <c r="X287" s="161">
        <f t="shared" si="73"/>
        <v>0</v>
      </c>
      <c r="Y287" s="161">
        <f t="shared" si="74"/>
        <v>0</v>
      </c>
      <c r="Z287" s="161">
        <f t="shared" si="75"/>
        <v>0</v>
      </c>
      <c r="AA287" s="162">
        <f t="shared" si="76"/>
        <v>0</v>
      </c>
    </row>
    <row r="288" spans="1:27" s="343" customFormat="1" ht="14.4" thickTop="1" thickBot="1">
      <c r="A288" s="355">
        <v>15236</v>
      </c>
      <c r="B288" s="379" t="s">
        <v>394</v>
      </c>
      <c r="C288" s="346" t="s">
        <v>124</v>
      </c>
      <c r="D288" s="347">
        <v>43</v>
      </c>
      <c r="E288" s="348" t="s">
        <v>383</v>
      </c>
      <c r="F288" s="159">
        <f t="shared" si="67"/>
        <v>17.5</v>
      </c>
      <c r="G288" s="153">
        <f>IF($F$12=1,VALUE(VLOOKUP($E288,'Pricing Reference'!$A$2:$E$46,2,FALSE))," ")</f>
        <v>17.5</v>
      </c>
      <c r="H288" s="153" t="str">
        <f>IF($F$12=2,VALUE(VLOOKUP($E288,'Pricing Reference'!$A$2:$E$46,3,FALSE))," ")</f>
        <v xml:space="preserve"> </v>
      </c>
      <c r="I288" s="153" t="str">
        <f>IF($F$12=3,VALUE(VLOOKUP($E288,'Pricing Reference'!$A$2:$E$46,4,FALSE))," ")</f>
        <v xml:space="preserve"> </v>
      </c>
      <c r="J288" s="391">
        <f>VALUE(VLOOKUP(E288,'Pricing Reference'!$A$2:$E$46,5,FALSE))</f>
        <v>35</v>
      </c>
      <c r="K288" s="158"/>
      <c r="L288" s="158"/>
      <c r="M288" s="158"/>
      <c r="N288" s="158"/>
      <c r="O288" s="158"/>
      <c r="P288" s="396">
        <f t="shared" si="69"/>
        <v>0</v>
      </c>
      <c r="Q288" s="163"/>
      <c r="R288" s="160"/>
      <c r="S288" s="156">
        <v>847587000371</v>
      </c>
      <c r="T288" s="397" t="str">
        <f t="shared" si="70"/>
        <v xml:space="preserve"> </v>
      </c>
      <c r="U288" s="395"/>
      <c r="V288" s="161">
        <f t="shared" si="71"/>
        <v>0</v>
      </c>
      <c r="W288" s="161">
        <f t="shared" si="72"/>
        <v>0</v>
      </c>
      <c r="X288" s="161">
        <f t="shared" si="73"/>
        <v>0</v>
      </c>
      <c r="Y288" s="161">
        <f t="shared" si="74"/>
        <v>0</v>
      </c>
      <c r="Z288" s="161">
        <f t="shared" si="75"/>
        <v>0</v>
      </c>
      <c r="AA288" s="162">
        <f t="shared" si="76"/>
        <v>0</v>
      </c>
    </row>
    <row r="289" spans="1:27" s="343" customFormat="1" ht="14.4" thickTop="1" thickBot="1">
      <c r="A289" s="367">
        <v>15237</v>
      </c>
      <c r="B289" s="346" t="s">
        <v>395</v>
      </c>
      <c r="C289" s="346" t="s">
        <v>124</v>
      </c>
      <c r="D289" s="347">
        <v>43</v>
      </c>
      <c r="E289" s="348" t="s">
        <v>383</v>
      </c>
      <c r="F289" s="159">
        <f t="shared" si="67"/>
        <v>17.5</v>
      </c>
      <c r="G289" s="153">
        <f>IF($F$12=1,VALUE(VLOOKUP($E289,'Pricing Reference'!$A$2:$E$46,2,FALSE))," ")</f>
        <v>17.5</v>
      </c>
      <c r="H289" s="153" t="str">
        <f>IF($F$12=2,VALUE(VLOOKUP($E289,'Pricing Reference'!$A$2:$E$46,3,FALSE))," ")</f>
        <v xml:space="preserve"> </v>
      </c>
      <c r="I289" s="153" t="str">
        <f>IF($F$12=3,VALUE(VLOOKUP($E289,'Pricing Reference'!$A$2:$E$46,4,FALSE))," ")</f>
        <v xml:space="preserve"> </v>
      </c>
      <c r="J289" s="391">
        <f>VALUE(VLOOKUP(E289,'Pricing Reference'!$A$2:$E$46,5,FALSE))</f>
        <v>35</v>
      </c>
      <c r="K289" s="158"/>
      <c r="L289" s="158"/>
      <c r="M289" s="158"/>
      <c r="N289" s="158"/>
      <c r="O289" s="158"/>
      <c r="P289" s="396">
        <f t="shared" si="69"/>
        <v>0</v>
      </c>
      <c r="Q289" s="163"/>
      <c r="R289" s="160"/>
      <c r="S289" s="156">
        <v>847587000388</v>
      </c>
      <c r="T289" s="397" t="str">
        <f t="shared" si="70"/>
        <v xml:space="preserve"> </v>
      </c>
      <c r="U289" s="395"/>
      <c r="V289" s="161">
        <f t="shared" si="71"/>
        <v>0</v>
      </c>
      <c r="W289" s="161">
        <f t="shared" si="72"/>
        <v>0</v>
      </c>
      <c r="X289" s="161">
        <f t="shared" si="73"/>
        <v>0</v>
      </c>
      <c r="Y289" s="161">
        <f t="shared" si="74"/>
        <v>0</v>
      </c>
      <c r="Z289" s="161">
        <f t="shared" si="75"/>
        <v>0</v>
      </c>
      <c r="AA289" s="162">
        <f t="shared" si="76"/>
        <v>0</v>
      </c>
    </row>
    <row r="290" spans="1:27" s="343" customFormat="1" ht="14.4" thickTop="1" thickBot="1">
      <c r="A290" s="367">
        <v>15238</v>
      </c>
      <c r="B290" s="348" t="s">
        <v>396</v>
      </c>
      <c r="C290" s="346" t="s">
        <v>124</v>
      </c>
      <c r="D290" s="347">
        <v>43</v>
      </c>
      <c r="E290" s="348" t="s">
        <v>383</v>
      </c>
      <c r="F290" s="159">
        <f t="shared" si="67"/>
        <v>17.5</v>
      </c>
      <c r="G290" s="153">
        <f>IF($F$12=1,VALUE(VLOOKUP($E290,'Pricing Reference'!$A$2:$E$46,2,FALSE))," ")</f>
        <v>17.5</v>
      </c>
      <c r="H290" s="153" t="str">
        <f>IF($F$12=2,VALUE(VLOOKUP($E290,'Pricing Reference'!$A$2:$E$46,3,FALSE))," ")</f>
        <v xml:space="preserve"> </v>
      </c>
      <c r="I290" s="153" t="str">
        <f>IF($F$12=3,VALUE(VLOOKUP($E290,'Pricing Reference'!$A$2:$E$46,4,FALSE))," ")</f>
        <v xml:space="preserve"> </v>
      </c>
      <c r="J290" s="391">
        <f>VALUE(VLOOKUP(E290,'Pricing Reference'!$A$2:$E$46,5,FALSE))</f>
        <v>35</v>
      </c>
      <c r="K290" s="158"/>
      <c r="L290" s="158"/>
      <c r="M290" s="158"/>
      <c r="N290" s="158"/>
      <c r="O290" s="158"/>
      <c r="P290" s="396">
        <f t="shared" si="69"/>
        <v>0</v>
      </c>
      <c r="Q290" s="163"/>
      <c r="R290" s="160"/>
      <c r="S290" s="156">
        <v>847587000395</v>
      </c>
      <c r="T290" s="397" t="str">
        <f t="shared" si="70"/>
        <v xml:space="preserve"> </v>
      </c>
      <c r="U290" s="395"/>
      <c r="V290" s="161">
        <f t="shared" si="71"/>
        <v>0</v>
      </c>
      <c r="W290" s="161">
        <f t="shared" si="72"/>
        <v>0</v>
      </c>
      <c r="X290" s="161">
        <f t="shared" si="73"/>
        <v>0</v>
      </c>
      <c r="Y290" s="161">
        <f t="shared" si="74"/>
        <v>0</v>
      </c>
      <c r="Z290" s="161">
        <f t="shared" si="75"/>
        <v>0</v>
      </c>
      <c r="AA290" s="162">
        <f t="shared" si="76"/>
        <v>0</v>
      </c>
    </row>
    <row r="291" spans="1:27" s="343" customFormat="1" ht="14.4" thickTop="1" thickBot="1">
      <c r="A291" s="367">
        <v>15239</v>
      </c>
      <c r="B291" s="348" t="s">
        <v>397</v>
      </c>
      <c r="C291" s="346" t="s">
        <v>124</v>
      </c>
      <c r="D291" s="347">
        <v>43</v>
      </c>
      <c r="E291" s="348" t="s">
        <v>383</v>
      </c>
      <c r="F291" s="159">
        <f t="shared" si="67"/>
        <v>17.5</v>
      </c>
      <c r="G291" s="153">
        <f>IF($F$12=1,VALUE(VLOOKUP($E291,'Pricing Reference'!$A$2:$E$46,2,FALSE))," ")</f>
        <v>17.5</v>
      </c>
      <c r="H291" s="153" t="str">
        <f>IF($F$12=2,VALUE(VLOOKUP($E291,'Pricing Reference'!$A$2:$E$46,3,FALSE))," ")</f>
        <v xml:space="preserve"> </v>
      </c>
      <c r="I291" s="153" t="str">
        <f>IF($F$12=3,VALUE(VLOOKUP($E291,'Pricing Reference'!$A$2:$E$46,4,FALSE))," ")</f>
        <v xml:space="preserve"> </v>
      </c>
      <c r="J291" s="391">
        <f>VALUE(VLOOKUP(E291,'Pricing Reference'!$A$2:$E$46,5,FALSE))</f>
        <v>35</v>
      </c>
      <c r="K291" s="158"/>
      <c r="L291" s="158"/>
      <c r="M291" s="158"/>
      <c r="N291" s="158"/>
      <c r="O291" s="158"/>
      <c r="P291" s="396">
        <f t="shared" si="69"/>
        <v>0</v>
      </c>
      <c r="Q291" s="163"/>
      <c r="R291" s="160"/>
      <c r="S291" s="156">
        <v>847587000401</v>
      </c>
      <c r="T291" s="397" t="str">
        <f t="shared" si="70"/>
        <v xml:space="preserve"> </v>
      </c>
      <c r="U291" s="395"/>
      <c r="V291" s="161">
        <f t="shared" si="71"/>
        <v>0</v>
      </c>
      <c r="W291" s="161">
        <f t="shared" si="72"/>
        <v>0</v>
      </c>
      <c r="X291" s="161">
        <f t="shared" si="73"/>
        <v>0</v>
      </c>
      <c r="Y291" s="161">
        <f t="shared" si="74"/>
        <v>0</v>
      </c>
      <c r="Z291" s="161">
        <f t="shared" si="75"/>
        <v>0</v>
      </c>
      <c r="AA291" s="162">
        <f t="shared" si="76"/>
        <v>0</v>
      </c>
    </row>
    <row r="292" spans="1:27" s="343" customFormat="1" ht="14.4" thickTop="1" thickBot="1">
      <c r="A292" s="351">
        <v>15240</v>
      </c>
      <c r="B292" s="346" t="s">
        <v>398</v>
      </c>
      <c r="C292" s="346" t="s">
        <v>124</v>
      </c>
      <c r="D292" s="347">
        <v>43</v>
      </c>
      <c r="E292" s="348" t="s">
        <v>383</v>
      </c>
      <c r="F292" s="159">
        <f t="shared" si="67"/>
        <v>17.5</v>
      </c>
      <c r="G292" s="153">
        <f>IF($F$12=1,VALUE(VLOOKUP($E292,'Pricing Reference'!$A$2:$E$46,2,FALSE))," ")</f>
        <v>17.5</v>
      </c>
      <c r="H292" s="153" t="str">
        <f>IF($F$12=2,VALUE(VLOOKUP($E292,'Pricing Reference'!$A$2:$E$46,3,FALSE))," ")</f>
        <v xml:space="preserve"> </v>
      </c>
      <c r="I292" s="153" t="str">
        <f>IF($F$12=3,VALUE(VLOOKUP($E292,'Pricing Reference'!$A$2:$E$46,4,FALSE))," ")</f>
        <v xml:space="preserve"> </v>
      </c>
      <c r="J292" s="391">
        <f>VALUE(VLOOKUP(E292,'Pricing Reference'!$A$2:$E$46,5,FALSE))</f>
        <v>35</v>
      </c>
      <c r="K292" s="158"/>
      <c r="L292" s="158"/>
      <c r="M292" s="158"/>
      <c r="N292" s="158"/>
      <c r="O292" s="158"/>
      <c r="P292" s="396">
        <f t="shared" si="69"/>
        <v>0</v>
      </c>
      <c r="Q292" s="163"/>
      <c r="R292" s="160"/>
      <c r="S292" s="156">
        <v>847587000418</v>
      </c>
      <c r="T292" s="397" t="str">
        <f t="shared" si="70"/>
        <v xml:space="preserve"> </v>
      </c>
      <c r="U292" s="395"/>
      <c r="V292" s="161">
        <f t="shared" si="71"/>
        <v>0</v>
      </c>
      <c r="W292" s="161">
        <f t="shared" si="72"/>
        <v>0</v>
      </c>
      <c r="X292" s="161">
        <f t="shared" si="73"/>
        <v>0</v>
      </c>
      <c r="Y292" s="161">
        <f t="shared" si="74"/>
        <v>0</v>
      </c>
      <c r="Z292" s="161">
        <f t="shared" si="75"/>
        <v>0</v>
      </c>
      <c r="AA292" s="162">
        <f t="shared" si="76"/>
        <v>0</v>
      </c>
    </row>
    <row r="293" spans="1:27" s="343" customFormat="1" ht="14.4" thickTop="1" thickBot="1">
      <c r="A293" s="367">
        <v>15249</v>
      </c>
      <c r="B293" s="348" t="s">
        <v>399</v>
      </c>
      <c r="C293" s="346" t="s">
        <v>124</v>
      </c>
      <c r="D293" s="347">
        <v>44</v>
      </c>
      <c r="E293" s="348" t="s">
        <v>400</v>
      </c>
      <c r="F293" s="159">
        <f t="shared" si="67"/>
        <v>20</v>
      </c>
      <c r="G293" s="153">
        <f>IF($F$12=1,VALUE(VLOOKUP($E293,'Pricing Reference'!$A$2:$E$46,2,FALSE))," ")</f>
        <v>20</v>
      </c>
      <c r="H293" s="153" t="str">
        <f>IF($F$12=2,VALUE(VLOOKUP($E293,'Pricing Reference'!$A$2:$E$46,3,FALSE))," ")</f>
        <v xml:space="preserve"> </v>
      </c>
      <c r="I293" s="153" t="str">
        <f>IF($F$12=3,VALUE(VLOOKUP($E293,'Pricing Reference'!$A$2:$E$46,4,FALSE))," ")</f>
        <v xml:space="preserve"> </v>
      </c>
      <c r="J293" s="391">
        <f>VALUE(VLOOKUP(E293,'Pricing Reference'!$A$2:$E$46,5,FALSE))</f>
        <v>40</v>
      </c>
      <c r="K293" s="158"/>
      <c r="L293" s="158"/>
      <c r="M293" s="158"/>
      <c r="N293" s="158"/>
      <c r="O293" s="158"/>
      <c r="P293" s="396">
        <f t="shared" si="69"/>
        <v>0</v>
      </c>
      <c r="Q293" s="163"/>
      <c r="R293" s="160"/>
      <c r="S293" s="156">
        <v>847587000500</v>
      </c>
      <c r="T293" s="397" t="str">
        <f t="shared" si="70"/>
        <v xml:space="preserve"> </v>
      </c>
      <c r="U293" s="395"/>
      <c r="V293" s="161">
        <f t="shared" si="71"/>
        <v>0</v>
      </c>
      <c r="W293" s="161">
        <f t="shared" si="72"/>
        <v>0</v>
      </c>
      <c r="X293" s="161">
        <f t="shared" si="73"/>
        <v>0</v>
      </c>
      <c r="Y293" s="161">
        <f t="shared" si="74"/>
        <v>0</v>
      </c>
      <c r="Z293" s="161">
        <f t="shared" si="75"/>
        <v>0</v>
      </c>
      <c r="AA293" s="162">
        <f t="shared" si="76"/>
        <v>0</v>
      </c>
    </row>
    <row r="294" spans="1:27" s="343" customFormat="1" ht="14.4" thickTop="1" thickBot="1">
      <c r="A294" s="367">
        <v>15250</v>
      </c>
      <c r="B294" s="346" t="s">
        <v>401</v>
      </c>
      <c r="C294" s="346" t="s">
        <v>124</v>
      </c>
      <c r="D294" s="347">
        <v>44</v>
      </c>
      <c r="E294" s="348" t="s">
        <v>400</v>
      </c>
      <c r="F294" s="159">
        <f t="shared" si="67"/>
        <v>20</v>
      </c>
      <c r="G294" s="153">
        <f>IF($F$12=1,VALUE(VLOOKUP($E294,'Pricing Reference'!$A$2:$E$46,2,FALSE))," ")</f>
        <v>20</v>
      </c>
      <c r="H294" s="153" t="str">
        <f>IF($F$12=2,VALUE(VLOOKUP($E294,'Pricing Reference'!$A$2:$E$46,3,FALSE))," ")</f>
        <v xml:space="preserve"> </v>
      </c>
      <c r="I294" s="153" t="str">
        <f>IF($F$12=3,VALUE(VLOOKUP($E294,'Pricing Reference'!$A$2:$E$46,4,FALSE))," ")</f>
        <v xml:space="preserve"> </v>
      </c>
      <c r="J294" s="391">
        <f>VALUE(VLOOKUP(E294,'Pricing Reference'!$A$2:$E$46,5,FALSE))</f>
        <v>40</v>
      </c>
      <c r="K294" s="158"/>
      <c r="L294" s="158"/>
      <c r="M294" s="158"/>
      <c r="N294" s="158"/>
      <c r="O294" s="158"/>
      <c r="P294" s="396">
        <f t="shared" si="69"/>
        <v>0</v>
      </c>
      <c r="Q294" s="163"/>
      <c r="R294" s="160"/>
      <c r="S294" s="156">
        <v>847587000517</v>
      </c>
      <c r="T294" s="397" t="str">
        <f t="shared" si="70"/>
        <v xml:space="preserve"> </v>
      </c>
      <c r="U294" s="395"/>
      <c r="V294" s="161">
        <f t="shared" si="71"/>
        <v>0</v>
      </c>
      <c r="W294" s="161">
        <f t="shared" si="72"/>
        <v>0</v>
      </c>
      <c r="X294" s="161">
        <f t="shared" si="73"/>
        <v>0</v>
      </c>
      <c r="Y294" s="161">
        <f t="shared" si="74"/>
        <v>0</v>
      </c>
      <c r="Z294" s="161">
        <f t="shared" si="75"/>
        <v>0</v>
      </c>
      <c r="AA294" s="162">
        <f t="shared" si="76"/>
        <v>0</v>
      </c>
    </row>
    <row r="295" spans="1:27" s="343" customFormat="1" ht="14.4" thickTop="1" thickBot="1">
      <c r="A295" s="367">
        <v>15251</v>
      </c>
      <c r="B295" s="346" t="s">
        <v>402</v>
      </c>
      <c r="C295" s="346" t="s">
        <v>124</v>
      </c>
      <c r="D295" s="347">
        <v>44</v>
      </c>
      <c r="E295" s="348" t="s">
        <v>400</v>
      </c>
      <c r="F295" s="159">
        <f t="shared" si="67"/>
        <v>20</v>
      </c>
      <c r="G295" s="153">
        <f>IF($F$12=1,VALUE(VLOOKUP($E295,'Pricing Reference'!$A$2:$E$46,2,FALSE))," ")</f>
        <v>20</v>
      </c>
      <c r="H295" s="153" t="str">
        <f>IF($F$12=2,VALUE(VLOOKUP($E295,'Pricing Reference'!$A$2:$E$46,3,FALSE))," ")</f>
        <v xml:space="preserve"> </v>
      </c>
      <c r="I295" s="153" t="str">
        <f>IF($F$12=3,VALUE(VLOOKUP($E295,'Pricing Reference'!$A$2:$E$46,4,FALSE))," ")</f>
        <v xml:space="preserve"> </v>
      </c>
      <c r="J295" s="391">
        <f>VALUE(VLOOKUP(E295,'Pricing Reference'!$A$2:$E$46,5,FALSE))</f>
        <v>40</v>
      </c>
      <c r="K295" s="158"/>
      <c r="L295" s="158"/>
      <c r="M295" s="158"/>
      <c r="N295" s="158"/>
      <c r="O295" s="158"/>
      <c r="P295" s="396">
        <f t="shared" si="69"/>
        <v>0</v>
      </c>
      <c r="Q295" s="163"/>
      <c r="R295" s="160"/>
      <c r="S295" s="156">
        <v>847587000524</v>
      </c>
      <c r="T295" s="397" t="str">
        <f t="shared" si="70"/>
        <v xml:space="preserve"> </v>
      </c>
      <c r="U295" s="395"/>
      <c r="V295" s="161">
        <f t="shared" si="71"/>
        <v>0</v>
      </c>
      <c r="W295" s="161">
        <f t="shared" si="72"/>
        <v>0</v>
      </c>
      <c r="X295" s="161">
        <f t="shared" si="73"/>
        <v>0</v>
      </c>
      <c r="Y295" s="161">
        <f t="shared" si="74"/>
        <v>0</v>
      </c>
      <c r="Z295" s="161">
        <f t="shared" si="75"/>
        <v>0</v>
      </c>
      <c r="AA295" s="162">
        <f t="shared" si="76"/>
        <v>0</v>
      </c>
    </row>
    <row r="296" spans="1:27" s="343" customFormat="1" ht="14.4" thickTop="1" thickBot="1">
      <c r="A296" s="367">
        <v>15252</v>
      </c>
      <c r="B296" s="348" t="s">
        <v>403</v>
      </c>
      <c r="C296" s="346" t="s">
        <v>124</v>
      </c>
      <c r="D296" s="347">
        <v>44</v>
      </c>
      <c r="E296" s="348" t="s">
        <v>400</v>
      </c>
      <c r="F296" s="159">
        <f t="shared" si="67"/>
        <v>20</v>
      </c>
      <c r="G296" s="153">
        <f>IF($F$12=1,VALUE(VLOOKUP($E296,'Pricing Reference'!$A$2:$E$46,2,FALSE))," ")</f>
        <v>20</v>
      </c>
      <c r="H296" s="153" t="str">
        <f>IF($F$12=2,VALUE(VLOOKUP($E296,'Pricing Reference'!$A$2:$E$46,3,FALSE))," ")</f>
        <v xml:space="preserve"> </v>
      </c>
      <c r="I296" s="153" t="str">
        <f>IF($F$12=3,VALUE(VLOOKUP($E296,'Pricing Reference'!$A$2:$E$46,4,FALSE))," ")</f>
        <v xml:space="preserve"> </v>
      </c>
      <c r="J296" s="391">
        <f>VALUE(VLOOKUP(E296,'Pricing Reference'!$A$2:$E$46,5,FALSE))</f>
        <v>40</v>
      </c>
      <c r="K296" s="158"/>
      <c r="L296" s="158"/>
      <c r="M296" s="158"/>
      <c r="N296" s="158"/>
      <c r="O296" s="158"/>
      <c r="P296" s="396">
        <f t="shared" si="69"/>
        <v>0</v>
      </c>
      <c r="Q296" s="163"/>
      <c r="R296" s="160"/>
      <c r="S296" s="156">
        <v>847587000531</v>
      </c>
      <c r="T296" s="397" t="str">
        <f t="shared" si="70"/>
        <v xml:space="preserve"> </v>
      </c>
      <c r="U296" s="395"/>
      <c r="V296" s="161">
        <f t="shared" si="71"/>
        <v>0</v>
      </c>
      <c r="W296" s="161">
        <f t="shared" si="72"/>
        <v>0</v>
      </c>
      <c r="X296" s="161">
        <f t="shared" si="73"/>
        <v>0</v>
      </c>
      <c r="Y296" s="161">
        <f t="shared" si="74"/>
        <v>0</v>
      </c>
      <c r="Z296" s="161">
        <f t="shared" si="75"/>
        <v>0</v>
      </c>
      <c r="AA296" s="162">
        <f t="shared" si="76"/>
        <v>0</v>
      </c>
    </row>
    <row r="297" spans="1:27" s="58" customFormat="1" ht="15" thickTop="1" thickBot="1">
      <c r="A297" s="357">
        <v>15253</v>
      </c>
      <c r="B297" s="356" t="s">
        <v>404</v>
      </c>
      <c r="C297" s="362" t="s">
        <v>124</v>
      </c>
      <c r="D297" s="363">
        <v>44</v>
      </c>
      <c r="E297" s="348" t="s">
        <v>400</v>
      </c>
      <c r="F297" s="159">
        <f t="shared" si="67"/>
        <v>20</v>
      </c>
      <c r="G297" s="153">
        <f>IF($F$12=1,VALUE(VLOOKUP($E297,'Pricing Reference'!$A$2:$E$46,2,FALSE))," ")</f>
        <v>20</v>
      </c>
      <c r="H297" s="153" t="str">
        <f>IF($F$12=2,VALUE(VLOOKUP($E297,'Pricing Reference'!$A$2:$E$46,3,FALSE))," ")</f>
        <v xml:space="preserve"> </v>
      </c>
      <c r="I297" s="153" t="str">
        <f>IF($F$12=3,VALUE(VLOOKUP($E297,'Pricing Reference'!$A$2:$E$46,4,FALSE))," ")</f>
        <v xml:space="preserve"> </v>
      </c>
      <c r="J297" s="391">
        <f>VALUE(VLOOKUP(E297,'Pricing Reference'!$A$2:$E$46,5,FALSE))</f>
        <v>40</v>
      </c>
      <c r="K297" s="158"/>
      <c r="L297" s="158"/>
      <c r="M297" s="158"/>
      <c r="N297" s="158"/>
      <c r="O297" s="158"/>
      <c r="P297" s="396">
        <f t="shared" si="69"/>
        <v>0</v>
      </c>
      <c r="Q297" s="399"/>
      <c r="R297" s="399"/>
      <c r="S297" s="156">
        <v>847587000548</v>
      </c>
      <c r="T297" s="397" t="str">
        <f t="shared" si="70"/>
        <v xml:space="preserve"> </v>
      </c>
      <c r="U297" s="400"/>
      <c r="V297" s="161">
        <f t="shared" si="71"/>
        <v>0</v>
      </c>
      <c r="W297" s="161">
        <f t="shared" si="72"/>
        <v>0</v>
      </c>
      <c r="X297" s="161">
        <f t="shared" si="73"/>
        <v>0</v>
      </c>
      <c r="Y297" s="161">
        <f t="shared" si="74"/>
        <v>0</v>
      </c>
      <c r="Z297" s="161">
        <f t="shared" si="75"/>
        <v>0</v>
      </c>
      <c r="AA297" s="162">
        <f t="shared" si="76"/>
        <v>0</v>
      </c>
    </row>
    <row r="298" spans="1:27" s="58" customFormat="1" ht="15" thickTop="1" thickBot="1">
      <c r="A298" s="355">
        <v>15254</v>
      </c>
      <c r="B298" s="356" t="s">
        <v>405</v>
      </c>
      <c r="C298" s="362" t="s">
        <v>124</v>
      </c>
      <c r="D298" s="363">
        <v>44</v>
      </c>
      <c r="E298" s="348" t="s">
        <v>400</v>
      </c>
      <c r="F298" s="159">
        <f t="shared" si="67"/>
        <v>20</v>
      </c>
      <c r="G298" s="153">
        <f>IF($F$12=1,VALUE(VLOOKUP($E298,'Pricing Reference'!$A$2:$E$46,2,FALSE))," ")</f>
        <v>20</v>
      </c>
      <c r="H298" s="153" t="str">
        <f>IF($F$12=2,VALUE(VLOOKUP($E298,'Pricing Reference'!$A$2:$E$46,3,FALSE))," ")</f>
        <v xml:space="preserve"> </v>
      </c>
      <c r="I298" s="153" t="str">
        <f>IF($F$12=3,VALUE(VLOOKUP($E298,'Pricing Reference'!$A$2:$E$46,4,FALSE))," ")</f>
        <v xml:space="preserve"> </v>
      </c>
      <c r="J298" s="391">
        <f>VALUE(VLOOKUP(E298,'Pricing Reference'!$A$2:$E$46,5,FALSE))</f>
        <v>40</v>
      </c>
      <c r="K298" s="158"/>
      <c r="L298" s="158"/>
      <c r="M298" s="158"/>
      <c r="N298" s="158"/>
      <c r="O298" s="158"/>
      <c r="P298" s="396">
        <f t="shared" si="69"/>
        <v>0</v>
      </c>
      <c r="Q298" s="399"/>
      <c r="R298" s="399"/>
      <c r="S298" s="156">
        <v>847587000555</v>
      </c>
      <c r="T298" s="397" t="str">
        <f t="shared" si="70"/>
        <v xml:space="preserve"> </v>
      </c>
      <c r="U298" s="400"/>
      <c r="V298" s="161">
        <f t="shared" si="71"/>
        <v>0</v>
      </c>
      <c r="W298" s="161">
        <f t="shared" si="72"/>
        <v>0</v>
      </c>
      <c r="X298" s="161">
        <f t="shared" si="73"/>
        <v>0</v>
      </c>
      <c r="Y298" s="161">
        <f t="shared" si="74"/>
        <v>0</v>
      </c>
      <c r="Z298" s="161">
        <f t="shared" si="75"/>
        <v>0</v>
      </c>
      <c r="AA298" s="162">
        <f t="shared" si="76"/>
        <v>0</v>
      </c>
    </row>
    <row r="299" spans="1:27" s="343" customFormat="1" ht="14.4" thickTop="1" thickBot="1">
      <c r="A299" s="351">
        <v>15255</v>
      </c>
      <c r="B299" s="348" t="s">
        <v>406</v>
      </c>
      <c r="C299" s="346" t="s">
        <v>124</v>
      </c>
      <c r="D299" s="347">
        <v>44</v>
      </c>
      <c r="E299" s="348" t="s">
        <v>400</v>
      </c>
      <c r="F299" s="159">
        <f t="shared" si="67"/>
        <v>20</v>
      </c>
      <c r="G299" s="153">
        <f>IF($F$12=1,VALUE(VLOOKUP($E299,'Pricing Reference'!$A$2:$E$46,2,FALSE))," ")</f>
        <v>20</v>
      </c>
      <c r="H299" s="153" t="str">
        <f>IF($F$12=2,VALUE(VLOOKUP($E299,'Pricing Reference'!$A$2:$E$46,3,FALSE))," ")</f>
        <v xml:space="preserve"> </v>
      </c>
      <c r="I299" s="153" t="str">
        <f>IF($F$12=3,VALUE(VLOOKUP($E299,'Pricing Reference'!$A$2:$E$46,4,FALSE))," ")</f>
        <v xml:space="preserve"> </v>
      </c>
      <c r="J299" s="391">
        <f>VALUE(VLOOKUP(E299,'Pricing Reference'!$A$2:$E$46,5,FALSE))</f>
        <v>40</v>
      </c>
      <c r="K299" s="158"/>
      <c r="L299" s="158"/>
      <c r="M299" s="158"/>
      <c r="N299" s="158"/>
      <c r="O299" s="158"/>
      <c r="P299" s="396">
        <f t="shared" si="69"/>
        <v>0</v>
      </c>
      <c r="Q299" s="163"/>
      <c r="R299" s="160"/>
      <c r="S299" s="156">
        <v>847587000562</v>
      </c>
      <c r="T299" s="397" t="str">
        <f t="shared" si="70"/>
        <v xml:space="preserve"> </v>
      </c>
      <c r="U299" s="395"/>
      <c r="V299" s="161">
        <f t="shared" si="71"/>
        <v>0</v>
      </c>
      <c r="W299" s="161">
        <f t="shared" si="72"/>
        <v>0</v>
      </c>
      <c r="X299" s="161">
        <f t="shared" si="73"/>
        <v>0</v>
      </c>
      <c r="Y299" s="161">
        <f t="shared" si="74"/>
        <v>0</v>
      </c>
      <c r="Z299" s="161">
        <f t="shared" si="75"/>
        <v>0</v>
      </c>
      <c r="AA299" s="162">
        <f t="shared" si="76"/>
        <v>0</v>
      </c>
    </row>
    <row r="300" spans="1:27" s="58" customFormat="1" ht="15" thickTop="1" thickBot="1">
      <c r="A300" s="355">
        <v>15256</v>
      </c>
      <c r="B300" s="356" t="s">
        <v>407</v>
      </c>
      <c r="C300" s="362" t="s">
        <v>124</v>
      </c>
      <c r="D300" s="363">
        <v>44</v>
      </c>
      <c r="E300" s="348" t="s">
        <v>400</v>
      </c>
      <c r="F300" s="159">
        <f t="shared" si="67"/>
        <v>20</v>
      </c>
      <c r="G300" s="153">
        <f>IF($F$12=1,VALUE(VLOOKUP($E300,'Pricing Reference'!$A$2:$E$46,2,FALSE))," ")</f>
        <v>20</v>
      </c>
      <c r="H300" s="153" t="str">
        <f>IF($F$12=2,VALUE(VLOOKUP($E300,'Pricing Reference'!$A$2:$E$46,3,FALSE))," ")</f>
        <v xml:space="preserve"> </v>
      </c>
      <c r="I300" s="153" t="str">
        <f>IF($F$12=3,VALUE(VLOOKUP($E300,'Pricing Reference'!$A$2:$E$46,4,FALSE))," ")</f>
        <v xml:space="preserve"> </v>
      </c>
      <c r="J300" s="391">
        <f>VALUE(VLOOKUP(E300,'Pricing Reference'!$A$2:$E$46,5,FALSE))</f>
        <v>40</v>
      </c>
      <c r="K300" s="158"/>
      <c r="L300" s="158"/>
      <c r="M300" s="158"/>
      <c r="N300" s="158"/>
      <c r="O300" s="158"/>
      <c r="P300" s="396">
        <f t="shared" si="69"/>
        <v>0</v>
      </c>
      <c r="Q300" s="399"/>
      <c r="R300" s="399"/>
      <c r="S300" s="156">
        <v>847587000579</v>
      </c>
      <c r="T300" s="397" t="str">
        <f t="shared" si="70"/>
        <v xml:space="preserve"> </v>
      </c>
      <c r="U300" s="400"/>
      <c r="V300" s="161">
        <f t="shared" si="71"/>
        <v>0</v>
      </c>
      <c r="W300" s="161">
        <f t="shared" si="72"/>
        <v>0</v>
      </c>
      <c r="X300" s="161">
        <f t="shared" si="73"/>
        <v>0</v>
      </c>
      <c r="Y300" s="161">
        <f t="shared" si="74"/>
        <v>0</v>
      </c>
      <c r="Z300" s="161">
        <f t="shared" si="75"/>
        <v>0</v>
      </c>
      <c r="AA300" s="162">
        <f t="shared" si="76"/>
        <v>0</v>
      </c>
    </row>
    <row r="301" spans="1:27" s="58" customFormat="1" ht="15" thickTop="1" thickBot="1">
      <c r="A301" s="355">
        <v>15290</v>
      </c>
      <c r="B301" s="356" t="s">
        <v>408</v>
      </c>
      <c r="C301" s="362" t="s">
        <v>124</v>
      </c>
      <c r="D301" s="363">
        <v>44</v>
      </c>
      <c r="E301" s="348" t="s">
        <v>400</v>
      </c>
      <c r="F301" s="159">
        <f t="shared" si="67"/>
        <v>20</v>
      </c>
      <c r="G301" s="153">
        <f>IF($F$12=1,VALUE(VLOOKUP($E301,'Pricing Reference'!$A$2:$E$46,2,FALSE))," ")</f>
        <v>20</v>
      </c>
      <c r="H301" s="153" t="str">
        <f>IF($F$12=2,VALUE(VLOOKUP($E301,'Pricing Reference'!$A$2:$E$46,3,FALSE))," ")</f>
        <v xml:space="preserve"> </v>
      </c>
      <c r="I301" s="153" t="str">
        <f>IF($F$12=3,VALUE(VLOOKUP($E301,'Pricing Reference'!$A$2:$E$46,4,FALSE))," ")</f>
        <v xml:space="preserve"> </v>
      </c>
      <c r="J301" s="391">
        <f>VALUE(VLOOKUP(E301,'Pricing Reference'!$A$2:$E$46,5,FALSE))</f>
        <v>40</v>
      </c>
      <c r="K301" s="158"/>
      <c r="L301" s="158"/>
      <c r="M301" s="158"/>
      <c r="N301" s="158"/>
      <c r="O301" s="158"/>
      <c r="P301" s="396">
        <f t="shared" si="69"/>
        <v>0</v>
      </c>
      <c r="Q301" s="399"/>
      <c r="R301" s="399"/>
      <c r="S301" s="156">
        <v>847587002634</v>
      </c>
      <c r="T301" s="397" t="str">
        <f t="shared" si="70"/>
        <v xml:space="preserve"> </v>
      </c>
      <c r="U301" s="400"/>
      <c r="V301" s="161">
        <f t="shared" si="71"/>
        <v>0</v>
      </c>
      <c r="W301" s="161">
        <f t="shared" si="72"/>
        <v>0</v>
      </c>
      <c r="X301" s="161">
        <f t="shared" si="73"/>
        <v>0</v>
      </c>
      <c r="Y301" s="161">
        <f t="shared" si="74"/>
        <v>0</v>
      </c>
      <c r="Z301" s="161">
        <f t="shared" si="75"/>
        <v>0</v>
      </c>
      <c r="AA301" s="162">
        <f t="shared" si="76"/>
        <v>0</v>
      </c>
    </row>
    <row r="302" spans="1:27" s="58" customFormat="1" ht="15" thickTop="1" thickBot="1">
      <c r="A302" s="355">
        <v>15291</v>
      </c>
      <c r="B302" s="356" t="s">
        <v>409</v>
      </c>
      <c r="C302" s="362" t="s">
        <v>124</v>
      </c>
      <c r="D302" s="363">
        <v>44</v>
      </c>
      <c r="E302" s="348" t="s">
        <v>400</v>
      </c>
      <c r="F302" s="159">
        <f t="shared" si="67"/>
        <v>20</v>
      </c>
      <c r="G302" s="153">
        <f>IF($F$12=1,VALUE(VLOOKUP($E302,'Pricing Reference'!$A$2:$E$46,2,FALSE))," ")</f>
        <v>20</v>
      </c>
      <c r="H302" s="153" t="str">
        <f>IF($F$12=2,VALUE(VLOOKUP($E302,'Pricing Reference'!$A$2:$E$46,3,FALSE))," ")</f>
        <v xml:space="preserve"> </v>
      </c>
      <c r="I302" s="153" t="str">
        <f>IF($F$12=3,VALUE(VLOOKUP($E302,'Pricing Reference'!$A$2:$E$46,4,FALSE))," ")</f>
        <v xml:space="preserve"> </v>
      </c>
      <c r="J302" s="391">
        <f>VALUE(VLOOKUP(E302,'Pricing Reference'!$A$2:$E$46,5,FALSE))</f>
        <v>40</v>
      </c>
      <c r="K302" s="158"/>
      <c r="L302" s="158"/>
      <c r="M302" s="158"/>
      <c r="N302" s="158"/>
      <c r="O302" s="158"/>
      <c r="P302" s="396">
        <f t="shared" si="69"/>
        <v>0</v>
      </c>
      <c r="Q302" s="399"/>
      <c r="R302" s="399"/>
      <c r="S302" s="156">
        <v>847587002641</v>
      </c>
      <c r="T302" s="397" t="str">
        <f t="shared" si="70"/>
        <v xml:space="preserve"> </v>
      </c>
      <c r="U302" s="400"/>
      <c r="V302" s="161">
        <f t="shared" si="71"/>
        <v>0</v>
      </c>
      <c r="W302" s="161">
        <f t="shared" si="72"/>
        <v>0</v>
      </c>
      <c r="X302" s="161">
        <f t="shared" si="73"/>
        <v>0</v>
      </c>
      <c r="Y302" s="161">
        <f t="shared" si="74"/>
        <v>0</v>
      </c>
      <c r="Z302" s="161">
        <f t="shared" si="75"/>
        <v>0</v>
      </c>
      <c r="AA302" s="162">
        <f t="shared" si="76"/>
        <v>0</v>
      </c>
    </row>
    <row r="303" spans="1:27" s="58" customFormat="1" ht="15" thickTop="1" thickBot="1">
      <c r="A303" s="357">
        <v>15292</v>
      </c>
      <c r="B303" s="356" t="s">
        <v>410</v>
      </c>
      <c r="C303" s="346" t="s">
        <v>124</v>
      </c>
      <c r="D303" s="363">
        <v>44</v>
      </c>
      <c r="E303" s="348" t="s">
        <v>400</v>
      </c>
      <c r="F303" s="159">
        <f t="shared" si="67"/>
        <v>20</v>
      </c>
      <c r="G303" s="153">
        <f>IF($F$12=1,VALUE(VLOOKUP($E303,'Pricing Reference'!$A$2:$E$46,2,FALSE))," ")</f>
        <v>20</v>
      </c>
      <c r="H303" s="153" t="str">
        <f>IF($F$12=2,VALUE(VLOOKUP($E303,'Pricing Reference'!$A$2:$E$46,3,FALSE))," ")</f>
        <v xml:space="preserve"> </v>
      </c>
      <c r="I303" s="153" t="str">
        <f>IF($F$12=3,VALUE(VLOOKUP($E303,'Pricing Reference'!$A$2:$E$46,4,FALSE))," ")</f>
        <v xml:space="preserve"> </v>
      </c>
      <c r="J303" s="391">
        <f>VALUE(VLOOKUP(E303,'Pricing Reference'!$A$2:$E$46,5,FALSE))</f>
        <v>40</v>
      </c>
      <c r="K303" s="158"/>
      <c r="L303" s="158"/>
      <c r="M303" s="158"/>
      <c r="N303" s="158"/>
      <c r="O303" s="158"/>
      <c r="P303" s="396">
        <f t="shared" si="69"/>
        <v>0</v>
      </c>
      <c r="Q303" s="159"/>
      <c r="R303" s="160"/>
      <c r="S303" s="156">
        <v>847587002658</v>
      </c>
      <c r="T303" s="397" t="str">
        <f t="shared" si="70"/>
        <v xml:space="preserve"> </v>
      </c>
      <c r="U303" s="400"/>
      <c r="V303" s="161">
        <f t="shared" si="71"/>
        <v>0</v>
      </c>
      <c r="W303" s="161">
        <f t="shared" si="72"/>
        <v>0</v>
      </c>
      <c r="X303" s="161">
        <f t="shared" si="73"/>
        <v>0</v>
      </c>
      <c r="Y303" s="161">
        <f t="shared" si="74"/>
        <v>0</v>
      </c>
      <c r="Z303" s="161">
        <f t="shared" si="75"/>
        <v>0</v>
      </c>
      <c r="AA303" s="162">
        <f t="shared" si="76"/>
        <v>0</v>
      </c>
    </row>
    <row r="304" spans="1:27" s="343" customFormat="1" ht="14.4" thickTop="1" thickBot="1">
      <c r="A304" s="360">
        <v>15293</v>
      </c>
      <c r="B304" s="370" t="s">
        <v>411</v>
      </c>
      <c r="C304" s="346" t="s">
        <v>124</v>
      </c>
      <c r="D304" s="347">
        <v>44</v>
      </c>
      <c r="E304" s="346" t="s">
        <v>400</v>
      </c>
      <c r="F304" s="159">
        <f t="shared" si="67"/>
        <v>20</v>
      </c>
      <c r="G304" s="153">
        <f>IF($F$12=1,VALUE(VLOOKUP($E304,'Pricing Reference'!$A$2:$E$46,2,FALSE))," ")</f>
        <v>20</v>
      </c>
      <c r="H304" s="153" t="str">
        <f>IF($F$12=2,VALUE(VLOOKUP($E304,'Pricing Reference'!$A$2:$E$46,3,FALSE))," ")</f>
        <v xml:space="preserve"> </v>
      </c>
      <c r="I304" s="153" t="str">
        <f>IF($F$12=3,VALUE(VLOOKUP($E304,'Pricing Reference'!$A$2:$E$46,4,FALSE))," ")</f>
        <v xml:space="preserve"> </v>
      </c>
      <c r="J304" s="391">
        <f>VALUE(VLOOKUP(E304,'Pricing Reference'!$A$2:$E$46,5,FALSE))</f>
        <v>40</v>
      </c>
      <c r="K304" s="158"/>
      <c r="L304" s="158"/>
      <c r="M304" s="158"/>
      <c r="N304" s="158"/>
      <c r="O304" s="158"/>
      <c r="P304" s="396">
        <f t="shared" si="69"/>
        <v>0</v>
      </c>
      <c r="Q304" s="163"/>
      <c r="R304" s="160"/>
      <c r="S304" s="156">
        <v>847587002665</v>
      </c>
      <c r="T304" s="397" t="str">
        <f t="shared" si="70"/>
        <v xml:space="preserve"> </v>
      </c>
      <c r="U304" s="395"/>
      <c r="V304" s="161">
        <f t="shared" si="71"/>
        <v>0</v>
      </c>
      <c r="W304" s="161">
        <f t="shared" si="72"/>
        <v>0</v>
      </c>
      <c r="X304" s="161">
        <f t="shared" si="73"/>
        <v>0</v>
      </c>
      <c r="Y304" s="161">
        <f t="shared" si="74"/>
        <v>0</v>
      </c>
      <c r="Z304" s="161">
        <f t="shared" si="75"/>
        <v>0</v>
      </c>
      <c r="AA304" s="162">
        <f t="shared" si="76"/>
        <v>0</v>
      </c>
    </row>
    <row r="305" spans="1:27" s="343" customFormat="1" ht="14.4" thickTop="1" thickBot="1">
      <c r="A305" s="360">
        <v>15257</v>
      </c>
      <c r="B305" s="370" t="s">
        <v>412</v>
      </c>
      <c r="C305" s="346" t="s">
        <v>124</v>
      </c>
      <c r="D305" s="347">
        <v>45</v>
      </c>
      <c r="E305" s="346" t="s">
        <v>413</v>
      </c>
      <c r="F305" s="159">
        <f t="shared" si="67"/>
        <v>20</v>
      </c>
      <c r="G305" s="153">
        <f>IF($F$12=1,VALUE(VLOOKUP($E305,'Pricing Reference'!$A$2:$E$46,2,FALSE))," ")</f>
        <v>20</v>
      </c>
      <c r="H305" s="153" t="str">
        <f>IF($F$12=2,VALUE(VLOOKUP($E305,'Pricing Reference'!$A$2:$E$46,3,FALSE))," ")</f>
        <v xml:space="preserve"> </v>
      </c>
      <c r="I305" s="153" t="str">
        <f>IF($F$12=3,VALUE(VLOOKUP($E305,'Pricing Reference'!$A$2:$E$46,4,FALSE))," ")</f>
        <v xml:space="preserve"> </v>
      </c>
      <c r="J305" s="391">
        <f>VALUE(VLOOKUP(E305,'Pricing Reference'!$A$2:$E$46,5,FALSE))</f>
        <v>40</v>
      </c>
      <c r="K305" s="158"/>
      <c r="L305" s="158"/>
      <c r="M305" s="158"/>
      <c r="N305" s="158"/>
      <c r="O305" s="158"/>
      <c r="P305" s="396">
        <f t="shared" si="69"/>
        <v>0</v>
      </c>
      <c r="Q305" s="163"/>
      <c r="R305" s="160"/>
      <c r="S305" s="156">
        <v>847587000586</v>
      </c>
      <c r="T305" s="397" t="str">
        <f t="shared" si="70"/>
        <v xml:space="preserve"> </v>
      </c>
      <c r="U305" s="395"/>
      <c r="V305" s="161">
        <f t="shared" si="71"/>
        <v>0</v>
      </c>
      <c r="W305" s="161">
        <f t="shared" si="72"/>
        <v>0</v>
      </c>
      <c r="X305" s="161">
        <f t="shared" si="73"/>
        <v>0</v>
      </c>
      <c r="Y305" s="161">
        <f t="shared" si="74"/>
        <v>0</v>
      </c>
      <c r="Z305" s="161">
        <f t="shared" si="75"/>
        <v>0</v>
      </c>
      <c r="AA305" s="162">
        <f t="shared" si="76"/>
        <v>0</v>
      </c>
    </row>
    <row r="306" spans="1:27" s="343" customFormat="1" ht="14.4" thickTop="1" thickBot="1">
      <c r="A306" s="360">
        <v>15258</v>
      </c>
      <c r="B306" s="370" t="s">
        <v>414</v>
      </c>
      <c r="C306" s="346" t="s">
        <v>124</v>
      </c>
      <c r="D306" s="347">
        <v>45</v>
      </c>
      <c r="E306" s="346" t="s">
        <v>413</v>
      </c>
      <c r="F306" s="159">
        <f t="shared" si="67"/>
        <v>20</v>
      </c>
      <c r="G306" s="153">
        <f>IF($F$12=1,VALUE(VLOOKUP($E306,'Pricing Reference'!$A$2:$E$46,2,FALSE))," ")</f>
        <v>20</v>
      </c>
      <c r="H306" s="153" t="str">
        <f>IF($F$12=2,VALUE(VLOOKUP($E306,'Pricing Reference'!$A$2:$E$46,3,FALSE))," ")</f>
        <v xml:space="preserve"> </v>
      </c>
      <c r="I306" s="153" t="str">
        <f>IF($F$12=3,VALUE(VLOOKUP($E306,'Pricing Reference'!$A$2:$E$46,4,FALSE))," ")</f>
        <v xml:space="preserve"> </v>
      </c>
      <c r="J306" s="391">
        <f>VALUE(VLOOKUP(E306,'Pricing Reference'!$A$2:$E$46,5,FALSE))</f>
        <v>40</v>
      </c>
      <c r="K306" s="158"/>
      <c r="L306" s="158"/>
      <c r="M306" s="158"/>
      <c r="N306" s="158"/>
      <c r="O306" s="158"/>
      <c r="P306" s="396">
        <f t="shared" si="69"/>
        <v>0</v>
      </c>
      <c r="Q306" s="163"/>
      <c r="R306" s="160"/>
      <c r="S306" s="156">
        <v>847587000593</v>
      </c>
      <c r="T306" s="397" t="str">
        <f t="shared" si="70"/>
        <v xml:space="preserve"> </v>
      </c>
      <c r="U306" s="395"/>
      <c r="V306" s="161">
        <f t="shared" si="71"/>
        <v>0</v>
      </c>
      <c r="W306" s="161">
        <f t="shared" si="72"/>
        <v>0</v>
      </c>
      <c r="X306" s="161">
        <f t="shared" si="73"/>
        <v>0</v>
      </c>
      <c r="Y306" s="161">
        <f t="shared" si="74"/>
        <v>0</v>
      </c>
      <c r="Z306" s="161">
        <f t="shared" si="75"/>
        <v>0</v>
      </c>
      <c r="AA306" s="162">
        <f t="shared" si="76"/>
        <v>0</v>
      </c>
    </row>
    <row r="307" spans="1:27" s="343" customFormat="1" ht="14.4" thickTop="1" thickBot="1">
      <c r="A307" s="360">
        <v>15259</v>
      </c>
      <c r="B307" s="370" t="s">
        <v>415</v>
      </c>
      <c r="C307" s="346" t="s">
        <v>124</v>
      </c>
      <c r="D307" s="347">
        <v>45</v>
      </c>
      <c r="E307" s="346" t="s">
        <v>413</v>
      </c>
      <c r="F307" s="159">
        <f t="shared" si="67"/>
        <v>20</v>
      </c>
      <c r="G307" s="153">
        <f>IF($F$12=1,VALUE(VLOOKUP($E307,'Pricing Reference'!$A$2:$E$46,2,FALSE))," ")</f>
        <v>20</v>
      </c>
      <c r="H307" s="153" t="str">
        <f>IF($F$12=2,VALUE(VLOOKUP($E307,'Pricing Reference'!$A$2:$E$46,3,FALSE))," ")</f>
        <v xml:space="preserve"> </v>
      </c>
      <c r="I307" s="153" t="str">
        <f>IF($F$12=3,VALUE(VLOOKUP($E307,'Pricing Reference'!$A$2:$E$46,4,FALSE))," ")</f>
        <v xml:space="preserve"> </v>
      </c>
      <c r="J307" s="391">
        <f>VALUE(VLOOKUP(E307,'Pricing Reference'!$A$2:$E$46,5,FALSE))</f>
        <v>40</v>
      </c>
      <c r="K307" s="158"/>
      <c r="L307" s="158"/>
      <c r="M307" s="158"/>
      <c r="N307" s="158"/>
      <c r="O307" s="158"/>
      <c r="P307" s="396">
        <f t="shared" si="69"/>
        <v>0</v>
      </c>
      <c r="Q307" s="163"/>
      <c r="R307" s="160"/>
      <c r="S307" s="156">
        <v>847587000609</v>
      </c>
      <c r="T307" s="397" t="str">
        <f t="shared" si="70"/>
        <v xml:space="preserve"> </v>
      </c>
      <c r="U307" s="395"/>
      <c r="V307" s="161">
        <f t="shared" si="71"/>
        <v>0</v>
      </c>
      <c r="W307" s="161">
        <f t="shared" si="72"/>
        <v>0</v>
      </c>
      <c r="X307" s="161">
        <f t="shared" si="73"/>
        <v>0</v>
      </c>
      <c r="Y307" s="161">
        <f t="shared" si="74"/>
        <v>0</v>
      </c>
      <c r="Z307" s="161">
        <f t="shared" si="75"/>
        <v>0</v>
      </c>
      <c r="AA307" s="162">
        <f t="shared" si="76"/>
        <v>0</v>
      </c>
    </row>
    <row r="308" spans="1:27" s="58" customFormat="1" ht="15" thickTop="1" thickBot="1">
      <c r="A308" s="359">
        <v>15260</v>
      </c>
      <c r="B308" s="346" t="s">
        <v>416</v>
      </c>
      <c r="C308" s="346" t="s">
        <v>124</v>
      </c>
      <c r="D308" s="347">
        <v>45</v>
      </c>
      <c r="E308" s="346" t="s">
        <v>413</v>
      </c>
      <c r="F308" s="159">
        <f t="shared" si="67"/>
        <v>20</v>
      </c>
      <c r="G308" s="153">
        <f>IF($F$12=1,VALUE(VLOOKUP($E308,'Pricing Reference'!$A$2:$E$46,2,FALSE))," ")</f>
        <v>20</v>
      </c>
      <c r="H308" s="153" t="str">
        <f>IF($F$12=2,VALUE(VLOOKUP($E308,'Pricing Reference'!$A$2:$E$46,3,FALSE))," ")</f>
        <v xml:space="preserve"> </v>
      </c>
      <c r="I308" s="153" t="str">
        <f>IF($F$12=3,VALUE(VLOOKUP($E308,'Pricing Reference'!$A$2:$E$46,4,FALSE))," ")</f>
        <v xml:space="preserve"> </v>
      </c>
      <c r="J308" s="391">
        <f>VALUE(VLOOKUP(E308,'Pricing Reference'!$A$2:$E$46,5,FALSE))</f>
        <v>40</v>
      </c>
      <c r="K308" s="158"/>
      <c r="L308" s="158"/>
      <c r="M308" s="158"/>
      <c r="N308" s="158"/>
      <c r="O308" s="158"/>
      <c r="P308" s="396">
        <f t="shared" si="69"/>
        <v>0</v>
      </c>
      <c r="Q308" s="159"/>
      <c r="R308" s="160"/>
      <c r="S308" s="156">
        <v>847587000616</v>
      </c>
      <c r="T308" s="397" t="str">
        <f t="shared" si="70"/>
        <v xml:space="preserve"> </v>
      </c>
      <c r="U308" s="400"/>
      <c r="V308" s="161">
        <f t="shared" si="71"/>
        <v>0</v>
      </c>
      <c r="W308" s="161">
        <f t="shared" si="72"/>
        <v>0</v>
      </c>
      <c r="X308" s="161">
        <f t="shared" si="73"/>
        <v>0</v>
      </c>
      <c r="Y308" s="161">
        <f t="shared" si="74"/>
        <v>0</v>
      </c>
      <c r="Z308" s="161">
        <f t="shared" si="75"/>
        <v>0</v>
      </c>
      <c r="AA308" s="162">
        <f t="shared" si="76"/>
        <v>0</v>
      </c>
    </row>
    <row r="309" spans="1:27" s="343" customFormat="1" ht="14.4" thickTop="1" thickBot="1">
      <c r="A309" s="360">
        <v>15261</v>
      </c>
      <c r="B309" s="370" t="s">
        <v>417</v>
      </c>
      <c r="C309" s="346" t="s">
        <v>124</v>
      </c>
      <c r="D309" s="347">
        <v>45</v>
      </c>
      <c r="E309" s="346" t="s">
        <v>413</v>
      </c>
      <c r="F309" s="159">
        <f t="shared" si="67"/>
        <v>20</v>
      </c>
      <c r="G309" s="153">
        <f>IF($F$12=1,VALUE(VLOOKUP($E309,'Pricing Reference'!$A$2:$E$46,2,FALSE))," ")</f>
        <v>20</v>
      </c>
      <c r="H309" s="153" t="str">
        <f>IF($F$12=2,VALUE(VLOOKUP($E309,'Pricing Reference'!$A$2:$E$46,3,FALSE))," ")</f>
        <v xml:space="preserve"> </v>
      </c>
      <c r="I309" s="153" t="str">
        <f>IF($F$12=3,VALUE(VLOOKUP($E309,'Pricing Reference'!$A$2:$E$46,4,FALSE))," ")</f>
        <v xml:space="preserve"> </v>
      </c>
      <c r="J309" s="391">
        <f>VALUE(VLOOKUP(E309,'Pricing Reference'!$A$2:$E$46,5,FALSE))</f>
        <v>40</v>
      </c>
      <c r="K309" s="158"/>
      <c r="L309" s="158"/>
      <c r="M309" s="158"/>
      <c r="N309" s="158"/>
      <c r="O309" s="158"/>
      <c r="P309" s="396">
        <f t="shared" si="69"/>
        <v>0</v>
      </c>
      <c r="Q309" s="163"/>
      <c r="R309" s="160"/>
      <c r="S309" s="156">
        <v>847587000623</v>
      </c>
      <c r="T309" s="397" t="str">
        <f t="shared" si="70"/>
        <v xml:space="preserve"> </v>
      </c>
      <c r="U309" s="395"/>
      <c r="V309" s="161">
        <f t="shared" si="71"/>
        <v>0</v>
      </c>
      <c r="W309" s="161">
        <f t="shared" si="72"/>
        <v>0</v>
      </c>
      <c r="X309" s="161">
        <f t="shared" si="73"/>
        <v>0</v>
      </c>
      <c r="Y309" s="161">
        <f t="shared" si="74"/>
        <v>0</v>
      </c>
      <c r="Z309" s="161">
        <f t="shared" si="75"/>
        <v>0</v>
      </c>
      <c r="AA309" s="162">
        <f t="shared" si="76"/>
        <v>0</v>
      </c>
    </row>
    <row r="310" spans="1:27" s="343" customFormat="1" ht="14.4" thickTop="1" thickBot="1">
      <c r="A310" s="366">
        <v>15262</v>
      </c>
      <c r="B310" s="370" t="s">
        <v>418</v>
      </c>
      <c r="C310" s="346" t="s">
        <v>124</v>
      </c>
      <c r="D310" s="347">
        <v>45</v>
      </c>
      <c r="E310" s="346" t="s">
        <v>413</v>
      </c>
      <c r="F310" s="159">
        <f t="shared" si="67"/>
        <v>20</v>
      </c>
      <c r="G310" s="153">
        <f>IF($F$12=1,VALUE(VLOOKUP($E310,'Pricing Reference'!$A$2:$E$46,2,FALSE))," ")</f>
        <v>20</v>
      </c>
      <c r="H310" s="153" t="str">
        <f>IF($F$12=2,VALUE(VLOOKUP($E310,'Pricing Reference'!$A$2:$E$46,3,FALSE))," ")</f>
        <v xml:space="preserve"> </v>
      </c>
      <c r="I310" s="153" t="str">
        <f>IF($F$12=3,VALUE(VLOOKUP($E310,'Pricing Reference'!$A$2:$E$46,4,FALSE))," ")</f>
        <v xml:space="preserve"> </v>
      </c>
      <c r="J310" s="391">
        <f>VALUE(VLOOKUP(E310,'Pricing Reference'!$A$2:$E$46,5,FALSE))</f>
        <v>40</v>
      </c>
      <c r="K310" s="158"/>
      <c r="L310" s="158"/>
      <c r="M310" s="158"/>
      <c r="N310" s="158"/>
      <c r="O310" s="158"/>
      <c r="P310" s="396">
        <f t="shared" si="69"/>
        <v>0</v>
      </c>
      <c r="Q310" s="163"/>
      <c r="R310" s="160"/>
      <c r="S310" s="156">
        <v>847587000630</v>
      </c>
      <c r="T310" s="397" t="str">
        <f t="shared" si="70"/>
        <v xml:space="preserve"> </v>
      </c>
      <c r="U310" s="395"/>
      <c r="V310" s="161">
        <f t="shared" si="71"/>
        <v>0</v>
      </c>
      <c r="W310" s="161">
        <f t="shared" si="72"/>
        <v>0</v>
      </c>
      <c r="X310" s="161">
        <f t="shared" si="73"/>
        <v>0</v>
      </c>
      <c r="Y310" s="161">
        <f t="shared" si="74"/>
        <v>0</v>
      </c>
      <c r="Z310" s="161">
        <f t="shared" si="75"/>
        <v>0</v>
      </c>
      <c r="AA310" s="162">
        <f t="shared" si="76"/>
        <v>0</v>
      </c>
    </row>
    <row r="311" spans="1:27" s="343" customFormat="1" ht="14.4" thickTop="1" thickBot="1">
      <c r="A311" s="360">
        <v>15287</v>
      </c>
      <c r="B311" s="370" t="s">
        <v>419</v>
      </c>
      <c r="C311" s="346" t="s">
        <v>124</v>
      </c>
      <c r="D311" s="347">
        <v>45</v>
      </c>
      <c r="E311" s="346" t="s">
        <v>413</v>
      </c>
      <c r="F311" s="159">
        <f t="shared" si="67"/>
        <v>20</v>
      </c>
      <c r="G311" s="153">
        <f>IF($F$12=1,VALUE(VLOOKUP($E311,'Pricing Reference'!$A$2:$E$46,2,FALSE))," ")</f>
        <v>20</v>
      </c>
      <c r="H311" s="153" t="str">
        <f>IF($F$12=2,VALUE(VLOOKUP($E311,'Pricing Reference'!$A$2:$E$46,3,FALSE))," ")</f>
        <v xml:space="preserve"> </v>
      </c>
      <c r="I311" s="153" t="str">
        <f>IF($F$12=3,VALUE(VLOOKUP($E311,'Pricing Reference'!$A$2:$E$46,4,FALSE))," ")</f>
        <v xml:space="preserve"> </v>
      </c>
      <c r="J311" s="391">
        <f>VALUE(VLOOKUP(E311,'Pricing Reference'!$A$2:$E$46,5,FALSE))</f>
        <v>40</v>
      </c>
      <c r="K311" s="158"/>
      <c r="L311" s="158"/>
      <c r="M311" s="158"/>
      <c r="N311" s="158"/>
      <c r="O311" s="158"/>
      <c r="P311" s="396">
        <f t="shared" si="69"/>
        <v>0</v>
      </c>
      <c r="Q311" s="163"/>
      <c r="R311" s="160"/>
      <c r="S311" s="156">
        <v>847587002580</v>
      </c>
      <c r="T311" s="397" t="str">
        <f t="shared" si="70"/>
        <v xml:space="preserve"> </v>
      </c>
      <c r="U311" s="395"/>
      <c r="V311" s="161">
        <f t="shared" si="71"/>
        <v>0</v>
      </c>
      <c r="W311" s="161">
        <f t="shared" si="72"/>
        <v>0</v>
      </c>
      <c r="X311" s="161">
        <f t="shared" si="73"/>
        <v>0</v>
      </c>
      <c r="Y311" s="161">
        <f t="shared" si="74"/>
        <v>0</v>
      </c>
      <c r="Z311" s="161">
        <f t="shared" si="75"/>
        <v>0</v>
      </c>
      <c r="AA311" s="162">
        <f t="shared" si="76"/>
        <v>0</v>
      </c>
    </row>
    <row r="312" spans="1:27" s="343" customFormat="1" ht="14.4" thickTop="1" thickBot="1">
      <c r="A312" s="360">
        <v>15288</v>
      </c>
      <c r="B312" s="370" t="s">
        <v>420</v>
      </c>
      <c r="C312" s="346" t="s">
        <v>124</v>
      </c>
      <c r="D312" s="347">
        <v>45</v>
      </c>
      <c r="E312" s="346" t="s">
        <v>413</v>
      </c>
      <c r="F312" s="159">
        <f t="shared" si="67"/>
        <v>20</v>
      </c>
      <c r="G312" s="153">
        <f>IF($F$12=1,VALUE(VLOOKUP($E312,'Pricing Reference'!$A$2:$E$46,2,FALSE))," ")</f>
        <v>20</v>
      </c>
      <c r="H312" s="153" t="str">
        <f>IF($F$12=2,VALUE(VLOOKUP($E312,'Pricing Reference'!$A$2:$E$46,3,FALSE))," ")</f>
        <v xml:space="preserve"> </v>
      </c>
      <c r="I312" s="153" t="str">
        <f>IF($F$12=3,VALUE(VLOOKUP($E312,'Pricing Reference'!$A$2:$E$46,4,FALSE))," ")</f>
        <v xml:space="preserve"> </v>
      </c>
      <c r="J312" s="391">
        <f>VALUE(VLOOKUP(E312,'Pricing Reference'!$A$2:$E$46,5,FALSE))</f>
        <v>40</v>
      </c>
      <c r="K312" s="158"/>
      <c r="L312" s="158"/>
      <c r="M312" s="158"/>
      <c r="N312" s="158"/>
      <c r="O312" s="158"/>
      <c r="P312" s="396">
        <f t="shared" si="69"/>
        <v>0</v>
      </c>
      <c r="Q312" s="163"/>
      <c r="R312" s="160"/>
      <c r="S312" s="156">
        <v>847587002597</v>
      </c>
      <c r="T312" s="397" t="str">
        <f t="shared" si="70"/>
        <v xml:space="preserve"> </v>
      </c>
      <c r="U312" s="395"/>
      <c r="V312" s="161">
        <f t="shared" si="71"/>
        <v>0</v>
      </c>
      <c r="W312" s="161">
        <f t="shared" si="72"/>
        <v>0</v>
      </c>
      <c r="X312" s="161">
        <f t="shared" si="73"/>
        <v>0</v>
      </c>
      <c r="Y312" s="161">
        <f t="shared" si="74"/>
        <v>0</v>
      </c>
      <c r="Z312" s="161">
        <f t="shared" si="75"/>
        <v>0</v>
      </c>
      <c r="AA312" s="162">
        <f t="shared" si="76"/>
        <v>0</v>
      </c>
    </row>
    <row r="313" spans="1:27" s="343" customFormat="1" ht="14.4" thickTop="1" thickBot="1">
      <c r="A313" s="359">
        <v>15289</v>
      </c>
      <c r="B313" s="346" t="s">
        <v>421</v>
      </c>
      <c r="C313" s="346" t="s">
        <v>124</v>
      </c>
      <c r="D313" s="347">
        <v>45</v>
      </c>
      <c r="E313" s="346" t="s">
        <v>413</v>
      </c>
      <c r="F313" s="159">
        <f t="shared" si="67"/>
        <v>20</v>
      </c>
      <c r="G313" s="153">
        <f>IF($F$12=1,VALUE(VLOOKUP($E313,'Pricing Reference'!$A$2:$E$46,2,FALSE))," ")</f>
        <v>20</v>
      </c>
      <c r="H313" s="153" t="str">
        <f>IF($F$12=2,VALUE(VLOOKUP($E313,'Pricing Reference'!$A$2:$E$46,3,FALSE))," ")</f>
        <v xml:space="preserve"> </v>
      </c>
      <c r="I313" s="153" t="str">
        <f>IF($F$12=3,VALUE(VLOOKUP($E313,'Pricing Reference'!$A$2:$E$46,4,FALSE))," ")</f>
        <v xml:space="preserve"> </v>
      </c>
      <c r="J313" s="391">
        <f>VALUE(VLOOKUP(E313,'Pricing Reference'!$A$2:$E$46,5,FALSE))</f>
        <v>40</v>
      </c>
      <c r="K313" s="158"/>
      <c r="L313" s="158"/>
      <c r="M313" s="158"/>
      <c r="N313" s="158"/>
      <c r="O313" s="158"/>
      <c r="P313" s="396">
        <f t="shared" si="69"/>
        <v>0</v>
      </c>
      <c r="Q313" s="163"/>
      <c r="R313" s="160"/>
      <c r="S313" s="156">
        <v>847587002603</v>
      </c>
      <c r="T313" s="397" t="str">
        <f t="shared" si="70"/>
        <v xml:space="preserve"> </v>
      </c>
      <c r="U313" s="395"/>
      <c r="V313" s="161">
        <f t="shared" si="71"/>
        <v>0</v>
      </c>
      <c r="W313" s="161">
        <f t="shared" si="72"/>
        <v>0</v>
      </c>
      <c r="X313" s="161">
        <f t="shared" si="73"/>
        <v>0</v>
      </c>
      <c r="Y313" s="161">
        <f t="shared" si="74"/>
        <v>0</v>
      </c>
      <c r="Z313" s="161">
        <f t="shared" si="75"/>
        <v>0</v>
      </c>
      <c r="AA313" s="162">
        <f t="shared" si="76"/>
        <v>0</v>
      </c>
    </row>
    <row r="314" spans="1:27" s="343" customFormat="1" ht="14.4" thickTop="1" thickBot="1">
      <c r="A314" s="359">
        <v>107607</v>
      </c>
      <c r="B314" s="346" t="s">
        <v>422</v>
      </c>
      <c r="C314" s="346" t="s">
        <v>124</v>
      </c>
      <c r="D314" s="347">
        <v>46</v>
      </c>
      <c r="E314" s="346" t="s">
        <v>423</v>
      </c>
      <c r="F314" s="159">
        <f t="shared" si="67"/>
        <v>18.5</v>
      </c>
      <c r="G314" s="153">
        <f>IF($F$12=1,VALUE(VLOOKUP($E314,'Pricing Reference'!$A$2:$E$46,2,FALSE))," ")</f>
        <v>18.5</v>
      </c>
      <c r="H314" s="153" t="str">
        <f>IF($F$12=2,VALUE(VLOOKUP($E314,'Pricing Reference'!$A$2:$E$46,3,FALSE))," ")</f>
        <v xml:space="preserve"> </v>
      </c>
      <c r="I314" s="153" t="str">
        <f>IF($F$12=3,VALUE(VLOOKUP($E314,'Pricing Reference'!$A$2:$E$46,4,FALSE))," ")</f>
        <v xml:space="preserve"> </v>
      </c>
      <c r="J314" s="391">
        <f>VALUE(VLOOKUP(E314,'Pricing Reference'!$A$2:$E$46,5,FALSE))</f>
        <v>37</v>
      </c>
      <c r="K314" s="158"/>
      <c r="L314" s="158"/>
      <c r="M314" s="158"/>
      <c r="N314" s="158"/>
      <c r="O314" s="158"/>
      <c r="P314" s="396">
        <f t="shared" si="69"/>
        <v>0</v>
      </c>
      <c r="Q314" s="163"/>
      <c r="R314" s="160"/>
      <c r="S314" s="156">
        <v>847587005598</v>
      </c>
      <c r="T314" s="397" t="str">
        <f t="shared" si="70"/>
        <v xml:space="preserve"> </v>
      </c>
      <c r="U314" s="395"/>
      <c r="V314" s="161">
        <f t="shared" si="71"/>
        <v>0</v>
      </c>
      <c r="W314" s="161">
        <f t="shared" si="72"/>
        <v>0</v>
      </c>
      <c r="X314" s="161">
        <f t="shared" si="73"/>
        <v>0</v>
      </c>
      <c r="Y314" s="161">
        <f t="shared" si="74"/>
        <v>0</v>
      </c>
      <c r="Z314" s="161">
        <f t="shared" si="75"/>
        <v>0</v>
      </c>
      <c r="AA314" s="162">
        <f t="shared" si="76"/>
        <v>0</v>
      </c>
    </row>
    <row r="315" spans="1:27" s="343" customFormat="1" ht="14.4" thickTop="1" thickBot="1">
      <c r="A315" s="360">
        <v>107612</v>
      </c>
      <c r="B315" s="370" t="s">
        <v>424</v>
      </c>
      <c r="C315" s="346" t="s">
        <v>124</v>
      </c>
      <c r="D315" s="347">
        <v>46</v>
      </c>
      <c r="E315" s="346" t="s">
        <v>423</v>
      </c>
      <c r="F315" s="159">
        <f t="shared" si="67"/>
        <v>18.5</v>
      </c>
      <c r="G315" s="153">
        <f>IF($F$12=1,VALUE(VLOOKUP($E315,'Pricing Reference'!$A$2:$E$46,2,FALSE))," ")</f>
        <v>18.5</v>
      </c>
      <c r="H315" s="153" t="str">
        <f>IF($F$12=2,VALUE(VLOOKUP($E315,'Pricing Reference'!$A$2:$E$46,3,FALSE))," ")</f>
        <v xml:space="preserve"> </v>
      </c>
      <c r="I315" s="153" t="str">
        <f>IF($F$12=3,VALUE(VLOOKUP($E315,'Pricing Reference'!$A$2:$E$46,4,FALSE))," ")</f>
        <v xml:space="preserve"> </v>
      </c>
      <c r="J315" s="391">
        <f>VALUE(VLOOKUP(E315,'Pricing Reference'!$A$2:$E$46,5,FALSE))</f>
        <v>37</v>
      </c>
      <c r="K315" s="158"/>
      <c r="L315" s="158"/>
      <c r="M315" s="158"/>
      <c r="N315" s="158"/>
      <c r="O315" s="158"/>
      <c r="P315" s="396">
        <f t="shared" si="69"/>
        <v>0</v>
      </c>
      <c r="Q315" s="163"/>
      <c r="R315" s="160"/>
      <c r="S315" s="156">
        <v>847587005604</v>
      </c>
      <c r="T315" s="397" t="str">
        <f t="shared" si="70"/>
        <v xml:space="preserve"> </v>
      </c>
      <c r="U315" s="395"/>
      <c r="V315" s="161">
        <f t="shared" si="71"/>
        <v>0</v>
      </c>
      <c r="W315" s="161">
        <f t="shared" si="72"/>
        <v>0</v>
      </c>
      <c r="X315" s="161">
        <f t="shared" si="73"/>
        <v>0</v>
      </c>
      <c r="Y315" s="161">
        <f t="shared" si="74"/>
        <v>0</v>
      </c>
      <c r="Z315" s="161">
        <f t="shared" si="75"/>
        <v>0</v>
      </c>
      <c r="AA315" s="162">
        <f t="shared" si="76"/>
        <v>0</v>
      </c>
    </row>
    <row r="316" spans="1:27" s="343" customFormat="1" ht="14.4" thickTop="1" thickBot="1">
      <c r="A316" s="360">
        <v>107613</v>
      </c>
      <c r="B316" s="380" t="s">
        <v>425</v>
      </c>
      <c r="C316" s="346" t="s">
        <v>124</v>
      </c>
      <c r="D316" s="347">
        <v>46</v>
      </c>
      <c r="E316" s="346" t="s">
        <v>423</v>
      </c>
      <c r="F316" s="159">
        <f t="shared" si="67"/>
        <v>18.5</v>
      </c>
      <c r="G316" s="153">
        <f>IF($F$12=1,VALUE(VLOOKUP($E316,'Pricing Reference'!$A$2:$E$46,2,FALSE))," ")</f>
        <v>18.5</v>
      </c>
      <c r="H316" s="153" t="str">
        <f>IF($F$12=2,VALUE(VLOOKUP($E316,'Pricing Reference'!$A$2:$E$46,3,FALSE))," ")</f>
        <v xml:space="preserve"> </v>
      </c>
      <c r="I316" s="153" t="str">
        <f>IF($F$12=3,VALUE(VLOOKUP($E316,'Pricing Reference'!$A$2:$E$46,4,FALSE))," ")</f>
        <v xml:space="preserve"> </v>
      </c>
      <c r="J316" s="391">
        <f>VALUE(VLOOKUP(E316,'Pricing Reference'!$A$2:$E$46,5,FALSE))</f>
        <v>37</v>
      </c>
      <c r="K316" s="158"/>
      <c r="L316" s="158"/>
      <c r="M316" s="158"/>
      <c r="N316" s="158"/>
      <c r="O316" s="158"/>
      <c r="P316" s="396">
        <f t="shared" si="69"/>
        <v>0</v>
      </c>
      <c r="Q316" s="163"/>
      <c r="R316" s="160"/>
      <c r="S316" s="156">
        <v>847587005611</v>
      </c>
      <c r="T316" s="397" t="str">
        <f t="shared" si="70"/>
        <v xml:space="preserve"> </v>
      </c>
      <c r="U316" s="395"/>
      <c r="V316" s="161">
        <f t="shared" si="71"/>
        <v>0</v>
      </c>
      <c r="W316" s="161">
        <f t="shared" si="72"/>
        <v>0</v>
      </c>
      <c r="X316" s="161">
        <f t="shared" si="73"/>
        <v>0</v>
      </c>
      <c r="Y316" s="161">
        <f t="shared" si="74"/>
        <v>0</v>
      </c>
      <c r="Z316" s="161">
        <f t="shared" si="75"/>
        <v>0</v>
      </c>
      <c r="AA316" s="162">
        <f t="shared" si="76"/>
        <v>0</v>
      </c>
    </row>
    <row r="317" spans="1:27" s="343" customFormat="1" ht="14.4" thickTop="1" thickBot="1">
      <c r="A317" s="360">
        <v>105812</v>
      </c>
      <c r="B317" s="370" t="s">
        <v>426</v>
      </c>
      <c r="C317" s="346" t="s">
        <v>124</v>
      </c>
      <c r="D317" s="347">
        <v>46</v>
      </c>
      <c r="E317" s="346" t="s">
        <v>427</v>
      </c>
      <c r="F317" s="159">
        <f t="shared" si="67"/>
        <v>19.5</v>
      </c>
      <c r="G317" s="153">
        <f>IF($F$12=1,VALUE(VLOOKUP($E317,'Pricing Reference'!$A$2:$E$46,2,FALSE))," ")</f>
        <v>19.5</v>
      </c>
      <c r="H317" s="153" t="str">
        <f>IF($F$12=2,VALUE(VLOOKUP($E317,'Pricing Reference'!$A$2:$E$46,3,FALSE))," ")</f>
        <v xml:space="preserve"> </v>
      </c>
      <c r="I317" s="153" t="str">
        <f>IF($F$12=3,VALUE(VLOOKUP($E317,'Pricing Reference'!$A$2:$E$46,4,FALSE))," ")</f>
        <v xml:space="preserve"> </v>
      </c>
      <c r="J317" s="391">
        <f>VALUE(VLOOKUP(E317,'Pricing Reference'!$A$2:$E$46,5,FALSE))</f>
        <v>39</v>
      </c>
      <c r="K317" s="158"/>
      <c r="L317" s="158"/>
      <c r="M317" s="158"/>
      <c r="N317" s="158"/>
      <c r="O317" s="158"/>
      <c r="P317" s="396">
        <f t="shared" si="69"/>
        <v>0</v>
      </c>
      <c r="Q317" s="163"/>
      <c r="R317" s="160"/>
      <c r="S317" s="156">
        <v>847587005581</v>
      </c>
      <c r="T317" s="397" t="str">
        <f t="shared" si="70"/>
        <v xml:space="preserve"> </v>
      </c>
      <c r="U317" s="395"/>
      <c r="V317" s="161">
        <f t="shared" si="71"/>
        <v>0</v>
      </c>
      <c r="W317" s="161">
        <f t="shared" si="72"/>
        <v>0</v>
      </c>
      <c r="X317" s="161">
        <f t="shared" si="73"/>
        <v>0</v>
      </c>
      <c r="Y317" s="161">
        <f t="shared" si="74"/>
        <v>0</v>
      </c>
      <c r="Z317" s="161">
        <f t="shared" si="75"/>
        <v>0</v>
      </c>
      <c r="AA317" s="162">
        <f t="shared" si="76"/>
        <v>0</v>
      </c>
    </row>
    <row r="318" spans="1:27" s="343" customFormat="1" ht="14.4" thickTop="1" thickBot="1">
      <c r="A318" s="359">
        <v>105811</v>
      </c>
      <c r="B318" s="346" t="s">
        <v>428</v>
      </c>
      <c r="C318" s="346" t="s">
        <v>124</v>
      </c>
      <c r="D318" s="347">
        <v>46</v>
      </c>
      <c r="E318" s="346" t="s">
        <v>427</v>
      </c>
      <c r="F318" s="159">
        <f t="shared" si="67"/>
        <v>19.5</v>
      </c>
      <c r="G318" s="153">
        <f>IF($F$12=1,VALUE(VLOOKUP($E318,'Pricing Reference'!$A$2:$E$46,2,FALSE))," ")</f>
        <v>19.5</v>
      </c>
      <c r="H318" s="153" t="str">
        <f>IF($F$12=2,VALUE(VLOOKUP($E318,'Pricing Reference'!$A$2:$E$46,3,FALSE))," ")</f>
        <v xml:space="preserve"> </v>
      </c>
      <c r="I318" s="153" t="str">
        <f>IF($F$12=3,VALUE(VLOOKUP($E318,'Pricing Reference'!$A$2:$E$46,4,FALSE))," ")</f>
        <v xml:space="preserve"> </v>
      </c>
      <c r="J318" s="391">
        <f>VALUE(VLOOKUP(E318,'Pricing Reference'!$A$2:$E$46,5,FALSE))</f>
        <v>39</v>
      </c>
      <c r="K318" s="158"/>
      <c r="L318" s="158"/>
      <c r="M318" s="158"/>
      <c r="N318" s="158"/>
      <c r="O318" s="158"/>
      <c r="P318" s="396">
        <f t="shared" si="69"/>
        <v>0</v>
      </c>
      <c r="Q318" s="163"/>
      <c r="R318" s="160"/>
      <c r="S318" s="156">
        <v>847587005574</v>
      </c>
      <c r="T318" s="397" t="str">
        <f t="shared" si="70"/>
        <v xml:space="preserve"> </v>
      </c>
      <c r="U318" s="395"/>
      <c r="V318" s="161">
        <f t="shared" si="71"/>
        <v>0</v>
      </c>
      <c r="W318" s="161">
        <f t="shared" si="72"/>
        <v>0</v>
      </c>
      <c r="X318" s="161">
        <f t="shared" si="73"/>
        <v>0</v>
      </c>
      <c r="Y318" s="161">
        <f t="shared" si="74"/>
        <v>0</v>
      </c>
      <c r="Z318" s="161">
        <f t="shared" si="75"/>
        <v>0</v>
      </c>
      <c r="AA318" s="162">
        <f t="shared" si="76"/>
        <v>0</v>
      </c>
    </row>
    <row r="319" spans="1:27" s="343" customFormat="1" ht="14.4" thickTop="1" thickBot="1">
      <c r="A319" s="360">
        <v>107581</v>
      </c>
      <c r="B319" s="370" t="s">
        <v>429</v>
      </c>
      <c r="C319" s="346" t="s">
        <v>124</v>
      </c>
      <c r="D319" s="347">
        <v>47</v>
      </c>
      <c r="E319" s="346" t="s">
        <v>430</v>
      </c>
      <c r="F319" s="159">
        <f t="shared" si="67"/>
        <v>19.5</v>
      </c>
      <c r="G319" s="153">
        <f>IF($F$12=1,VALUE(VLOOKUP($E319,'Pricing Reference'!$A$2:$E$46,2,FALSE))," ")</f>
        <v>19.5</v>
      </c>
      <c r="H319" s="153" t="str">
        <f>IF($F$12=2,VALUE(VLOOKUP($E319,'Pricing Reference'!$A$2:$E$46,3,FALSE))," ")</f>
        <v xml:space="preserve"> </v>
      </c>
      <c r="I319" s="153" t="str">
        <f>IF($F$12=3,VALUE(VLOOKUP($E319,'Pricing Reference'!$A$2:$E$46,4,FALSE))," ")</f>
        <v xml:space="preserve"> </v>
      </c>
      <c r="J319" s="391">
        <f>VALUE(VLOOKUP(E319,'Pricing Reference'!$A$2:$E$46,5,FALSE))</f>
        <v>39</v>
      </c>
      <c r="K319" s="158"/>
      <c r="L319" s="158"/>
      <c r="M319" s="158"/>
      <c r="N319" s="158"/>
      <c r="O319" s="158"/>
      <c r="P319" s="396">
        <f t="shared" si="69"/>
        <v>0</v>
      </c>
      <c r="Q319" s="163"/>
      <c r="R319" s="160"/>
      <c r="S319" s="156">
        <v>847587005635</v>
      </c>
      <c r="T319" s="397" t="str">
        <f t="shared" si="70"/>
        <v xml:space="preserve"> </v>
      </c>
      <c r="U319" s="395"/>
      <c r="V319" s="161">
        <f t="shared" si="71"/>
        <v>0</v>
      </c>
      <c r="W319" s="161">
        <f t="shared" si="72"/>
        <v>0</v>
      </c>
      <c r="X319" s="161">
        <f t="shared" si="73"/>
        <v>0</v>
      </c>
      <c r="Y319" s="161">
        <f t="shared" si="74"/>
        <v>0</v>
      </c>
      <c r="Z319" s="161">
        <f t="shared" si="75"/>
        <v>0</v>
      </c>
      <c r="AA319" s="162">
        <f t="shared" si="76"/>
        <v>0</v>
      </c>
    </row>
    <row r="320" spans="1:27" s="343" customFormat="1" ht="14.4" thickTop="1" thickBot="1">
      <c r="A320" s="359">
        <v>107605</v>
      </c>
      <c r="B320" s="346" t="s">
        <v>431</v>
      </c>
      <c r="C320" s="346" t="s">
        <v>124</v>
      </c>
      <c r="D320" s="347">
        <v>47</v>
      </c>
      <c r="E320" s="346" t="s">
        <v>430</v>
      </c>
      <c r="F320" s="159">
        <f t="shared" si="67"/>
        <v>19.5</v>
      </c>
      <c r="G320" s="153">
        <f>IF($F$12=1,VALUE(VLOOKUP($E320,'Pricing Reference'!$A$2:$E$46,2,FALSE))," ")</f>
        <v>19.5</v>
      </c>
      <c r="H320" s="153" t="str">
        <f>IF($F$12=2,VALUE(VLOOKUP($E320,'Pricing Reference'!$A$2:$E$46,3,FALSE))," ")</f>
        <v xml:space="preserve"> </v>
      </c>
      <c r="I320" s="153" t="str">
        <f>IF($F$12=3,VALUE(VLOOKUP($E320,'Pricing Reference'!$A$2:$E$46,4,FALSE))," ")</f>
        <v xml:space="preserve"> </v>
      </c>
      <c r="J320" s="391">
        <f>VALUE(VLOOKUP(E320,'Pricing Reference'!$A$2:$E$46,5,FALSE))</f>
        <v>39</v>
      </c>
      <c r="K320" s="158"/>
      <c r="L320" s="158"/>
      <c r="M320" s="158"/>
      <c r="N320" s="158"/>
      <c r="O320" s="158"/>
      <c r="P320" s="396">
        <f t="shared" si="69"/>
        <v>0</v>
      </c>
      <c r="Q320" s="163"/>
      <c r="R320" s="160"/>
      <c r="S320" s="156">
        <v>847587005628</v>
      </c>
      <c r="T320" s="397" t="str">
        <f t="shared" si="70"/>
        <v xml:space="preserve"> </v>
      </c>
      <c r="U320" s="395"/>
      <c r="V320" s="161">
        <f t="shared" si="71"/>
        <v>0</v>
      </c>
      <c r="W320" s="161">
        <f t="shared" si="72"/>
        <v>0</v>
      </c>
      <c r="X320" s="161">
        <f t="shared" si="73"/>
        <v>0</v>
      </c>
      <c r="Y320" s="161">
        <f t="shared" si="74"/>
        <v>0</v>
      </c>
      <c r="Z320" s="161">
        <f t="shared" si="75"/>
        <v>0</v>
      </c>
      <c r="AA320" s="162">
        <f t="shared" si="76"/>
        <v>0</v>
      </c>
    </row>
    <row r="321" spans="1:27" s="343" customFormat="1" ht="14.4" thickTop="1" thickBot="1">
      <c r="A321" s="359">
        <v>100054</v>
      </c>
      <c r="B321" s="346" t="s">
        <v>432</v>
      </c>
      <c r="C321" s="346" t="s">
        <v>124</v>
      </c>
      <c r="D321" s="347">
        <v>47</v>
      </c>
      <c r="E321" s="346" t="s">
        <v>430</v>
      </c>
      <c r="F321" s="159">
        <f t="shared" si="67"/>
        <v>19.5</v>
      </c>
      <c r="G321" s="153">
        <f>IF($F$12=1,VALUE(VLOOKUP($E321,'Pricing Reference'!$A$2:$E$46,2,FALSE))," ")</f>
        <v>19.5</v>
      </c>
      <c r="H321" s="153" t="str">
        <f>IF($F$12=2,VALUE(VLOOKUP($E321,'Pricing Reference'!$A$2:$E$46,3,FALSE))," ")</f>
        <v xml:space="preserve"> </v>
      </c>
      <c r="I321" s="153" t="str">
        <f>IF($F$12=3,VALUE(VLOOKUP($E321,'Pricing Reference'!$A$2:$E$46,4,FALSE))," ")</f>
        <v xml:space="preserve"> </v>
      </c>
      <c r="J321" s="391">
        <f>VALUE(VLOOKUP(E321,'Pricing Reference'!$A$2:$E$46,5,FALSE))</f>
        <v>39</v>
      </c>
      <c r="K321" s="158"/>
      <c r="L321" s="158"/>
      <c r="M321" s="158"/>
      <c r="N321" s="158"/>
      <c r="O321" s="158"/>
      <c r="P321" s="396">
        <f t="shared" si="69"/>
        <v>0</v>
      </c>
      <c r="Q321" s="163"/>
      <c r="R321" s="160"/>
      <c r="S321" s="156">
        <v>847587003679</v>
      </c>
      <c r="T321" s="397" t="str">
        <f t="shared" si="70"/>
        <v xml:space="preserve"> </v>
      </c>
      <c r="U321" s="395"/>
      <c r="V321" s="161">
        <f t="shared" si="71"/>
        <v>0</v>
      </c>
      <c r="W321" s="161">
        <f t="shared" si="72"/>
        <v>0</v>
      </c>
      <c r="X321" s="161">
        <f t="shared" si="73"/>
        <v>0</v>
      </c>
      <c r="Y321" s="161">
        <f t="shared" si="74"/>
        <v>0</v>
      </c>
      <c r="Z321" s="161">
        <f t="shared" si="75"/>
        <v>0</v>
      </c>
      <c r="AA321" s="162">
        <f t="shared" si="76"/>
        <v>0</v>
      </c>
    </row>
    <row r="322" spans="1:27" s="343" customFormat="1" ht="14.4" thickTop="1" thickBot="1">
      <c r="A322" s="359">
        <v>104775</v>
      </c>
      <c r="B322" s="346" t="s">
        <v>288</v>
      </c>
      <c r="C322" s="346" t="s">
        <v>124</v>
      </c>
      <c r="D322" s="347">
        <v>49</v>
      </c>
      <c r="E322" s="346" t="s">
        <v>433</v>
      </c>
      <c r="F322" s="159">
        <f t="shared" si="67"/>
        <v>19.5</v>
      </c>
      <c r="G322" s="153">
        <f>IF($F$12=1,VALUE(VLOOKUP($E322,'Pricing Reference'!$A$2:$E$46,2,FALSE))," ")</f>
        <v>19.5</v>
      </c>
      <c r="H322" s="153" t="str">
        <f>IF($F$12=2,VALUE(VLOOKUP($E322,'Pricing Reference'!$A$2:$E$46,3,FALSE))," ")</f>
        <v xml:space="preserve"> </v>
      </c>
      <c r="I322" s="153" t="str">
        <f>IF($F$12=3,VALUE(VLOOKUP($E322,'Pricing Reference'!$A$2:$E$46,4,FALSE))," ")</f>
        <v xml:space="preserve"> </v>
      </c>
      <c r="J322" s="391">
        <f>VALUE(VLOOKUP(E322,'Pricing Reference'!$A$2:$E$46,5,FALSE))</f>
        <v>39</v>
      </c>
      <c r="K322" s="158"/>
      <c r="L322" s="158"/>
      <c r="M322" s="158"/>
      <c r="N322" s="158"/>
      <c r="O322" s="158"/>
      <c r="P322" s="396">
        <f t="shared" si="69"/>
        <v>0</v>
      </c>
      <c r="Q322" s="163"/>
      <c r="R322" s="160"/>
      <c r="S322" s="156">
        <v>847587004164</v>
      </c>
      <c r="T322" s="397" t="str">
        <f t="shared" si="70"/>
        <v xml:space="preserve"> </v>
      </c>
      <c r="U322" s="395"/>
      <c r="V322" s="161">
        <f t="shared" si="71"/>
        <v>0</v>
      </c>
      <c r="W322" s="161">
        <f t="shared" si="72"/>
        <v>0</v>
      </c>
      <c r="X322" s="161">
        <f t="shared" si="73"/>
        <v>0</v>
      </c>
      <c r="Y322" s="161">
        <f t="shared" si="74"/>
        <v>0</v>
      </c>
      <c r="Z322" s="161">
        <f t="shared" si="75"/>
        <v>0</v>
      </c>
      <c r="AA322" s="162">
        <f t="shared" si="76"/>
        <v>0</v>
      </c>
    </row>
    <row r="323" spans="1:27" s="343" customFormat="1" ht="14.4" thickTop="1" thickBot="1">
      <c r="A323" s="359">
        <v>105681</v>
      </c>
      <c r="B323" s="346" t="s">
        <v>434</v>
      </c>
      <c r="C323" s="346" t="s">
        <v>124</v>
      </c>
      <c r="D323" s="347">
        <v>49</v>
      </c>
      <c r="E323" s="346" t="s">
        <v>435</v>
      </c>
      <c r="F323" s="159">
        <f t="shared" si="67"/>
        <v>24.75</v>
      </c>
      <c r="G323" s="153">
        <f>IF($F$12=1,VALUE(VLOOKUP($E323,'Pricing Reference'!$A$2:$E$46,2,FALSE))," ")</f>
        <v>24.75</v>
      </c>
      <c r="H323" s="153" t="str">
        <f>IF($F$12=2,VALUE(VLOOKUP($E323,'Pricing Reference'!$A$2:$E$46,3,FALSE))," ")</f>
        <v xml:space="preserve"> </v>
      </c>
      <c r="I323" s="153" t="str">
        <f>IF($F$12=3,VALUE(VLOOKUP($E323,'Pricing Reference'!$A$2:$E$46,4,FALSE))," ")</f>
        <v xml:space="preserve"> </v>
      </c>
      <c r="J323" s="391">
        <f>VALUE(VLOOKUP(E323,'Pricing Reference'!$A$2:$E$46,5,FALSE))</f>
        <v>49.5</v>
      </c>
      <c r="K323" s="158"/>
      <c r="L323" s="158"/>
      <c r="M323" s="158"/>
      <c r="N323" s="158"/>
      <c r="O323" s="158"/>
      <c r="P323" s="396">
        <f t="shared" si="69"/>
        <v>0</v>
      </c>
      <c r="Q323" s="163"/>
      <c r="R323" s="160"/>
      <c r="S323" s="156">
        <v>847587004669</v>
      </c>
      <c r="T323" s="397" t="str">
        <f t="shared" si="70"/>
        <v xml:space="preserve"> </v>
      </c>
      <c r="U323" s="395"/>
      <c r="V323" s="161">
        <f t="shared" si="71"/>
        <v>0</v>
      </c>
      <c r="W323" s="161">
        <f t="shared" si="72"/>
        <v>0</v>
      </c>
      <c r="X323" s="161">
        <f t="shared" si="73"/>
        <v>0</v>
      </c>
      <c r="Y323" s="161">
        <f t="shared" si="74"/>
        <v>0</v>
      </c>
      <c r="Z323" s="161">
        <f t="shared" si="75"/>
        <v>0</v>
      </c>
      <c r="AA323" s="162">
        <f t="shared" si="76"/>
        <v>0</v>
      </c>
    </row>
    <row r="324" spans="1:27" s="343" customFormat="1" ht="14.4" thickTop="1" thickBot="1">
      <c r="A324" s="359">
        <v>105684</v>
      </c>
      <c r="B324" s="346" t="s">
        <v>436</v>
      </c>
      <c r="C324" s="346" t="s">
        <v>124</v>
      </c>
      <c r="D324" s="347">
        <v>49</v>
      </c>
      <c r="E324" s="346" t="s">
        <v>435</v>
      </c>
      <c r="F324" s="159">
        <f t="shared" si="67"/>
        <v>24.75</v>
      </c>
      <c r="G324" s="153">
        <f>IF($F$12=1,VALUE(VLOOKUP($E324,'Pricing Reference'!$A$2:$E$46,2,FALSE))," ")</f>
        <v>24.75</v>
      </c>
      <c r="H324" s="153" t="str">
        <f>IF($F$12=2,VALUE(VLOOKUP($E324,'Pricing Reference'!$A$2:$E$46,3,FALSE))," ")</f>
        <v xml:space="preserve"> </v>
      </c>
      <c r="I324" s="153" t="str">
        <f>IF($F$12=3,VALUE(VLOOKUP($E324,'Pricing Reference'!$A$2:$E$46,4,FALSE))," ")</f>
        <v xml:space="preserve"> </v>
      </c>
      <c r="J324" s="391">
        <f>VALUE(VLOOKUP(E324,'Pricing Reference'!$A$2:$E$46,5,FALSE))</f>
        <v>49.5</v>
      </c>
      <c r="K324" s="158"/>
      <c r="L324" s="158"/>
      <c r="M324" s="158"/>
      <c r="N324" s="158"/>
      <c r="O324" s="158"/>
      <c r="P324" s="396">
        <f t="shared" si="69"/>
        <v>0</v>
      </c>
      <c r="Q324" s="163"/>
      <c r="R324" s="160"/>
      <c r="S324" s="156">
        <v>847587004690</v>
      </c>
      <c r="T324" s="397" t="str">
        <f t="shared" si="70"/>
        <v xml:space="preserve"> </v>
      </c>
      <c r="U324" s="395"/>
      <c r="V324" s="161">
        <f t="shared" si="71"/>
        <v>0</v>
      </c>
      <c r="W324" s="161">
        <f t="shared" si="72"/>
        <v>0</v>
      </c>
      <c r="X324" s="161">
        <f t="shared" si="73"/>
        <v>0</v>
      </c>
      <c r="Y324" s="161">
        <f t="shared" si="74"/>
        <v>0</v>
      </c>
      <c r="Z324" s="161">
        <f t="shared" si="75"/>
        <v>0</v>
      </c>
      <c r="AA324" s="162">
        <f t="shared" si="76"/>
        <v>0</v>
      </c>
    </row>
    <row r="325" spans="1:27" s="343" customFormat="1" ht="14.4" thickTop="1" thickBot="1">
      <c r="A325" s="366">
        <v>105682</v>
      </c>
      <c r="B325" s="370" t="s">
        <v>437</v>
      </c>
      <c r="C325" s="346" t="s">
        <v>124</v>
      </c>
      <c r="D325" s="347">
        <v>49</v>
      </c>
      <c r="E325" s="346" t="s">
        <v>435</v>
      </c>
      <c r="F325" s="159">
        <f t="shared" si="67"/>
        <v>24.75</v>
      </c>
      <c r="G325" s="153">
        <f>IF($F$12=1,VALUE(VLOOKUP($E325,'Pricing Reference'!$A$2:$E$46,2,FALSE))," ")</f>
        <v>24.75</v>
      </c>
      <c r="H325" s="153" t="str">
        <f>IF($F$12=2,VALUE(VLOOKUP($E325,'Pricing Reference'!$A$2:$E$46,3,FALSE))," ")</f>
        <v xml:space="preserve"> </v>
      </c>
      <c r="I325" s="153" t="str">
        <f>IF($F$12=3,VALUE(VLOOKUP($E325,'Pricing Reference'!$A$2:$E$46,4,FALSE))," ")</f>
        <v xml:space="preserve"> </v>
      </c>
      <c r="J325" s="391">
        <f>VALUE(VLOOKUP(E325,'Pricing Reference'!$A$2:$E$46,5,FALSE))</f>
        <v>49.5</v>
      </c>
      <c r="K325" s="158"/>
      <c r="L325" s="158"/>
      <c r="M325" s="158"/>
      <c r="N325" s="158"/>
      <c r="O325" s="158"/>
      <c r="P325" s="396">
        <f t="shared" si="69"/>
        <v>0</v>
      </c>
      <c r="Q325" s="163"/>
      <c r="R325" s="160"/>
      <c r="S325" s="156">
        <v>847587004676</v>
      </c>
      <c r="T325" s="397" t="str">
        <f t="shared" si="70"/>
        <v xml:space="preserve"> </v>
      </c>
      <c r="U325" s="395"/>
      <c r="V325" s="161">
        <f t="shared" si="71"/>
        <v>0</v>
      </c>
      <c r="W325" s="161">
        <f t="shared" si="72"/>
        <v>0</v>
      </c>
      <c r="X325" s="161">
        <f t="shared" si="73"/>
        <v>0</v>
      </c>
      <c r="Y325" s="161">
        <f t="shared" si="74"/>
        <v>0</v>
      </c>
      <c r="Z325" s="161">
        <f t="shared" si="75"/>
        <v>0</v>
      </c>
      <c r="AA325" s="162">
        <f t="shared" si="76"/>
        <v>0</v>
      </c>
    </row>
    <row r="326" spans="1:27" s="343" customFormat="1" ht="14.4" thickTop="1" thickBot="1">
      <c r="A326" s="360">
        <v>105683</v>
      </c>
      <c r="B326" s="370" t="s">
        <v>438</v>
      </c>
      <c r="C326" s="346" t="s">
        <v>124</v>
      </c>
      <c r="D326" s="347">
        <v>49</v>
      </c>
      <c r="E326" s="346" t="s">
        <v>435</v>
      </c>
      <c r="F326" s="159">
        <f t="shared" si="67"/>
        <v>24.75</v>
      </c>
      <c r="G326" s="153">
        <f>IF($F$12=1,VALUE(VLOOKUP($E326,'Pricing Reference'!$A$2:$E$46,2,FALSE))," ")</f>
        <v>24.75</v>
      </c>
      <c r="H326" s="153" t="str">
        <f>IF($F$12=2,VALUE(VLOOKUP($E326,'Pricing Reference'!$A$2:$E$46,3,FALSE))," ")</f>
        <v xml:space="preserve"> </v>
      </c>
      <c r="I326" s="153" t="str">
        <f>IF($F$12=3,VALUE(VLOOKUP($E326,'Pricing Reference'!$A$2:$E$46,4,FALSE))," ")</f>
        <v xml:space="preserve"> </v>
      </c>
      <c r="J326" s="391">
        <f>VALUE(VLOOKUP(E326,'Pricing Reference'!$A$2:$E$46,5,FALSE))</f>
        <v>49.5</v>
      </c>
      <c r="K326" s="158"/>
      <c r="L326" s="158"/>
      <c r="M326" s="158"/>
      <c r="N326" s="158"/>
      <c r="O326" s="158"/>
      <c r="P326" s="396">
        <f t="shared" si="69"/>
        <v>0</v>
      </c>
      <c r="Q326" s="163"/>
      <c r="R326" s="160"/>
      <c r="S326" s="156">
        <v>847587004683</v>
      </c>
      <c r="T326" s="397" t="str">
        <f t="shared" si="70"/>
        <v xml:space="preserve"> </v>
      </c>
      <c r="U326" s="395"/>
      <c r="V326" s="161">
        <f t="shared" si="71"/>
        <v>0</v>
      </c>
      <c r="W326" s="161">
        <f t="shared" si="72"/>
        <v>0</v>
      </c>
      <c r="X326" s="161">
        <f t="shared" si="73"/>
        <v>0</v>
      </c>
      <c r="Y326" s="161">
        <f t="shared" si="74"/>
        <v>0</v>
      </c>
      <c r="Z326" s="161">
        <f t="shared" si="75"/>
        <v>0</v>
      </c>
      <c r="AA326" s="162">
        <f t="shared" si="76"/>
        <v>0</v>
      </c>
    </row>
    <row r="327" spans="1:27" s="343" customFormat="1" ht="14.4" thickTop="1" thickBot="1">
      <c r="A327" s="360">
        <v>105658</v>
      </c>
      <c r="B327" s="381" t="s">
        <v>439</v>
      </c>
      <c r="C327" s="346" t="s">
        <v>124</v>
      </c>
      <c r="D327" s="347">
        <v>50</v>
      </c>
      <c r="E327" s="346" t="s">
        <v>440</v>
      </c>
      <c r="F327" s="159">
        <f t="shared" si="67"/>
        <v>10</v>
      </c>
      <c r="G327" s="153">
        <f>IF($F$12=1,VALUE(VLOOKUP($E327,'Pricing Reference'!$A$2:$E$46,2,FALSE))," ")</f>
        <v>10</v>
      </c>
      <c r="H327" s="153" t="str">
        <f>IF($F$12=2,VALUE(VLOOKUP($E327,'Pricing Reference'!$A$2:$E$46,3,FALSE))," ")</f>
        <v xml:space="preserve"> </v>
      </c>
      <c r="I327" s="153" t="str">
        <f>IF($F$12=3,VALUE(VLOOKUP($E327,'Pricing Reference'!$A$2:$E$46,4,FALSE))," ")</f>
        <v xml:space="preserve"> </v>
      </c>
      <c r="J327" s="391">
        <f>VALUE(VLOOKUP(E327,'Pricing Reference'!$A$2:$E$46,5,FALSE))</f>
        <v>20</v>
      </c>
      <c r="K327" s="158"/>
      <c r="L327" s="158"/>
      <c r="M327" s="158"/>
      <c r="N327" s="158"/>
      <c r="O327" s="158"/>
      <c r="P327" s="396">
        <f t="shared" si="69"/>
        <v>0</v>
      </c>
      <c r="Q327" s="163"/>
      <c r="R327" s="160"/>
      <c r="S327" s="156">
        <v>847587004607</v>
      </c>
      <c r="T327" s="397" t="str">
        <f t="shared" si="70"/>
        <v xml:space="preserve"> </v>
      </c>
      <c r="U327" s="395"/>
      <c r="V327" s="161">
        <f t="shared" si="71"/>
        <v>0</v>
      </c>
      <c r="W327" s="161">
        <f t="shared" si="72"/>
        <v>0</v>
      </c>
      <c r="X327" s="161">
        <f t="shared" si="73"/>
        <v>0</v>
      </c>
      <c r="Y327" s="161">
        <f t="shared" si="74"/>
        <v>0</v>
      </c>
      <c r="Z327" s="161">
        <f t="shared" si="75"/>
        <v>0</v>
      </c>
      <c r="AA327" s="162">
        <f t="shared" si="76"/>
        <v>0</v>
      </c>
    </row>
    <row r="328" spans="1:27" s="343" customFormat="1" ht="14.4" thickTop="1" thickBot="1">
      <c r="A328" s="360">
        <v>105660</v>
      </c>
      <c r="B328" s="370" t="s">
        <v>441</v>
      </c>
      <c r="C328" s="346" t="s">
        <v>124</v>
      </c>
      <c r="D328" s="347">
        <v>50</v>
      </c>
      <c r="E328" s="346" t="s">
        <v>440</v>
      </c>
      <c r="F328" s="159">
        <f t="shared" ref="F328:F391" si="77">SUM(G328:I328)</f>
        <v>10</v>
      </c>
      <c r="G328" s="153">
        <f>IF($F$12=1,VALUE(VLOOKUP($E328,'Pricing Reference'!$A$2:$E$46,2,FALSE))," ")</f>
        <v>10</v>
      </c>
      <c r="H328" s="153" t="str">
        <f>IF($F$12=2,VALUE(VLOOKUP($E328,'Pricing Reference'!$A$2:$E$46,3,FALSE))," ")</f>
        <v xml:space="preserve"> </v>
      </c>
      <c r="I328" s="153" t="str">
        <f>IF($F$12=3,VALUE(VLOOKUP($E328,'Pricing Reference'!$A$2:$E$46,4,FALSE))," ")</f>
        <v xml:space="preserve"> </v>
      </c>
      <c r="J328" s="391">
        <f>VALUE(VLOOKUP(E328,'Pricing Reference'!$A$2:$E$46,5,FALSE))</f>
        <v>20</v>
      </c>
      <c r="K328" s="158"/>
      <c r="L328" s="158"/>
      <c r="M328" s="158"/>
      <c r="N328" s="158"/>
      <c r="O328" s="158"/>
      <c r="P328" s="396">
        <f t="shared" si="69"/>
        <v>0</v>
      </c>
      <c r="Q328" s="163"/>
      <c r="R328" s="160"/>
      <c r="S328" s="156">
        <v>847587004614</v>
      </c>
      <c r="T328" s="397" t="str">
        <f t="shared" si="70"/>
        <v xml:space="preserve"> </v>
      </c>
      <c r="U328" s="395"/>
      <c r="V328" s="161">
        <f t="shared" si="71"/>
        <v>0</v>
      </c>
      <c r="W328" s="161">
        <f t="shared" si="72"/>
        <v>0</v>
      </c>
      <c r="X328" s="161">
        <f t="shared" si="73"/>
        <v>0</v>
      </c>
      <c r="Y328" s="161">
        <f t="shared" si="74"/>
        <v>0</v>
      </c>
      <c r="Z328" s="161">
        <f t="shared" si="75"/>
        <v>0</v>
      </c>
      <c r="AA328" s="162">
        <f t="shared" si="76"/>
        <v>0</v>
      </c>
    </row>
    <row r="329" spans="1:27" s="343" customFormat="1" ht="14.4" thickTop="1" thickBot="1">
      <c r="A329" s="360">
        <v>105656</v>
      </c>
      <c r="B329" s="370" t="s">
        <v>442</v>
      </c>
      <c r="C329" s="346" t="s">
        <v>124</v>
      </c>
      <c r="D329" s="347">
        <v>50</v>
      </c>
      <c r="E329" s="346" t="s">
        <v>440</v>
      </c>
      <c r="F329" s="159">
        <f t="shared" si="77"/>
        <v>10</v>
      </c>
      <c r="G329" s="153">
        <f>IF($F$12=1,VALUE(VLOOKUP($E329,'Pricing Reference'!$A$2:$E$46,2,FALSE))," ")</f>
        <v>10</v>
      </c>
      <c r="H329" s="153" t="str">
        <f>IF($F$12=2,VALUE(VLOOKUP($E329,'Pricing Reference'!$A$2:$E$46,3,FALSE))," ")</f>
        <v xml:space="preserve"> </v>
      </c>
      <c r="I329" s="153" t="str">
        <f>IF($F$12=3,VALUE(VLOOKUP($E329,'Pricing Reference'!$A$2:$E$46,4,FALSE))," ")</f>
        <v xml:space="preserve"> </v>
      </c>
      <c r="J329" s="391">
        <f>VALUE(VLOOKUP(E329,'Pricing Reference'!$A$2:$E$46,5,FALSE))</f>
        <v>20</v>
      </c>
      <c r="K329" s="158"/>
      <c r="L329" s="158"/>
      <c r="M329" s="158"/>
      <c r="N329" s="158"/>
      <c r="O329" s="158"/>
      <c r="P329" s="396">
        <f t="shared" si="69"/>
        <v>0</v>
      </c>
      <c r="Q329" s="163"/>
      <c r="R329" s="160"/>
      <c r="S329" s="156">
        <v>847587004591</v>
      </c>
      <c r="T329" s="397" t="str">
        <f t="shared" si="70"/>
        <v xml:space="preserve"> </v>
      </c>
      <c r="U329" s="395"/>
      <c r="V329" s="161">
        <f t="shared" si="71"/>
        <v>0</v>
      </c>
      <c r="W329" s="161">
        <f t="shared" si="72"/>
        <v>0</v>
      </c>
      <c r="X329" s="161">
        <f t="shared" si="73"/>
        <v>0</v>
      </c>
      <c r="Y329" s="161">
        <f t="shared" si="74"/>
        <v>0</v>
      </c>
      <c r="Z329" s="161">
        <f t="shared" si="75"/>
        <v>0</v>
      </c>
      <c r="AA329" s="162">
        <f t="shared" si="76"/>
        <v>0</v>
      </c>
    </row>
    <row r="330" spans="1:27" s="382" customFormat="1" ht="14.4" thickTop="1" thickBot="1">
      <c r="A330" s="366">
        <v>100460</v>
      </c>
      <c r="B330" s="346" t="s">
        <v>443</v>
      </c>
      <c r="C330" s="346" t="s">
        <v>124</v>
      </c>
      <c r="D330" s="347">
        <v>50</v>
      </c>
      <c r="E330" s="346" t="s">
        <v>440</v>
      </c>
      <c r="F330" s="159">
        <f t="shared" si="77"/>
        <v>10</v>
      </c>
      <c r="G330" s="153">
        <f>IF($F$12=1,VALUE(VLOOKUP($E330,'Pricing Reference'!$A$2:$E$46,2,FALSE))," ")</f>
        <v>10</v>
      </c>
      <c r="H330" s="153" t="str">
        <f>IF($F$12=2,VALUE(VLOOKUP($E330,'Pricing Reference'!$A$2:$E$46,3,FALSE))," ")</f>
        <v xml:space="preserve"> </v>
      </c>
      <c r="I330" s="153" t="str">
        <f>IF($F$12=3,VALUE(VLOOKUP($E330,'Pricing Reference'!$A$2:$E$46,4,FALSE))," ")</f>
        <v xml:space="preserve"> </v>
      </c>
      <c r="J330" s="391">
        <f>VALUE(VLOOKUP(E330,'Pricing Reference'!$A$2:$E$46,5,FALSE))</f>
        <v>20</v>
      </c>
      <c r="K330" s="158"/>
      <c r="L330" s="158"/>
      <c r="M330" s="158"/>
      <c r="N330" s="158"/>
      <c r="O330" s="158"/>
      <c r="P330" s="396">
        <f t="shared" si="69"/>
        <v>0</v>
      </c>
      <c r="Q330" s="159"/>
      <c r="R330" s="160"/>
      <c r="S330" s="156">
        <v>847587001644</v>
      </c>
      <c r="T330" s="397" t="str">
        <f t="shared" si="70"/>
        <v xml:space="preserve"> </v>
      </c>
      <c r="U330" s="402"/>
      <c r="V330" s="161">
        <f t="shared" si="71"/>
        <v>0</v>
      </c>
      <c r="W330" s="161">
        <f t="shared" si="72"/>
        <v>0</v>
      </c>
      <c r="X330" s="161">
        <f t="shared" si="73"/>
        <v>0</v>
      </c>
      <c r="Y330" s="161">
        <f t="shared" si="74"/>
        <v>0</v>
      </c>
      <c r="Z330" s="161">
        <f t="shared" si="75"/>
        <v>0</v>
      </c>
      <c r="AA330" s="162">
        <f t="shared" si="76"/>
        <v>0</v>
      </c>
    </row>
    <row r="331" spans="1:27" s="343" customFormat="1" ht="14.4" thickTop="1" thickBot="1">
      <c r="A331" s="366">
        <v>104788</v>
      </c>
      <c r="B331" s="346" t="s">
        <v>444</v>
      </c>
      <c r="C331" s="346" t="s">
        <v>124</v>
      </c>
      <c r="D331" s="347">
        <v>51</v>
      </c>
      <c r="E331" s="346" t="s">
        <v>440</v>
      </c>
      <c r="F331" s="159">
        <f t="shared" si="77"/>
        <v>10</v>
      </c>
      <c r="G331" s="153">
        <f>IF($F$12=1,VALUE(VLOOKUP($E331,'Pricing Reference'!$A$2:$E$46,2,FALSE))," ")</f>
        <v>10</v>
      </c>
      <c r="H331" s="153" t="str">
        <f>IF($F$12=2,VALUE(VLOOKUP($E331,'Pricing Reference'!$A$2:$E$46,3,FALSE))," ")</f>
        <v xml:space="preserve"> </v>
      </c>
      <c r="I331" s="153" t="str">
        <f>IF($F$12=3,VALUE(VLOOKUP($E331,'Pricing Reference'!$A$2:$E$46,4,FALSE))," ")</f>
        <v xml:space="preserve"> </v>
      </c>
      <c r="J331" s="391">
        <f>VALUE(VLOOKUP(E331,'Pricing Reference'!$A$2:$E$46,5,FALSE))</f>
        <v>20</v>
      </c>
      <c r="K331" s="158"/>
      <c r="L331" s="158"/>
      <c r="M331" s="158"/>
      <c r="N331" s="158"/>
      <c r="O331" s="158"/>
      <c r="P331" s="396">
        <f t="shared" si="69"/>
        <v>0</v>
      </c>
      <c r="Q331" s="163"/>
      <c r="R331" s="160"/>
      <c r="S331" s="156">
        <v>847587004171</v>
      </c>
      <c r="T331" s="397" t="str">
        <f t="shared" si="70"/>
        <v xml:space="preserve"> </v>
      </c>
      <c r="U331" s="395"/>
      <c r="V331" s="161">
        <f t="shared" si="71"/>
        <v>0</v>
      </c>
      <c r="W331" s="161">
        <f t="shared" si="72"/>
        <v>0</v>
      </c>
      <c r="X331" s="161">
        <f t="shared" si="73"/>
        <v>0</v>
      </c>
      <c r="Y331" s="161">
        <f t="shared" si="74"/>
        <v>0</v>
      </c>
      <c r="Z331" s="161">
        <f t="shared" si="75"/>
        <v>0</v>
      </c>
      <c r="AA331" s="162">
        <f t="shared" si="76"/>
        <v>0</v>
      </c>
    </row>
    <row r="332" spans="1:27" s="343" customFormat="1" ht="14.4" thickTop="1" thickBot="1">
      <c r="A332" s="366">
        <v>100649</v>
      </c>
      <c r="B332" s="346" t="s">
        <v>445</v>
      </c>
      <c r="C332" s="346" t="s">
        <v>124</v>
      </c>
      <c r="D332" s="347">
        <v>51</v>
      </c>
      <c r="E332" s="346" t="s">
        <v>440</v>
      </c>
      <c r="F332" s="159">
        <f t="shared" si="77"/>
        <v>10</v>
      </c>
      <c r="G332" s="153">
        <f>IF($F$12=1,VALUE(VLOOKUP($E332,'Pricing Reference'!$A$2:$E$46,2,FALSE))," ")</f>
        <v>10</v>
      </c>
      <c r="H332" s="153" t="str">
        <f>IF($F$12=2,VALUE(VLOOKUP($E332,'Pricing Reference'!$A$2:$E$46,3,FALSE))," ")</f>
        <v xml:space="preserve"> </v>
      </c>
      <c r="I332" s="153" t="str">
        <f>IF($F$12=3,VALUE(VLOOKUP($E332,'Pricing Reference'!$A$2:$E$46,4,FALSE))," ")</f>
        <v xml:space="preserve"> </v>
      </c>
      <c r="J332" s="391">
        <f>VALUE(VLOOKUP(E332,'Pricing Reference'!$A$2:$E$46,5,FALSE))</f>
        <v>20</v>
      </c>
      <c r="K332" s="158"/>
      <c r="L332" s="158"/>
      <c r="M332" s="158"/>
      <c r="N332" s="158"/>
      <c r="O332" s="158"/>
      <c r="P332" s="396">
        <f t="shared" si="69"/>
        <v>0</v>
      </c>
      <c r="Q332" s="163"/>
      <c r="R332" s="160"/>
      <c r="S332" s="156">
        <v>847587003877</v>
      </c>
      <c r="T332" s="397" t="str">
        <f t="shared" si="70"/>
        <v xml:space="preserve"> </v>
      </c>
      <c r="U332" s="395"/>
      <c r="V332" s="161">
        <f t="shared" si="71"/>
        <v>0</v>
      </c>
      <c r="W332" s="161">
        <f t="shared" si="72"/>
        <v>0</v>
      </c>
      <c r="X332" s="161">
        <f t="shared" si="73"/>
        <v>0</v>
      </c>
      <c r="Y332" s="161">
        <f t="shared" si="74"/>
        <v>0</v>
      </c>
      <c r="Z332" s="161">
        <f t="shared" si="75"/>
        <v>0</v>
      </c>
      <c r="AA332" s="162">
        <f t="shared" si="76"/>
        <v>0</v>
      </c>
    </row>
    <row r="333" spans="1:27" s="343" customFormat="1" ht="14.4" thickTop="1" thickBot="1">
      <c r="A333" s="360">
        <v>104789</v>
      </c>
      <c r="B333" s="370" t="s">
        <v>446</v>
      </c>
      <c r="C333" s="346" t="s">
        <v>124</v>
      </c>
      <c r="D333" s="347">
        <v>51</v>
      </c>
      <c r="E333" s="346" t="s">
        <v>440</v>
      </c>
      <c r="F333" s="159">
        <f t="shared" si="77"/>
        <v>10</v>
      </c>
      <c r="G333" s="153">
        <f>IF($F$12=1,VALUE(VLOOKUP($E333,'Pricing Reference'!$A$2:$E$46,2,FALSE))," ")</f>
        <v>10</v>
      </c>
      <c r="H333" s="153" t="str">
        <f>IF($F$12=2,VALUE(VLOOKUP($E333,'Pricing Reference'!$A$2:$E$46,3,FALSE))," ")</f>
        <v xml:space="preserve"> </v>
      </c>
      <c r="I333" s="153" t="str">
        <f>IF($F$12=3,VALUE(VLOOKUP($E333,'Pricing Reference'!$A$2:$E$46,4,FALSE))," ")</f>
        <v xml:space="preserve"> </v>
      </c>
      <c r="J333" s="391">
        <f>VALUE(VLOOKUP(E333,'Pricing Reference'!$A$2:$E$46,5,FALSE))</f>
        <v>20</v>
      </c>
      <c r="K333" s="158"/>
      <c r="L333" s="158"/>
      <c r="M333" s="158"/>
      <c r="N333" s="158"/>
      <c r="O333" s="158"/>
      <c r="P333" s="396">
        <f t="shared" si="69"/>
        <v>0</v>
      </c>
      <c r="Q333" s="159"/>
      <c r="R333" s="160"/>
      <c r="S333" s="156">
        <v>847587004188</v>
      </c>
      <c r="T333" s="397" t="str">
        <f t="shared" si="70"/>
        <v xml:space="preserve"> </v>
      </c>
      <c r="U333" s="395"/>
      <c r="V333" s="161">
        <f t="shared" si="71"/>
        <v>0</v>
      </c>
      <c r="W333" s="161">
        <f t="shared" si="72"/>
        <v>0</v>
      </c>
      <c r="X333" s="161">
        <f t="shared" si="73"/>
        <v>0</v>
      </c>
      <c r="Y333" s="161">
        <f t="shared" si="74"/>
        <v>0</v>
      </c>
      <c r="Z333" s="161">
        <f t="shared" si="75"/>
        <v>0</v>
      </c>
      <c r="AA333" s="162">
        <f t="shared" si="76"/>
        <v>0</v>
      </c>
    </row>
    <row r="334" spans="1:27" s="343" customFormat="1" ht="14.4" thickTop="1" thickBot="1">
      <c r="A334" s="359">
        <v>100404</v>
      </c>
      <c r="B334" s="346" t="s">
        <v>447</v>
      </c>
      <c r="C334" s="346" t="s">
        <v>124</v>
      </c>
      <c r="D334" s="347">
        <v>51</v>
      </c>
      <c r="E334" s="346" t="s">
        <v>440</v>
      </c>
      <c r="F334" s="159">
        <f t="shared" si="77"/>
        <v>10</v>
      </c>
      <c r="G334" s="153">
        <f>IF($F$12=1,VALUE(VLOOKUP($E334,'Pricing Reference'!$A$2:$E$46,2,FALSE))," ")</f>
        <v>10</v>
      </c>
      <c r="H334" s="153" t="str">
        <f>IF($F$12=2,VALUE(VLOOKUP($E334,'Pricing Reference'!$A$2:$E$46,3,FALSE))," ")</f>
        <v xml:space="preserve"> </v>
      </c>
      <c r="I334" s="153" t="str">
        <f>IF($F$12=3,VALUE(VLOOKUP($E334,'Pricing Reference'!$A$2:$E$46,4,FALSE))," ")</f>
        <v xml:space="preserve"> </v>
      </c>
      <c r="J334" s="391">
        <f>VALUE(VLOOKUP(E334,'Pricing Reference'!$A$2:$E$46,5,FALSE))</f>
        <v>20</v>
      </c>
      <c r="K334" s="158"/>
      <c r="L334" s="158"/>
      <c r="M334" s="158"/>
      <c r="N334" s="158"/>
      <c r="O334" s="158"/>
      <c r="P334" s="396">
        <f t="shared" si="69"/>
        <v>0</v>
      </c>
      <c r="Q334" s="163"/>
      <c r="R334" s="160"/>
      <c r="S334" s="156">
        <v>8428927100566</v>
      </c>
      <c r="T334" s="397" t="str">
        <f t="shared" si="70"/>
        <v xml:space="preserve"> </v>
      </c>
      <c r="U334" s="395"/>
      <c r="V334" s="161">
        <f t="shared" si="71"/>
        <v>0</v>
      </c>
      <c r="W334" s="161">
        <f t="shared" si="72"/>
        <v>0</v>
      </c>
      <c r="X334" s="161">
        <f t="shared" si="73"/>
        <v>0</v>
      </c>
      <c r="Y334" s="161">
        <f t="shared" si="74"/>
        <v>0</v>
      </c>
      <c r="Z334" s="161">
        <f t="shared" si="75"/>
        <v>0</v>
      </c>
      <c r="AA334" s="162">
        <f t="shared" si="76"/>
        <v>0</v>
      </c>
    </row>
    <row r="335" spans="1:27" s="382" customFormat="1" ht="14.4" thickTop="1" thickBot="1">
      <c r="A335" s="359">
        <v>100403</v>
      </c>
      <c r="B335" s="346" t="s">
        <v>448</v>
      </c>
      <c r="C335" s="346" t="s">
        <v>124</v>
      </c>
      <c r="D335" s="347">
        <v>51</v>
      </c>
      <c r="E335" s="346" t="s">
        <v>440</v>
      </c>
      <c r="F335" s="159">
        <f t="shared" si="77"/>
        <v>10</v>
      </c>
      <c r="G335" s="153">
        <f>IF($F$12=1,VALUE(VLOOKUP($E335,'Pricing Reference'!$A$2:$E$46,2,FALSE))," ")</f>
        <v>10</v>
      </c>
      <c r="H335" s="153" t="str">
        <f>IF($F$12=2,VALUE(VLOOKUP($E335,'Pricing Reference'!$A$2:$E$46,3,FALSE))," ")</f>
        <v xml:space="preserve"> </v>
      </c>
      <c r="I335" s="153" t="str">
        <f>IF($F$12=3,VALUE(VLOOKUP($E335,'Pricing Reference'!$A$2:$E$46,4,FALSE))," ")</f>
        <v xml:space="preserve"> </v>
      </c>
      <c r="J335" s="391">
        <f>VALUE(VLOOKUP(E335,'Pricing Reference'!$A$2:$E$46,5,FALSE))</f>
        <v>20</v>
      </c>
      <c r="K335" s="158"/>
      <c r="L335" s="158"/>
      <c r="M335" s="158"/>
      <c r="N335" s="158"/>
      <c r="O335" s="158"/>
      <c r="P335" s="396">
        <f t="shared" si="69"/>
        <v>0</v>
      </c>
      <c r="Q335" s="159"/>
      <c r="R335" s="160"/>
      <c r="S335" s="156">
        <v>8428927100436</v>
      </c>
      <c r="T335" s="397" t="str">
        <f t="shared" si="70"/>
        <v xml:space="preserve"> </v>
      </c>
      <c r="U335" s="402"/>
      <c r="V335" s="161">
        <f t="shared" si="71"/>
        <v>0</v>
      </c>
      <c r="W335" s="161">
        <f t="shared" si="72"/>
        <v>0</v>
      </c>
      <c r="X335" s="161">
        <f t="shared" si="73"/>
        <v>0</v>
      </c>
      <c r="Y335" s="161">
        <f t="shared" si="74"/>
        <v>0</v>
      </c>
      <c r="Z335" s="161">
        <f t="shared" si="75"/>
        <v>0</v>
      </c>
      <c r="AA335" s="162">
        <f t="shared" si="76"/>
        <v>0</v>
      </c>
    </row>
    <row r="336" spans="1:27" s="343" customFormat="1" ht="14.4" thickTop="1" thickBot="1">
      <c r="A336" s="360">
        <v>100401</v>
      </c>
      <c r="B336" s="346" t="s">
        <v>449</v>
      </c>
      <c r="C336" s="346" t="s">
        <v>124</v>
      </c>
      <c r="D336" s="347">
        <v>51</v>
      </c>
      <c r="E336" s="346" t="s">
        <v>440</v>
      </c>
      <c r="F336" s="159">
        <f t="shared" si="77"/>
        <v>10</v>
      </c>
      <c r="G336" s="153">
        <f>IF($F$12=1,VALUE(VLOOKUP($E336,'Pricing Reference'!$A$2:$E$46,2,FALSE))," ")</f>
        <v>10</v>
      </c>
      <c r="H336" s="153" t="str">
        <f>IF($F$12=2,VALUE(VLOOKUP($E336,'Pricing Reference'!$A$2:$E$46,3,FALSE))," ")</f>
        <v xml:space="preserve"> </v>
      </c>
      <c r="I336" s="153" t="str">
        <f>IF($F$12=3,VALUE(VLOOKUP($E336,'Pricing Reference'!$A$2:$E$46,4,FALSE))," ")</f>
        <v xml:space="preserve"> </v>
      </c>
      <c r="J336" s="391">
        <f>VALUE(VLOOKUP(E336,'Pricing Reference'!$A$2:$E$46,5,FALSE))</f>
        <v>20</v>
      </c>
      <c r="K336" s="158"/>
      <c r="L336" s="158"/>
      <c r="M336" s="158"/>
      <c r="N336" s="158"/>
      <c r="O336" s="158"/>
      <c r="P336" s="396">
        <f t="shared" si="69"/>
        <v>0</v>
      </c>
      <c r="Q336" s="163"/>
      <c r="R336" s="160"/>
      <c r="S336" s="156">
        <v>8428927100108</v>
      </c>
      <c r="T336" s="397" t="str">
        <f t="shared" si="70"/>
        <v xml:space="preserve"> </v>
      </c>
      <c r="U336" s="395"/>
      <c r="V336" s="161">
        <f t="shared" si="71"/>
        <v>0</v>
      </c>
      <c r="W336" s="161">
        <f t="shared" si="72"/>
        <v>0</v>
      </c>
      <c r="X336" s="161">
        <f t="shared" si="73"/>
        <v>0</v>
      </c>
      <c r="Y336" s="161">
        <f t="shared" si="74"/>
        <v>0</v>
      </c>
      <c r="Z336" s="161">
        <f t="shared" si="75"/>
        <v>0</v>
      </c>
      <c r="AA336" s="162">
        <f t="shared" si="76"/>
        <v>0</v>
      </c>
    </row>
    <row r="337" spans="1:27" s="382" customFormat="1" ht="14.4" thickTop="1" thickBot="1">
      <c r="A337" s="359">
        <v>100200</v>
      </c>
      <c r="B337" s="346" t="s">
        <v>288</v>
      </c>
      <c r="C337" s="346" t="s">
        <v>124</v>
      </c>
      <c r="D337" s="347">
        <v>51</v>
      </c>
      <c r="E337" s="346" t="s">
        <v>440</v>
      </c>
      <c r="F337" s="159">
        <f t="shared" si="77"/>
        <v>10</v>
      </c>
      <c r="G337" s="153">
        <f>IF($F$12=1,VALUE(VLOOKUP($E337,'Pricing Reference'!$A$2:$E$46,2,FALSE))," ")</f>
        <v>10</v>
      </c>
      <c r="H337" s="153" t="str">
        <f>IF($F$12=2,VALUE(VLOOKUP($E337,'Pricing Reference'!$A$2:$E$46,3,FALSE))," ")</f>
        <v xml:space="preserve"> </v>
      </c>
      <c r="I337" s="153" t="str">
        <f>IF($F$12=3,VALUE(VLOOKUP($E337,'Pricing Reference'!$A$2:$E$46,4,FALSE))," ")</f>
        <v xml:space="preserve"> </v>
      </c>
      <c r="J337" s="391">
        <f>VALUE(VLOOKUP(E337,'Pricing Reference'!$A$2:$E$46,5,FALSE))</f>
        <v>20</v>
      </c>
      <c r="K337" s="158"/>
      <c r="L337" s="158"/>
      <c r="M337" s="158"/>
      <c r="N337" s="158"/>
      <c r="O337" s="158"/>
      <c r="P337" s="396">
        <f t="shared" si="69"/>
        <v>0</v>
      </c>
      <c r="Q337" s="159"/>
      <c r="R337" s="160"/>
      <c r="S337" s="156">
        <v>8428927100023</v>
      </c>
      <c r="T337" s="397" t="str">
        <f t="shared" si="70"/>
        <v xml:space="preserve"> </v>
      </c>
      <c r="U337" s="402"/>
      <c r="V337" s="161">
        <f t="shared" si="71"/>
        <v>0</v>
      </c>
      <c r="W337" s="161">
        <f t="shared" si="72"/>
        <v>0</v>
      </c>
      <c r="X337" s="161">
        <f t="shared" si="73"/>
        <v>0</v>
      </c>
      <c r="Y337" s="161">
        <f t="shared" si="74"/>
        <v>0</v>
      </c>
      <c r="Z337" s="161">
        <f t="shared" si="75"/>
        <v>0</v>
      </c>
      <c r="AA337" s="162">
        <f t="shared" si="76"/>
        <v>0</v>
      </c>
    </row>
    <row r="338" spans="1:27" s="343" customFormat="1" ht="14.4" thickTop="1" thickBot="1">
      <c r="A338" s="359">
        <v>100400</v>
      </c>
      <c r="B338" s="346" t="s">
        <v>450</v>
      </c>
      <c r="C338" s="346" t="s">
        <v>124</v>
      </c>
      <c r="D338" s="347">
        <v>51</v>
      </c>
      <c r="E338" s="346" t="s">
        <v>440</v>
      </c>
      <c r="F338" s="159">
        <f t="shared" si="77"/>
        <v>10</v>
      </c>
      <c r="G338" s="153">
        <f>IF($F$12=1,VALUE(VLOOKUP($E338,'Pricing Reference'!$A$2:$E$46,2,FALSE))," ")</f>
        <v>10</v>
      </c>
      <c r="H338" s="153" t="str">
        <f>IF($F$12=2,VALUE(VLOOKUP($E338,'Pricing Reference'!$A$2:$E$46,3,FALSE))," ")</f>
        <v xml:space="preserve"> </v>
      </c>
      <c r="I338" s="153" t="str">
        <f>IF($F$12=3,VALUE(VLOOKUP($E338,'Pricing Reference'!$A$2:$E$46,4,FALSE))," ")</f>
        <v xml:space="preserve"> </v>
      </c>
      <c r="J338" s="391">
        <f>VALUE(VLOOKUP(E338,'Pricing Reference'!$A$2:$E$46,5,FALSE))</f>
        <v>20</v>
      </c>
      <c r="K338" s="158"/>
      <c r="L338" s="158"/>
      <c r="M338" s="158"/>
      <c r="N338" s="158"/>
      <c r="O338" s="158"/>
      <c r="P338" s="396">
        <f t="shared" ref="P338:P401" si="78">SUM(V338,W338,X338,Y338,Z338)</f>
        <v>0</v>
      </c>
      <c r="Q338" s="163"/>
      <c r="R338" s="160"/>
      <c r="S338" s="156">
        <v>877958002956</v>
      </c>
      <c r="T338" s="397" t="str">
        <f t="shared" ref="T338:T401" si="79">IF(AA338&gt;0.01,"X"," ")</f>
        <v xml:space="preserve"> </v>
      </c>
      <c r="U338" s="395"/>
      <c r="V338" s="161">
        <f t="shared" ref="V338:V401" si="80">K338*$F338</f>
        <v>0</v>
      </c>
      <c r="W338" s="161">
        <f t="shared" ref="W338:W401" si="81">L338*$F338</f>
        <v>0</v>
      </c>
      <c r="X338" s="161">
        <f t="shared" ref="X338:X401" si="82">M338*$F338</f>
        <v>0</v>
      </c>
      <c r="Y338" s="161">
        <f t="shared" ref="Y338:Y401" si="83">N338*$F338</f>
        <v>0</v>
      </c>
      <c r="Z338" s="161">
        <f t="shared" ref="Z338:Z401" si="84">O338*$F338</f>
        <v>0</v>
      </c>
      <c r="AA338" s="162">
        <f t="shared" ref="AA338:AA401" si="85">SUM(K338,L338,M338,N338,O338)</f>
        <v>0</v>
      </c>
    </row>
    <row r="339" spans="1:27" s="343" customFormat="1" ht="14.4" thickTop="1" thickBot="1">
      <c r="A339" s="360">
        <v>105760</v>
      </c>
      <c r="B339" s="346" t="s">
        <v>451</v>
      </c>
      <c r="C339" s="346" t="s">
        <v>124</v>
      </c>
      <c r="D339" s="347">
        <v>52</v>
      </c>
      <c r="E339" s="346" t="s">
        <v>440</v>
      </c>
      <c r="F339" s="159">
        <f t="shared" si="77"/>
        <v>10</v>
      </c>
      <c r="G339" s="153">
        <f>IF($F$12=1,VALUE(VLOOKUP($E339,'Pricing Reference'!$A$2:$E$46,2,FALSE))," ")</f>
        <v>10</v>
      </c>
      <c r="H339" s="153" t="str">
        <f>IF($F$12=2,VALUE(VLOOKUP($E339,'Pricing Reference'!$A$2:$E$46,3,FALSE))," ")</f>
        <v xml:space="preserve"> </v>
      </c>
      <c r="I339" s="153" t="str">
        <f>IF($F$12=3,VALUE(VLOOKUP($E339,'Pricing Reference'!$A$2:$E$46,4,FALSE))," ")</f>
        <v xml:space="preserve"> </v>
      </c>
      <c r="J339" s="391">
        <f>VALUE(VLOOKUP(E339,'Pricing Reference'!$A$2:$E$46,5,FALSE))</f>
        <v>20</v>
      </c>
      <c r="K339" s="158"/>
      <c r="L339" s="158"/>
      <c r="M339" s="158"/>
      <c r="N339" s="158"/>
      <c r="O339" s="158"/>
      <c r="P339" s="396">
        <f t="shared" si="78"/>
        <v>0</v>
      </c>
      <c r="Q339" s="163"/>
      <c r="R339" s="160"/>
      <c r="S339" s="156">
        <v>847587005208</v>
      </c>
      <c r="T339" s="397" t="str">
        <f t="shared" si="79"/>
        <v xml:space="preserve"> </v>
      </c>
      <c r="U339" s="395"/>
      <c r="V339" s="161">
        <f t="shared" si="80"/>
        <v>0</v>
      </c>
      <c r="W339" s="161">
        <f t="shared" si="81"/>
        <v>0</v>
      </c>
      <c r="X339" s="161">
        <f t="shared" si="82"/>
        <v>0</v>
      </c>
      <c r="Y339" s="161">
        <f t="shared" si="83"/>
        <v>0</v>
      </c>
      <c r="Z339" s="161">
        <f t="shared" si="84"/>
        <v>0</v>
      </c>
      <c r="AA339" s="162">
        <f t="shared" si="85"/>
        <v>0</v>
      </c>
    </row>
    <row r="340" spans="1:27" s="343" customFormat="1" ht="14.4" thickTop="1" thickBot="1">
      <c r="A340" s="360">
        <v>105759</v>
      </c>
      <c r="B340" s="346" t="s">
        <v>452</v>
      </c>
      <c r="C340" s="346" t="s">
        <v>124</v>
      </c>
      <c r="D340" s="347">
        <v>52</v>
      </c>
      <c r="E340" s="346" t="s">
        <v>440</v>
      </c>
      <c r="F340" s="159">
        <f t="shared" si="77"/>
        <v>10</v>
      </c>
      <c r="G340" s="153">
        <f>IF($F$12=1,VALUE(VLOOKUP($E340,'Pricing Reference'!$A$2:$E$46,2,FALSE))," ")</f>
        <v>10</v>
      </c>
      <c r="H340" s="153" t="str">
        <f>IF($F$12=2,VALUE(VLOOKUP($E340,'Pricing Reference'!$A$2:$E$46,3,FALSE))," ")</f>
        <v xml:space="preserve"> </v>
      </c>
      <c r="I340" s="153" t="str">
        <f>IF($F$12=3,VALUE(VLOOKUP($E340,'Pricing Reference'!$A$2:$E$46,4,FALSE))," ")</f>
        <v xml:space="preserve"> </v>
      </c>
      <c r="J340" s="391">
        <f>VALUE(VLOOKUP(E340,'Pricing Reference'!$A$2:$E$46,5,FALSE))</f>
        <v>20</v>
      </c>
      <c r="K340" s="158"/>
      <c r="L340" s="158"/>
      <c r="M340" s="158"/>
      <c r="N340" s="158"/>
      <c r="O340" s="158"/>
      <c r="P340" s="396">
        <f t="shared" si="78"/>
        <v>0</v>
      </c>
      <c r="Q340" s="163"/>
      <c r="R340" s="160"/>
      <c r="S340" s="156">
        <v>847587005192</v>
      </c>
      <c r="T340" s="397" t="str">
        <f t="shared" si="79"/>
        <v xml:space="preserve"> </v>
      </c>
      <c r="U340" s="395"/>
      <c r="V340" s="161">
        <f t="shared" si="80"/>
        <v>0</v>
      </c>
      <c r="W340" s="161">
        <f t="shared" si="81"/>
        <v>0</v>
      </c>
      <c r="X340" s="161">
        <f t="shared" si="82"/>
        <v>0</v>
      </c>
      <c r="Y340" s="161">
        <f t="shared" si="83"/>
        <v>0</v>
      </c>
      <c r="Z340" s="161">
        <f t="shared" si="84"/>
        <v>0</v>
      </c>
      <c r="AA340" s="162">
        <f t="shared" si="85"/>
        <v>0</v>
      </c>
    </row>
    <row r="341" spans="1:27" s="343" customFormat="1" ht="14.4" thickTop="1" thickBot="1">
      <c r="A341" s="360">
        <v>105745</v>
      </c>
      <c r="B341" s="346" t="s">
        <v>453</v>
      </c>
      <c r="C341" s="346" t="s">
        <v>124</v>
      </c>
      <c r="D341" s="347">
        <v>52</v>
      </c>
      <c r="E341" s="346" t="s">
        <v>440</v>
      </c>
      <c r="F341" s="159">
        <f t="shared" si="77"/>
        <v>10</v>
      </c>
      <c r="G341" s="153">
        <f>IF($F$12=1,VALUE(VLOOKUP($E341,'Pricing Reference'!$A$2:$E$46,2,FALSE))," ")</f>
        <v>10</v>
      </c>
      <c r="H341" s="153" t="str">
        <f>IF($F$12=2,VALUE(VLOOKUP($E341,'Pricing Reference'!$A$2:$E$46,3,FALSE))," ")</f>
        <v xml:space="preserve"> </v>
      </c>
      <c r="I341" s="153" t="str">
        <f>IF($F$12=3,VALUE(VLOOKUP($E341,'Pricing Reference'!$A$2:$E$46,4,FALSE))," ")</f>
        <v xml:space="preserve"> </v>
      </c>
      <c r="J341" s="391">
        <f>VALUE(VLOOKUP(E341,'Pricing Reference'!$A$2:$E$46,5,FALSE))</f>
        <v>20</v>
      </c>
      <c r="K341" s="158"/>
      <c r="L341" s="158"/>
      <c r="M341" s="158"/>
      <c r="N341" s="158"/>
      <c r="O341" s="158"/>
      <c r="P341" s="396">
        <f t="shared" si="78"/>
        <v>0</v>
      </c>
      <c r="Q341" s="163"/>
      <c r="R341" s="160"/>
      <c r="S341" s="156">
        <v>847587005055</v>
      </c>
      <c r="T341" s="397" t="str">
        <f t="shared" si="79"/>
        <v xml:space="preserve"> </v>
      </c>
      <c r="U341" s="395"/>
      <c r="V341" s="161">
        <f t="shared" si="80"/>
        <v>0</v>
      </c>
      <c r="W341" s="161">
        <f t="shared" si="81"/>
        <v>0</v>
      </c>
      <c r="X341" s="161">
        <f t="shared" si="82"/>
        <v>0</v>
      </c>
      <c r="Y341" s="161">
        <f t="shared" si="83"/>
        <v>0</v>
      </c>
      <c r="Z341" s="161">
        <f t="shared" si="84"/>
        <v>0</v>
      </c>
      <c r="AA341" s="162">
        <f t="shared" si="85"/>
        <v>0</v>
      </c>
    </row>
    <row r="342" spans="1:27" s="343" customFormat="1" ht="14.4" thickTop="1" thickBot="1">
      <c r="A342" s="366">
        <v>105741</v>
      </c>
      <c r="B342" s="348" t="s">
        <v>454</v>
      </c>
      <c r="C342" s="346" t="s">
        <v>124</v>
      </c>
      <c r="D342" s="347">
        <v>52</v>
      </c>
      <c r="E342" s="346" t="s">
        <v>440</v>
      </c>
      <c r="F342" s="159">
        <f t="shared" si="77"/>
        <v>10</v>
      </c>
      <c r="G342" s="153">
        <f>IF($F$12=1,VALUE(VLOOKUP($E342,'Pricing Reference'!$A$2:$E$46,2,FALSE))," ")</f>
        <v>10</v>
      </c>
      <c r="H342" s="153" t="str">
        <f>IF($F$12=2,VALUE(VLOOKUP($E342,'Pricing Reference'!$A$2:$E$46,3,FALSE))," ")</f>
        <v xml:space="preserve"> </v>
      </c>
      <c r="I342" s="153" t="str">
        <f>IF($F$12=3,VALUE(VLOOKUP($E342,'Pricing Reference'!$A$2:$E$46,4,FALSE))," ")</f>
        <v xml:space="preserve"> </v>
      </c>
      <c r="J342" s="391">
        <f>VALUE(VLOOKUP(E342,'Pricing Reference'!$A$2:$E$46,5,FALSE))</f>
        <v>20</v>
      </c>
      <c r="K342" s="158"/>
      <c r="L342" s="158"/>
      <c r="M342" s="158"/>
      <c r="N342" s="158"/>
      <c r="O342" s="158"/>
      <c r="P342" s="396">
        <f t="shared" si="78"/>
        <v>0</v>
      </c>
      <c r="Q342" s="163"/>
      <c r="R342" s="160"/>
      <c r="S342" s="156">
        <v>847587005017</v>
      </c>
      <c r="T342" s="397" t="str">
        <f t="shared" si="79"/>
        <v xml:space="preserve"> </v>
      </c>
      <c r="U342" s="395"/>
      <c r="V342" s="161">
        <f t="shared" si="80"/>
        <v>0</v>
      </c>
      <c r="W342" s="161">
        <f t="shared" si="81"/>
        <v>0</v>
      </c>
      <c r="X342" s="161">
        <f t="shared" si="82"/>
        <v>0</v>
      </c>
      <c r="Y342" s="161">
        <f t="shared" si="83"/>
        <v>0</v>
      </c>
      <c r="Z342" s="161">
        <f t="shared" si="84"/>
        <v>0</v>
      </c>
      <c r="AA342" s="162">
        <f t="shared" si="85"/>
        <v>0</v>
      </c>
    </row>
    <row r="343" spans="1:27" s="58" customFormat="1" ht="15" thickTop="1" thickBot="1">
      <c r="A343" s="375">
        <v>105748</v>
      </c>
      <c r="B343" s="362" t="s">
        <v>455</v>
      </c>
      <c r="C343" s="362" t="s">
        <v>124</v>
      </c>
      <c r="D343" s="347">
        <v>52</v>
      </c>
      <c r="E343" s="346" t="s">
        <v>440</v>
      </c>
      <c r="F343" s="159">
        <f t="shared" si="77"/>
        <v>10</v>
      </c>
      <c r="G343" s="153">
        <f>IF($F$12=1,VALUE(VLOOKUP($E343,'Pricing Reference'!$A$2:$E$46,2,FALSE))," ")</f>
        <v>10</v>
      </c>
      <c r="H343" s="153" t="str">
        <f>IF($F$12=2,VALUE(VLOOKUP($E343,'Pricing Reference'!$A$2:$E$46,3,FALSE))," ")</f>
        <v xml:space="preserve"> </v>
      </c>
      <c r="I343" s="153" t="str">
        <f>IF($F$12=3,VALUE(VLOOKUP($E343,'Pricing Reference'!$A$2:$E$46,4,FALSE))," ")</f>
        <v xml:space="preserve"> </v>
      </c>
      <c r="J343" s="391">
        <f>VALUE(VLOOKUP(E343,'Pricing Reference'!$A$2:$E$46,5,FALSE))</f>
        <v>20</v>
      </c>
      <c r="K343" s="158"/>
      <c r="L343" s="158"/>
      <c r="M343" s="158"/>
      <c r="N343" s="158"/>
      <c r="O343" s="158"/>
      <c r="P343" s="396">
        <f t="shared" si="78"/>
        <v>0</v>
      </c>
      <c r="Q343" s="399"/>
      <c r="R343" s="399"/>
      <c r="S343" s="156">
        <v>847587005086</v>
      </c>
      <c r="T343" s="397" t="str">
        <f t="shared" si="79"/>
        <v xml:space="preserve"> </v>
      </c>
      <c r="U343" s="400"/>
      <c r="V343" s="161">
        <f t="shared" si="80"/>
        <v>0</v>
      </c>
      <c r="W343" s="161">
        <f t="shared" si="81"/>
        <v>0</v>
      </c>
      <c r="X343" s="161">
        <f t="shared" si="82"/>
        <v>0</v>
      </c>
      <c r="Y343" s="161">
        <f t="shared" si="83"/>
        <v>0</v>
      </c>
      <c r="Z343" s="161">
        <f t="shared" si="84"/>
        <v>0</v>
      </c>
      <c r="AA343" s="162">
        <f t="shared" si="85"/>
        <v>0</v>
      </c>
    </row>
    <row r="344" spans="1:27" s="58" customFormat="1" ht="15" thickTop="1" thickBot="1">
      <c r="A344" s="375">
        <v>104841</v>
      </c>
      <c r="B344" s="362" t="s">
        <v>456</v>
      </c>
      <c r="C344" s="362" t="s">
        <v>124</v>
      </c>
      <c r="D344" s="347">
        <v>52</v>
      </c>
      <c r="E344" s="346" t="s">
        <v>440</v>
      </c>
      <c r="F344" s="159">
        <f t="shared" si="77"/>
        <v>10</v>
      </c>
      <c r="G344" s="153">
        <f>IF($F$12=1,VALUE(VLOOKUP($E344,'Pricing Reference'!$A$2:$E$46,2,FALSE))," ")</f>
        <v>10</v>
      </c>
      <c r="H344" s="153" t="str">
        <f>IF($F$12=2,VALUE(VLOOKUP($E344,'Pricing Reference'!$A$2:$E$46,3,FALSE))," ")</f>
        <v xml:space="preserve"> </v>
      </c>
      <c r="I344" s="153" t="str">
        <f>IF($F$12=3,VALUE(VLOOKUP($E344,'Pricing Reference'!$A$2:$E$46,4,FALSE))," ")</f>
        <v xml:space="preserve"> </v>
      </c>
      <c r="J344" s="391">
        <f>VALUE(VLOOKUP(E344,'Pricing Reference'!$A$2:$E$46,5,FALSE))</f>
        <v>20</v>
      </c>
      <c r="K344" s="158"/>
      <c r="L344" s="158"/>
      <c r="M344" s="158"/>
      <c r="N344" s="158"/>
      <c r="O344" s="158"/>
      <c r="P344" s="396">
        <f t="shared" si="78"/>
        <v>0</v>
      </c>
      <c r="Q344" s="399"/>
      <c r="R344" s="399"/>
      <c r="S344" s="156">
        <v>847587004287</v>
      </c>
      <c r="T344" s="397" t="str">
        <f t="shared" si="79"/>
        <v xml:space="preserve"> </v>
      </c>
      <c r="U344" s="400"/>
      <c r="V344" s="161">
        <f t="shared" si="80"/>
        <v>0</v>
      </c>
      <c r="W344" s="161">
        <f t="shared" si="81"/>
        <v>0</v>
      </c>
      <c r="X344" s="161">
        <f t="shared" si="82"/>
        <v>0</v>
      </c>
      <c r="Y344" s="161">
        <f t="shared" si="83"/>
        <v>0</v>
      </c>
      <c r="Z344" s="161">
        <f t="shared" si="84"/>
        <v>0</v>
      </c>
      <c r="AA344" s="162">
        <f t="shared" si="85"/>
        <v>0</v>
      </c>
    </row>
    <row r="345" spans="1:27" s="343" customFormat="1" ht="14.4" thickTop="1" thickBot="1">
      <c r="A345" s="360">
        <v>100678</v>
      </c>
      <c r="B345" s="346" t="s">
        <v>328</v>
      </c>
      <c r="C345" s="346" t="s">
        <v>124</v>
      </c>
      <c r="D345" s="347">
        <v>52</v>
      </c>
      <c r="E345" s="346" t="s">
        <v>440</v>
      </c>
      <c r="F345" s="159">
        <f t="shared" si="77"/>
        <v>10</v>
      </c>
      <c r="G345" s="153">
        <f>IF($F$12=1,VALUE(VLOOKUP($E345,'Pricing Reference'!$A$2:$E$46,2,FALSE))," ")</f>
        <v>10</v>
      </c>
      <c r="H345" s="153" t="str">
        <f>IF($F$12=2,VALUE(VLOOKUP($E345,'Pricing Reference'!$A$2:$E$46,3,FALSE))," ")</f>
        <v xml:space="preserve"> </v>
      </c>
      <c r="I345" s="153" t="str">
        <f>IF($F$12=3,VALUE(VLOOKUP($E345,'Pricing Reference'!$A$2:$E$46,4,FALSE))," ")</f>
        <v xml:space="preserve"> </v>
      </c>
      <c r="J345" s="391">
        <f>VALUE(VLOOKUP(E345,'Pricing Reference'!$A$2:$E$46,5,FALSE))</f>
        <v>20</v>
      </c>
      <c r="K345" s="158"/>
      <c r="L345" s="158"/>
      <c r="M345" s="158"/>
      <c r="N345" s="158"/>
      <c r="O345" s="158"/>
      <c r="P345" s="396">
        <f t="shared" si="78"/>
        <v>0</v>
      </c>
      <c r="Q345" s="163"/>
      <c r="R345" s="160"/>
      <c r="S345" s="156">
        <v>877958004554</v>
      </c>
      <c r="T345" s="397" t="str">
        <f t="shared" si="79"/>
        <v xml:space="preserve"> </v>
      </c>
      <c r="U345" s="395"/>
      <c r="V345" s="161">
        <f t="shared" si="80"/>
        <v>0</v>
      </c>
      <c r="W345" s="161">
        <f t="shared" si="81"/>
        <v>0</v>
      </c>
      <c r="X345" s="161">
        <f t="shared" si="82"/>
        <v>0</v>
      </c>
      <c r="Y345" s="161">
        <f t="shared" si="83"/>
        <v>0</v>
      </c>
      <c r="Z345" s="161">
        <f t="shared" si="84"/>
        <v>0</v>
      </c>
      <c r="AA345" s="162">
        <f t="shared" si="85"/>
        <v>0</v>
      </c>
    </row>
    <row r="346" spans="1:27" s="58" customFormat="1" ht="15" thickTop="1" thickBot="1">
      <c r="A346" s="351">
        <v>100448</v>
      </c>
      <c r="B346" s="346" t="s">
        <v>457</v>
      </c>
      <c r="C346" s="346" t="s">
        <v>124</v>
      </c>
      <c r="D346" s="347">
        <v>52</v>
      </c>
      <c r="E346" s="346" t="s">
        <v>440</v>
      </c>
      <c r="F346" s="159">
        <f t="shared" si="77"/>
        <v>10</v>
      </c>
      <c r="G346" s="153">
        <f>IF($F$12=1,VALUE(VLOOKUP($E346,'Pricing Reference'!$A$2:$E$46,2,FALSE))," ")</f>
        <v>10</v>
      </c>
      <c r="H346" s="153" t="str">
        <f>IF($F$12=2,VALUE(VLOOKUP($E346,'Pricing Reference'!$A$2:$E$46,3,FALSE))," ")</f>
        <v xml:space="preserve"> </v>
      </c>
      <c r="I346" s="153" t="str">
        <f>IF($F$12=3,VALUE(VLOOKUP($E346,'Pricing Reference'!$A$2:$E$46,4,FALSE))," ")</f>
        <v xml:space="preserve"> </v>
      </c>
      <c r="J346" s="391">
        <f>VALUE(VLOOKUP(E346,'Pricing Reference'!$A$2:$E$46,5,FALSE))</f>
        <v>20</v>
      </c>
      <c r="K346" s="158"/>
      <c r="L346" s="158"/>
      <c r="M346" s="158"/>
      <c r="N346" s="158"/>
      <c r="O346" s="158"/>
      <c r="P346" s="396">
        <f t="shared" si="78"/>
        <v>0</v>
      </c>
      <c r="Q346" s="159"/>
      <c r="R346" s="160"/>
      <c r="S346" s="156">
        <v>847587001521</v>
      </c>
      <c r="T346" s="397" t="str">
        <f t="shared" si="79"/>
        <v xml:space="preserve"> </v>
      </c>
      <c r="U346" s="400"/>
      <c r="V346" s="161">
        <f t="shared" si="80"/>
        <v>0</v>
      </c>
      <c r="W346" s="161">
        <f t="shared" si="81"/>
        <v>0</v>
      </c>
      <c r="X346" s="161">
        <f t="shared" si="82"/>
        <v>0</v>
      </c>
      <c r="Y346" s="161">
        <f t="shared" si="83"/>
        <v>0</v>
      </c>
      <c r="Z346" s="161">
        <f t="shared" si="84"/>
        <v>0</v>
      </c>
      <c r="AA346" s="162">
        <f t="shared" si="85"/>
        <v>0</v>
      </c>
    </row>
    <row r="347" spans="1:27" s="58" customFormat="1" ht="15" thickTop="1" thickBot="1">
      <c r="A347" s="359">
        <v>100421</v>
      </c>
      <c r="B347" s="346" t="s">
        <v>458</v>
      </c>
      <c r="C347" s="346" t="s">
        <v>124</v>
      </c>
      <c r="D347" s="347">
        <v>52</v>
      </c>
      <c r="E347" s="346" t="s">
        <v>440</v>
      </c>
      <c r="F347" s="159">
        <f t="shared" si="77"/>
        <v>10</v>
      </c>
      <c r="G347" s="153">
        <f>IF($F$12=1,VALUE(VLOOKUP($E347,'Pricing Reference'!$A$2:$E$46,2,FALSE))," ")</f>
        <v>10</v>
      </c>
      <c r="H347" s="153" t="str">
        <f>IF($F$12=2,VALUE(VLOOKUP($E347,'Pricing Reference'!$A$2:$E$46,3,FALSE))," ")</f>
        <v xml:space="preserve"> </v>
      </c>
      <c r="I347" s="153" t="str">
        <f>IF($F$12=3,VALUE(VLOOKUP($E347,'Pricing Reference'!$A$2:$E$46,4,FALSE))," ")</f>
        <v xml:space="preserve"> </v>
      </c>
      <c r="J347" s="391">
        <f>VALUE(VLOOKUP(E347,'Pricing Reference'!$A$2:$E$46,5,FALSE))</f>
        <v>20</v>
      </c>
      <c r="K347" s="158"/>
      <c r="L347" s="158"/>
      <c r="M347" s="158"/>
      <c r="N347" s="158"/>
      <c r="O347" s="158"/>
      <c r="P347" s="396">
        <f t="shared" si="78"/>
        <v>0</v>
      </c>
      <c r="Q347" s="159"/>
      <c r="R347" s="160"/>
      <c r="S347" s="156">
        <v>877958006695</v>
      </c>
      <c r="T347" s="397" t="str">
        <f t="shared" si="79"/>
        <v xml:space="preserve"> </v>
      </c>
      <c r="U347" s="400"/>
      <c r="V347" s="161">
        <f t="shared" si="80"/>
        <v>0</v>
      </c>
      <c r="W347" s="161">
        <f t="shared" si="81"/>
        <v>0</v>
      </c>
      <c r="X347" s="161">
        <f t="shared" si="82"/>
        <v>0</v>
      </c>
      <c r="Y347" s="161">
        <f t="shared" si="83"/>
        <v>0</v>
      </c>
      <c r="Z347" s="161">
        <f t="shared" si="84"/>
        <v>0</v>
      </c>
      <c r="AA347" s="162">
        <f t="shared" si="85"/>
        <v>0</v>
      </c>
    </row>
    <row r="348" spans="1:27" s="58" customFormat="1" ht="15" thickTop="1" thickBot="1">
      <c r="A348" s="366">
        <v>100417</v>
      </c>
      <c r="B348" s="346" t="s">
        <v>330</v>
      </c>
      <c r="C348" s="346" t="s">
        <v>124</v>
      </c>
      <c r="D348" s="347">
        <v>52</v>
      </c>
      <c r="E348" s="346" t="s">
        <v>440</v>
      </c>
      <c r="F348" s="159">
        <f t="shared" si="77"/>
        <v>10</v>
      </c>
      <c r="G348" s="153">
        <f>IF($F$12=1,VALUE(VLOOKUP($E348,'Pricing Reference'!$A$2:$E$46,2,FALSE))," ")</f>
        <v>10</v>
      </c>
      <c r="H348" s="153" t="str">
        <f>IF($F$12=2,VALUE(VLOOKUP($E348,'Pricing Reference'!$A$2:$E$46,3,FALSE))," ")</f>
        <v xml:space="preserve"> </v>
      </c>
      <c r="I348" s="153" t="str">
        <f>IF($F$12=3,VALUE(VLOOKUP($E348,'Pricing Reference'!$A$2:$E$46,4,FALSE))," ")</f>
        <v xml:space="preserve"> </v>
      </c>
      <c r="J348" s="391">
        <f>VALUE(VLOOKUP(E348,'Pricing Reference'!$A$2:$E$46,5,FALSE))</f>
        <v>20</v>
      </c>
      <c r="K348" s="158"/>
      <c r="L348" s="158"/>
      <c r="M348" s="158"/>
      <c r="N348" s="158"/>
      <c r="O348" s="158"/>
      <c r="P348" s="396">
        <f t="shared" si="78"/>
        <v>0</v>
      </c>
      <c r="Q348" s="159"/>
      <c r="R348" s="160"/>
      <c r="S348" s="156">
        <v>877958006893</v>
      </c>
      <c r="T348" s="397" t="str">
        <f t="shared" si="79"/>
        <v xml:space="preserve"> </v>
      </c>
      <c r="U348" s="400"/>
      <c r="V348" s="161">
        <f t="shared" si="80"/>
        <v>0</v>
      </c>
      <c r="W348" s="161">
        <f t="shared" si="81"/>
        <v>0</v>
      </c>
      <c r="X348" s="161">
        <f t="shared" si="82"/>
        <v>0</v>
      </c>
      <c r="Y348" s="161">
        <f t="shared" si="83"/>
        <v>0</v>
      </c>
      <c r="Z348" s="161">
        <f t="shared" si="84"/>
        <v>0</v>
      </c>
      <c r="AA348" s="162">
        <f t="shared" si="85"/>
        <v>0</v>
      </c>
    </row>
    <row r="349" spans="1:27" s="58" customFormat="1" ht="15" thickTop="1" thickBot="1">
      <c r="A349" s="359">
        <v>100412</v>
      </c>
      <c r="B349" s="346" t="s">
        <v>459</v>
      </c>
      <c r="C349" s="346" t="s">
        <v>124</v>
      </c>
      <c r="D349" s="347">
        <v>52</v>
      </c>
      <c r="E349" s="346" t="s">
        <v>440</v>
      </c>
      <c r="F349" s="159">
        <f t="shared" si="77"/>
        <v>10</v>
      </c>
      <c r="G349" s="153">
        <f>IF($F$12=1,VALUE(VLOOKUP($E349,'Pricing Reference'!$A$2:$E$46,2,FALSE))," ")</f>
        <v>10</v>
      </c>
      <c r="H349" s="153" t="str">
        <f>IF($F$12=2,VALUE(VLOOKUP($E349,'Pricing Reference'!$A$2:$E$46,3,FALSE))," ")</f>
        <v xml:space="preserve"> </v>
      </c>
      <c r="I349" s="153" t="str">
        <f>IF($F$12=3,VALUE(VLOOKUP($E349,'Pricing Reference'!$A$2:$E$46,4,FALSE))," ")</f>
        <v xml:space="preserve"> </v>
      </c>
      <c r="J349" s="391">
        <f>VALUE(VLOOKUP(E349,'Pricing Reference'!$A$2:$E$46,5,FALSE))</f>
        <v>20</v>
      </c>
      <c r="K349" s="158"/>
      <c r="L349" s="158"/>
      <c r="M349" s="158"/>
      <c r="N349" s="158"/>
      <c r="O349" s="158"/>
      <c r="P349" s="396">
        <f t="shared" si="78"/>
        <v>0</v>
      </c>
      <c r="Q349" s="159"/>
      <c r="R349" s="160"/>
      <c r="S349" s="156">
        <v>8428927115973</v>
      </c>
      <c r="T349" s="397" t="str">
        <f t="shared" si="79"/>
        <v xml:space="preserve"> </v>
      </c>
      <c r="U349" s="400"/>
      <c r="V349" s="161">
        <f t="shared" si="80"/>
        <v>0</v>
      </c>
      <c r="W349" s="161">
        <f t="shared" si="81"/>
        <v>0</v>
      </c>
      <c r="X349" s="161">
        <f t="shared" si="82"/>
        <v>0</v>
      </c>
      <c r="Y349" s="161">
        <f t="shared" si="83"/>
        <v>0</v>
      </c>
      <c r="Z349" s="161">
        <f t="shared" si="84"/>
        <v>0</v>
      </c>
      <c r="AA349" s="162">
        <f t="shared" si="85"/>
        <v>0</v>
      </c>
    </row>
    <row r="350" spans="1:27" s="58" customFormat="1" ht="15" thickTop="1" thickBot="1">
      <c r="A350" s="360">
        <v>100432</v>
      </c>
      <c r="B350" s="346" t="s">
        <v>460</v>
      </c>
      <c r="C350" s="346" t="s">
        <v>124</v>
      </c>
      <c r="D350" s="347">
        <v>52</v>
      </c>
      <c r="E350" s="346" t="s">
        <v>440</v>
      </c>
      <c r="F350" s="159">
        <f t="shared" si="77"/>
        <v>10</v>
      </c>
      <c r="G350" s="153">
        <f>IF($F$12=1,VALUE(VLOOKUP($E350,'Pricing Reference'!$A$2:$E$46,2,FALSE))," ")</f>
        <v>10</v>
      </c>
      <c r="H350" s="153" t="str">
        <f>IF($F$12=2,VALUE(VLOOKUP($E350,'Pricing Reference'!$A$2:$E$46,3,FALSE))," ")</f>
        <v xml:space="preserve"> </v>
      </c>
      <c r="I350" s="153" t="str">
        <f>IF($F$12=3,VALUE(VLOOKUP($E350,'Pricing Reference'!$A$2:$E$46,4,FALSE))," ")</f>
        <v xml:space="preserve"> </v>
      </c>
      <c r="J350" s="391">
        <f>VALUE(VLOOKUP(E350,'Pricing Reference'!$A$2:$E$46,5,FALSE))</f>
        <v>20</v>
      </c>
      <c r="K350" s="158"/>
      <c r="L350" s="158"/>
      <c r="M350" s="158"/>
      <c r="N350" s="158"/>
      <c r="O350" s="158"/>
      <c r="P350" s="396">
        <f t="shared" si="78"/>
        <v>0</v>
      </c>
      <c r="Q350" s="159"/>
      <c r="R350" s="160"/>
      <c r="S350" s="156">
        <v>847587001408</v>
      </c>
      <c r="T350" s="397" t="str">
        <f t="shared" si="79"/>
        <v xml:space="preserve"> </v>
      </c>
      <c r="U350" s="400"/>
      <c r="V350" s="161">
        <f t="shared" si="80"/>
        <v>0</v>
      </c>
      <c r="W350" s="161">
        <f t="shared" si="81"/>
        <v>0</v>
      </c>
      <c r="X350" s="161">
        <f t="shared" si="82"/>
        <v>0</v>
      </c>
      <c r="Y350" s="161">
        <f t="shared" si="83"/>
        <v>0</v>
      </c>
      <c r="Z350" s="161">
        <f t="shared" si="84"/>
        <v>0</v>
      </c>
      <c r="AA350" s="162">
        <f t="shared" si="85"/>
        <v>0</v>
      </c>
    </row>
    <row r="351" spans="1:27" s="58" customFormat="1" ht="15" thickTop="1" thickBot="1">
      <c r="A351" s="366">
        <v>100684</v>
      </c>
      <c r="B351" s="346" t="s">
        <v>461</v>
      </c>
      <c r="C351" s="346" t="s">
        <v>124</v>
      </c>
      <c r="D351" s="347">
        <v>53</v>
      </c>
      <c r="E351" s="346" t="s">
        <v>440</v>
      </c>
      <c r="F351" s="159">
        <f t="shared" si="77"/>
        <v>10</v>
      </c>
      <c r="G351" s="153">
        <f>IF($F$12=1,VALUE(VLOOKUP($E351,'Pricing Reference'!$A$2:$E$46,2,FALSE))," ")</f>
        <v>10</v>
      </c>
      <c r="H351" s="153" t="str">
        <f>IF($F$12=2,VALUE(VLOOKUP($E351,'Pricing Reference'!$A$2:$E$46,3,FALSE))," ")</f>
        <v xml:space="preserve"> </v>
      </c>
      <c r="I351" s="153" t="str">
        <f>IF($F$12=3,VALUE(VLOOKUP($E351,'Pricing Reference'!$A$2:$E$46,4,FALSE))," ")</f>
        <v xml:space="preserve"> </v>
      </c>
      <c r="J351" s="391">
        <f>VALUE(VLOOKUP(E351,'Pricing Reference'!$A$2:$E$46,5,FALSE))</f>
        <v>20</v>
      </c>
      <c r="K351" s="158"/>
      <c r="L351" s="158"/>
      <c r="M351" s="158"/>
      <c r="N351" s="158"/>
      <c r="O351" s="158"/>
      <c r="P351" s="396">
        <f t="shared" si="78"/>
        <v>0</v>
      </c>
      <c r="Q351" s="159"/>
      <c r="R351" s="160"/>
      <c r="S351" s="156">
        <v>8428927116161</v>
      </c>
      <c r="T351" s="397" t="str">
        <f t="shared" si="79"/>
        <v xml:space="preserve"> </v>
      </c>
      <c r="U351" s="400"/>
      <c r="V351" s="161">
        <f t="shared" si="80"/>
        <v>0</v>
      </c>
      <c r="W351" s="161">
        <f t="shared" si="81"/>
        <v>0</v>
      </c>
      <c r="X351" s="161">
        <f t="shared" si="82"/>
        <v>0</v>
      </c>
      <c r="Y351" s="161">
        <f t="shared" si="83"/>
        <v>0</v>
      </c>
      <c r="Z351" s="161">
        <f t="shared" si="84"/>
        <v>0</v>
      </c>
      <c r="AA351" s="162">
        <f t="shared" si="85"/>
        <v>0</v>
      </c>
    </row>
    <row r="352" spans="1:27" s="58" customFormat="1" ht="15" thickTop="1" thickBot="1">
      <c r="A352" s="366">
        <v>100424</v>
      </c>
      <c r="B352" s="346" t="s">
        <v>329</v>
      </c>
      <c r="C352" s="346" t="s">
        <v>124</v>
      </c>
      <c r="D352" s="347">
        <v>53</v>
      </c>
      <c r="E352" s="346" t="s">
        <v>440</v>
      </c>
      <c r="F352" s="159">
        <f t="shared" si="77"/>
        <v>10</v>
      </c>
      <c r="G352" s="153">
        <f>IF($F$12=1,VALUE(VLOOKUP($E352,'Pricing Reference'!$A$2:$E$46,2,FALSE))," ")</f>
        <v>10</v>
      </c>
      <c r="H352" s="153" t="str">
        <f>IF($F$12=2,VALUE(VLOOKUP($E352,'Pricing Reference'!$A$2:$E$46,3,FALSE))," ")</f>
        <v xml:space="preserve"> </v>
      </c>
      <c r="I352" s="153" t="str">
        <f>IF($F$12=3,VALUE(VLOOKUP($E352,'Pricing Reference'!$A$2:$E$46,4,FALSE))," ")</f>
        <v xml:space="preserve"> </v>
      </c>
      <c r="J352" s="391">
        <f>VALUE(VLOOKUP(E352,'Pricing Reference'!$A$2:$E$46,5,FALSE))</f>
        <v>20</v>
      </c>
      <c r="K352" s="158"/>
      <c r="L352" s="158"/>
      <c r="M352" s="158"/>
      <c r="N352" s="158"/>
      <c r="O352" s="158"/>
      <c r="P352" s="396">
        <f t="shared" si="78"/>
        <v>0</v>
      </c>
      <c r="Q352" s="159"/>
      <c r="R352" s="160"/>
      <c r="S352" s="156">
        <v>877958009016</v>
      </c>
      <c r="T352" s="397" t="str">
        <f t="shared" si="79"/>
        <v xml:space="preserve"> </v>
      </c>
      <c r="U352" s="400"/>
      <c r="V352" s="161">
        <f t="shared" si="80"/>
        <v>0</v>
      </c>
      <c r="W352" s="161">
        <f t="shared" si="81"/>
        <v>0</v>
      </c>
      <c r="X352" s="161">
        <f t="shared" si="82"/>
        <v>0</v>
      </c>
      <c r="Y352" s="161">
        <f t="shared" si="83"/>
        <v>0</v>
      </c>
      <c r="Z352" s="161">
        <f t="shared" si="84"/>
        <v>0</v>
      </c>
      <c r="AA352" s="162">
        <f t="shared" si="85"/>
        <v>0</v>
      </c>
    </row>
    <row r="353" spans="1:27" s="58" customFormat="1" ht="15" thickTop="1" thickBot="1">
      <c r="A353" s="359">
        <v>105743</v>
      </c>
      <c r="B353" s="346" t="s">
        <v>462</v>
      </c>
      <c r="C353" s="346" t="s">
        <v>124</v>
      </c>
      <c r="D353" s="347">
        <v>53</v>
      </c>
      <c r="E353" s="346" t="s">
        <v>440</v>
      </c>
      <c r="F353" s="159">
        <f t="shared" si="77"/>
        <v>10</v>
      </c>
      <c r="G353" s="153">
        <f>IF($F$12=1,VALUE(VLOOKUP($E353,'Pricing Reference'!$A$2:$E$46,2,FALSE))," ")</f>
        <v>10</v>
      </c>
      <c r="H353" s="153" t="str">
        <f>IF($F$12=2,VALUE(VLOOKUP($E353,'Pricing Reference'!$A$2:$E$46,3,FALSE))," ")</f>
        <v xml:space="preserve"> </v>
      </c>
      <c r="I353" s="153" t="str">
        <f>IF($F$12=3,VALUE(VLOOKUP($E353,'Pricing Reference'!$A$2:$E$46,4,FALSE))," ")</f>
        <v xml:space="preserve"> </v>
      </c>
      <c r="J353" s="391">
        <f>VALUE(VLOOKUP(E353,'Pricing Reference'!$A$2:$E$46,5,FALSE))</f>
        <v>20</v>
      </c>
      <c r="K353" s="158"/>
      <c r="L353" s="158"/>
      <c r="M353" s="158"/>
      <c r="N353" s="158"/>
      <c r="O353" s="158"/>
      <c r="P353" s="396">
        <f t="shared" si="78"/>
        <v>0</v>
      </c>
      <c r="Q353" s="159"/>
      <c r="R353" s="160"/>
      <c r="S353" s="156">
        <v>847587005031</v>
      </c>
      <c r="T353" s="397" t="str">
        <f t="shared" si="79"/>
        <v xml:space="preserve"> </v>
      </c>
      <c r="U353" s="400"/>
      <c r="V353" s="161">
        <f t="shared" si="80"/>
        <v>0</v>
      </c>
      <c r="W353" s="161">
        <f t="shared" si="81"/>
        <v>0</v>
      </c>
      <c r="X353" s="161">
        <f t="shared" si="82"/>
        <v>0</v>
      </c>
      <c r="Y353" s="161">
        <f t="shared" si="83"/>
        <v>0</v>
      </c>
      <c r="Z353" s="161">
        <f t="shared" si="84"/>
        <v>0</v>
      </c>
      <c r="AA353" s="162">
        <f t="shared" si="85"/>
        <v>0</v>
      </c>
    </row>
    <row r="354" spans="1:27" s="58" customFormat="1" ht="15" thickTop="1" thickBot="1">
      <c r="A354" s="351">
        <v>104825</v>
      </c>
      <c r="B354" s="346" t="s">
        <v>463</v>
      </c>
      <c r="C354" s="346" t="s">
        <v>124</v>
      </c>
      <c r="D354" s="347">
        <v>53</v>
      </c>
      <c r="E354" s="346" t="s">
        <v>440</v>
      </c>
      <c r="F354" s="159">
        <f t="shared" si="77"/>
        <v>10</v>
      </c>
      <c r="G354" s="153">
        <f>IF($F$12=1,VALUE(VLOOKUP($E354,'Pricing Reference'!$A$2:$E$46,2,FALSE))," ")</f>
        <v>10</v>
      </c>
      <c r="H354" s="153" t="str">
        <f>IF($F$12=2,VALUE(VLOOKUP($E354,'Pricing Reference'!$A$2:$E$46,3,FALSE))," ")</f>
        <v xml:space="preserve"> </v>
      </c>
      <c r="I354" s="153" t="str">
        <f>IF($F$12=3,VALUE(VLOOKUP($E354,'Pricing Reference'!$A$2:$E$46,4,FALSE))," ")</f>
        <v xml:space="preserve"> </v>
      </c>
      <c r="J354" s="391">
        <f>VALUE(VLOOKUP(E354,'Pricing Reference'!$A$2:$E$46,5,FALSE))</f>
        <v>20</v>
      </c>
      <c r="K354" s="158"/>
      <c r="L354" s="158"/>
      <c r="M354" s="158"/>
      <c r="N354" s="158"/>
      <c r="O354" s="158"/>
      <c r="P354" s="396">
        <f t="shared" si="78"/>
        <v>0</v>
      </c>
      <c r="Q354" s="159"/>
      <c r="R354" s="160"/>
      <c r="S354" s="156">
        <v>847587004249</v>
      </c>
      <c r="T354" s="397" t="str">
        <f t="shared" si="79"/>
        <v xml:space="preserve"> </v>
      </c>
      <c r="U354" s="400"/>
      <c r="V354" s="161">
        <f t="shared" si="80"/>
        <v>0</v>
      </c>
      <c r="W354" s="161">
        <f t="shared" si="81"/>
        <v>0</v>
      </c>
      <c r="X354" s="161">
        <f t="shared" si="82"/>
        <v>0</v>
      </c>
      <c r="Y354" s="161">
        <f t="shared" si="83"/>
        <v>0</v>
      </c>
      <c r="Z354" s="161">
        <f t="shared" si="84"/>
        <v>0</v>
      </c>
      <c r="AA354" s="162">
        <f t="shared" si="85"/>
        <v>0</v>
      </c>
    </row>
    <row r="355" spans="1:27" s="58" customFormat="1" ht="15" thickTop="1" thickBot="1">
      <c r="A355" s="360">
        <v>105742</v>
      </c>
      <c r="B355" s="370" t="s">
        <v>464</v>
      </c>
      <c r="C355" s="346" t="s">
        <v>124</v>
      </c>
      <c r="D355" s="347">
        <v>53</v>
      </c>
      <c r="E355" s="346" t="s">
        <v>440</v>
      </c>
      <c r="F355" s="159">
        <f t="shared" si="77"/>
        <v>10</v>
      </c>
      <c r="G355" s="153">
        <f>IF($F$12=1,VALUE(VLOOKUP($E355,'Pricing Reference'!$A$2:$E$46,2,FALSE))," ")</f>
        <v>10</v>
      </c>
      <c r="H355" s="153" t="str">
        <f>IF($F$12=2,VALUE(VLOOKUP($E355,'Pricing Reference'!$A$2:$E$46,3,FALSE))," ")</f>
        <v xml:space="preserve"> </v>
      </c>
      <c r="I355" s="153" t="str">
        <f>IF($F$12=3,VALUE(VLOOKUP($E355,'Pricing Reference'!$A$2:$E$46,4,FALSE))," ")</f>
        <v xml:space="preserve"> </v>
      </c>
      <c r="J355" s="391">
        <f>VALUE(VLOOKUP(E355,'Pricing Reference'!$A$2:$E$46,5,FALSE))</f>
        <v>20</v>
      </c>
      <c r="K355" s="158"/>
      <c r="L355" s="158"/>
      <c r="M355" s="158"/>
      <c r="N355" s="158"/>
      <c r="O355" s="158"/>
      <c r="P355" s="396">
        <f t="shared" si="78"/>
        <v>0</v>
      </c>
      <c r="Q355" s="159"/>
      <c r="R355" s="160"/>
      <c r="S355" s="156">
        <v>847587005024</v>
      </c>
      <c r="T355" s="397" t="str">
        <f t="shared" si="79"/>
        <v xml:space="preserve"> </v>
      </c>
      <c r="U355" s="400"/>
      <c r="V355" s="161">
        <f t="shared" si="80"/>
        <v>0</v>
      </c>
      <c r="W355" s="161">
        <f t="shared" si="81"/>
        <v>0</v>
      </c>
      <c r="X355" s="161">
        <f t="shared" si="82"/>
        <v>0</v>
      </c>
      <c r="Y355" s="161">
        <f t="shared" si="83"/>
        <v>0</v>
      </c>
      <c r="Z355" s="161">
        <f t="shared" si="84"/>
        <v>0</v>
      </c>
      <c r="AA355" s="162">
        <f t="shared" si="85"/>
        <v>0</v>
      </c>
    </row>
    <row r="356" spans="1:27" s="343" customFormat="1" ht="14.4" thickTop="1" thickBot="1">
      <c r="A356" s="360">
        <v>100667</v>
      </c>
      <c r="B356" s="370" t="s">
        <v>465</v>
      </c>
      <c r="C356" s="346" t="s">
        <v>124</v>
      </c>
      <c r="D356" s="347">
        <v>53</v>
      </c>
      <c r="E356" s="346" t="s">
        <v>440</v>
      </c>
      <c r="F356" s="159">
        <f t="shared" si="77"/>
        <v>10</v>
      </c>
      <c r="G356" s="153">
        <f>IF($F$12=1,VALUE(VLOOKUP($E356,'Pricing Reference'!$A$2:$E$46,2,FALSE))," ")</f>
        <v>10</v>
      </c>
      <c r="H356" s="153" t="str">
        <f>IF($F$12=2,VALUE(VLOOKUP($E356,'Pricing Reference'!$A$2:$E$46,3,FALSE))," ")</f>
        <v xml:space="preserve"> </v>
      </c>
      <c r="I356" s="153" t="str">
        <f>IF($F$12=3,VALUE(VLOOKUP($E356,'Pricing Reference'!$A$2:$E$46,4,FALSE))," ")</f>
        <v xml:space="preserve"> </v>
      </c>
      <c r="J356" s="391">
        <f>VALUE(VLOOKUP(E356,'Pricing Reference'!$A$2:$E$46,5,FALSE))</f>
        <v>20</v>
      </c>
      <c r="K356" s="158"/>
      <c r="L356" s="158"/>
      <c r="M356" s="158"/>
      <c r="N356" s="158"/>
      <c r="O356" s="158"/>
      <c r="P356" s="396">
        <f t="shared" si="78"/>
        <v>0</v>
      </c>
      <c r="Q356" s="163"/>
      <c r="R356" s="160"/>
      <c r="S356" s="156">
        <v>847587003891</v>
      </c>
      <c r="T356" s="397" t="str">
        <f t="shared" si="79"/>
        <v xml:space="preserve"> </v>
      </c>
      <c r="U356" s="395"/>
      <c r="V356" s="161">
        <f t="shared" si="80"/>
        <v>0</v>
      </c>
      <c r="W356" s="161">
        <f t="shared" si="81"/>
        <v>0</v>
      </c>
      <c r="X356" s="161">
        <f t="shared" si="82"/>
        <v>0</v>
      </c>
      <c r="Y356" s="161">
        <f t="shared" si="83"/>
        <v>0</v>
      </c>
      <c r="Z356" s="161">
        <f t="shared" si="84"/>
        <v>0</v>
      </c>
      <c r="AA356" s="162">
        <f t="shared" si="85"/>
        <v>0</v>
      </c>
    </row>
    <row r="357" spans="1:27" s="343" customFormat="1" ht="14.4" thickTop="1" thickBot="1">
      <c r="A357" s="360">
        <v>104834</v>
      </c>
      <c r="B357" s="370" t="s">
        <v>466</v>
      </c>
      <c r="C357" s="346" t="s">
        <v>124</v>
      </c>
      <c r="D357" s="347">
        <v>53</v>
      </c>
      <c r="E357" s="346" t="s">
        <v>440</v>
      </c>
      <c r="F357" s="159">
        <f t="shared" si="77"/>
        <v>10</v>
      </c>
      <c r="G357" s="153">
        <f>IF($F$12=1,VALUE(VLOOKUP($E357,'Pricing Reference'!$A$2:$E$46,2,FALSE))," ")</f>
        <v>10</v>
      </c>
      <c r="H357" s="153" t="str">
        <f>IF($F$12=2,VALUE(VLOOKUP($E357,'Pricing Reference'!$A$2:$E$46,3,FALSE))," ")</f>
        <v xml:space="preserve"> </v>
      </c>
      <c r="I357" s="153" t="str">
        <f>IF($F$12=3,VALUE(VLOOKUP($E357,'Pricing Reference'!$A$2:$E$46,4,FALSE))," ")</f>
        <v xml:space="preserve"> </v>
      </c>
      <c r="J357" s="391">
        <f>VALUE(VLOOKUP(E357,'Pricing Reference'!$A$2:$E$46,5,FALSE))</f>
        <v>20</v>
      </c>
      <c r="K357" s="158"/>
      <c r="L357" s="158"/>
      <c r="M357" s="158"/>
      <c r="N357" s="158"/>
      <c r="O357" s="158"/>
      <c r="P357" s="396">
        <f t="shared" si="78"/>
        <v>0</v>
      </c>
      <c r="Q357" s="163"/>
      <c r="R357" s="160"/>
      <c r="S357" s="156">
        <v>847587004263</v>
      </c>
      <c r="T357" s="397" t="str">
        <f t="shared" si="79"/>
        <v xml:space="preserve"> </v>
      </c>
      <c r="U357" s="395"/>
      <c r="V357" s="161">
        <f t="shared" si="80"/>
        <v>0</v>
      </c>
      <c r="W357" s="161">
        <f t="shared" si="81"/>
        <v>0</v>
      </c>
      <c r="X357" s="161">
        <f t="shared" si="82"/>
        <v>0</v>
      </c>
      <c r="Y357" s="161">
        <f t="shared" si="83"/>
        <v>0</v>
      </c>
      <c r="Z357" s="161">
        <f t="shared" si="84"/>
        <v>0</v>
      </c>
      <c r="AA357" s="162">
        <f t="shared" si="85"/>
        <v>0</v>
      </c>
    </row>
    <row r="358" spans="1:27" s="343" customFormat="1" ht="14.4" thickTop="1" thickBot="1">
      <c r="A358" s="360">
        <v>100425</v>
      </c>
      <c r="B358" s="370" t="s">
        <v>467</v>
      </c>
      <c r="C358" s="346" t="s">
        <v>124</v>
      </c>
      <c r="D358" s="347">
        <v>53</v>
      </c>
      <c r="E358" s="346" t="s">
        <v>440</v>
      </c>
      <c r="F358" s="159">
        <f t="shared" si="77"/>
        <v>10</v>
      </c>
      <c r="G358" s="153">
        <f>IF($F$12=1,VALUE(VLOOKUP($E358,'Pricing Reference'!$A$2:$E$46,2,FALSE))," ")</f>
        <v>10</v>
      </c>
      <c r="H358" s="153" t="str">
        <f>IF($F$12=2,VALUE(VLOOKUP($E358,'Pricing Reference'!$A$2:$E$46,3,FALSE))," ")</f>
        <v xml:space="preserve"> </v>
      </c>
      <c r="I358" s="153" t="str">
        <f>IF($F$12=3,VALUE(VLOOKUP($E358,'Pricing Reference'!$A$2:$E$46,4,FALSE))," ")</f>
        <v xml:space="preserve"> </v>
      </c>
      <c r="J358" s="391">
        <f>VALUE(VLOOKUP(E358,'Pricing Reference'!$A$2:$E$46,5,FALSE))</f>
        <v>20</v>
      </c>
      <c r="K358" s="158"/>
      <c r="L358" s="158"/>
      <c r="M358" s="158"/>
      <c r="N358" s="158"/>
      <c r="O358" s="158"/>
      <c r="P358" s="396">
        <f t="shared" si="78"/>
        <v>0</v>
      </c>
      <c r="Q358" s="163"/>
      <c r="R358" s="160"/>
      <c r="S358" s="156">
        <v>877958009061</v>
      </c>
      <c r="T358" s="397" t="str">
        <f t="shared" si="79"/>
        <v xml:space="preserve"> </v>
      </c>
      <c r="U358" s="395"/>
      <c r="V358" s="161">
        <f t="shared" si="80"/>
        <v>0</v>
      </c>
      <c r="W358" s="161">
        <f t="shared" si="81"/>
        <v>0</v>
      </c>
      <c r="X358" s="161">
        <f t="shared" si="82"/>
        <v>0</v>
      </c>
      <c r="Y358" s="161">
        <f t="shared" si="83"/>
        <v>0</v>
      </c>
      <c r="Z358" s="161">
        <f t="shared" si="84"/>
        <v>0</v>
      </c>
      <c r="AA358" s="162">
        <f t="shared" si="85"/>
        <v>0</v>
      </c>
    </row>
    <row r="359" spans="1:27" s="343" customFormat="1" ht="14.4" thickTop="1" thickBot="1">
      <c r="A359" s="360">
        <v>100419</v>
      </c>
      <c r="B359" s="370" t="s">
        <v>468</v>
      </c>
      <c r="C359" s="346" t="s">
        <v>124</v>
      </c>
      <c r="D359" s="347">
        <v>53</v>
      </c>
      <c r="E359" s="346" t="s">
        <v>440</v>
      </c>
      <c r="F359" s="159">
        <f t="shared" si="77"/>
        <v>10</v>
      </c>
      <c r="G359" s="153">
        <f>IF($F$12=1,VALUE(VLOOKUP($E359,'Pricing Reference'!$A$2:$E$46,2,FALSE))," ")</f>
        <v>10</v>
      </c>
      <c r="H359" s="153" t="str">
        <f>IF($F$12=2,VALUE(VLOOKUP($E359,'Pricing Reference'!$A$2:$E$46,3,FALSE))," ")</f>
        <v xml:space="preserve"> </v>
      </c>
      <c r="I359" s="153" t="str">
        <f>IF($F$12=3,VALUE(VLOOKUP($E359,'Pricing Reference'!$A$2:$E$46,4,FALSE))," ")</f>
        <v xml:space="preserve"> </v>
      </c>
      <c r="J359" s="391">
        <f>VALUE(VLOOKUP(E359,'Pricing Reference'!$A$2:$E$46,5,FALSE))</f>
        <v>20</v>
      </c>
      <c r="K359" s="158"/>
      <c r="L359" s="158"/>
      <c r="M359" s="158"/>
      <c r="N359" s="158"/>
      <c r="O359" s="158"/>
      <c r="P359" s="396">
        <f t="shared" si="78"/>
        <v>0</v>
      </c>
      <c r="Q359" s="163"/>
      <c r="R359" s="160"/>
      <c r="S359" s="156">
        <v>877958006626</v>
      </c>
      <c r="T359" s="397" t="str">
        <f t="shared" si="79"/>
        <v xml:space="preserve"> </v>
      </c>
      <c r="U359" s="395"/>
      <c r="V359" s="161">
        <f t="shared" si="80"/>
        <v>0</v>
      </c>
      <c r="W359" s="161">
        <f t="shared" si="81"/>
        <v>0</v>
      </c>
      <c r="X359" s="161">
        <f t="shared" si="82"/>
        <v>0</v>
      </c>
      <c r="Y359" s="161">
        <f t="shared" si="83"/>
        <v>0</v>
      </c>
      <c r="Z359" s="161">
        <f t="shared" si="84"/>
        <v>0</v>
      </c>
      <c r="AA359" s="162">
        <f t="shared" si="85"/>
        <v>0</v>
      </c>
    </row>
    <row r="360" spans="1:27" s="343" customFormat="1" ht="14.4" thickTop="1" thickBot="1">
      <c r="A360" s="360">
        <v>104827</v>
      </c>
      <c r="B360" s="370" t="s">
        <v>469</v>
      </c>
      <c r="C360" s="346" t="s">
        <v>124</v>
      </c>
      <c r="D360" s="347">
        <v>53</v>
      </c>
      <c r="E360" s="346" t="s">
        <v>440</v>
      </c>
      <c r="F360" s="159">
        <f t="shared" si="77"/>
        <v>10</v>
      </c>
      <c r="G360" s="153">
        <f>IF($F$12=1,VALUE(VLOOKUP($E360,'Pricing Reference'!$A$2:$E$46,2,FALSE))," ")</f>
        <v>10</v>
      </c>
      <c r="H360" s="153" t="str">
        <f>IF($F$12=2,VALUE(VLOOKUP($E360,'Pricing Reference'!$A$2:$E$46,3,FALSE))," ")</f>
        <v xml:space="preserve"> </v>
      </c>
      <c r="I360" s="153" t="str">
        <f>IF($F$12=3,VALUE(VLOOKUP($E360,'Pricing Reference'!$A$2:$E$46,4,FALSE))," ")</f>
        <v xml:space="preserve"> </v>
      </c>
      <c r="J360" s="391">
        <f>VALUE(VLOOKUP(E360,'Pricing Reference'!$A$2:$E$46,5,FALSE))</f>
        <v>20</v>
      </c>
      <c r="K360" s="158"/>
      <c r="L360" s="158"/>
      <c r="M360" s="158"/>
      <c r="N360" s="158"/>
      <c r="O360" s="158"/>
      <c r="P360" s="396">
        <f t="shared" si="78"/>
        <v>0</v>
      </c>
      <c r="Q360" s="163"/>
      <c r="R360" s="160"/>
      <c r="S360" s="156">
        <v>847587004256</v>
      </c>
      <c r="T360" s="397" t="str">
        <f t="shared" si="79"/>
        <v xml:space="preserve"> </v>
      </c>
      <c r="U360" s="395"/>
      <c r="V360" s="161">
        <f t="shared" si="80"/>
        <v>0</v>
      </c>
      <c r="W360" s="161">
        <f t="shared" si="81"/>
        <v>0</v>
      </c>
      <c r="X360" s="161">
        <f t="shared" si="82"/>
        <v>0</v>
      </c>
      <c r="Y360" s="161">
        <f t="shared" si="83"/>
        <v>0</v>
      </c>
      <c r="Z360" s="161">
        <f t="shared" si="84"/>
        <v>0</v>
      </c>
      <c r="AA360" s="162">
        <f t="shared" si="85"/>
        <v>0</v>
      </c>
    </row>
    <row r="361" spans="1:27" s="343" customFormat="1" ht="14.4" thickTop="1" thickBot="1">
      <c r="A361" s="360">
        <v>105751</v>
      </c>
      <c r="B361" s="370" t="s">
        <v>470</v>
      </c>
      <c r="C361" s="346" t="s">
        <v>124</v>
      </c>
      <c r="D361" s="347">
        <v>54</v>
      </c>
      <c r="E361" s="346" t="s">
        <v>440</v>
      </c>
      <c r="F361" s="159">
        <f t="shared" si="77"/>
        <v>10</v>
      </c>
      <c r="G361" s="153">
        <f>IF($F$12=1,VALUE(VLOOKUP($E361,'Pricing Reference'!$A$2:$E$46,2,FALSE))," ")</f>
        <v>10</v>
      </c>
      <c r="H361" s="153" t="str">
        <f>IF($F$12=2,VALUE(VLOOKUP($E361,'Pricing Reference'!$A$2:$E$46,3,FALSE))," ")</f>
        <v xml:space="preserve"> </v>
      </c>
      <c r="I361" s="153" t="str">
        <f>IF($F$12=3,VALUE(VLOOKUP($E361,'Pricing Reference'!$A$2:$E$46,4,FALSE))," ")</f>
        <v xml:space="preserve"> </v>
      </c>
      <c r="J361" s="391">
        <f>VALUE(VLOOKUP(E361,'Pricing Reference'!$A$2:$E$46,5,FALSE))</f>
        <v>20</v>
      </c>
      <c r="K361" s="158"/>
      <c r="L361" s="158"/>
      <c r="M361" s="158"/>
      <c r="N361" s="158"/>
      <c r="O361" s="158"/>
      <c r="P361" s="396">
        <f t="shared" si="78"/>
        <v>0</v>
      </c>
      <c r="Q361" s="163"/>
      <c r="R361" s="160"/>
      <c r="S361" s="156">
        <v>847587005116</v>
      </c>
      <c r="T361" s="397" t="str">
        <f t="shared" si="79"/>
        <v xml:space="preserve"> </v>
      </c>
      <c r="U361" s="395"/>
      <c r="V361" s="161">
        <f t="shared" si="80"/>
        <v>0</v>
      </c>
      <c r="W361" s="161">
        <f t="shared" si="81"/>
        <v>0</v>
      </c>
      <c r="X361" s="161">
        <f t="shared" si="82"/>
        <v>0</v>
      </c>
      <c r="Y361" s="161">
        <f t="shared" si="83"/>
        <v>0</v>
      </c>
      <c r="Z361" s="161">
        <f t="shared" si="84"/>
        <v>0</v>
      </c>
      <c r="AA361" s="162">
        <f t="shared" si="85"/>
        <v>0</v>
      </c>
    </row>
    <row r="362" spans="1:27" s="343" customFormat="1" ht="14.4" thickTop="1" thickBot="1">
      <c r="A362" s="360">
        <v>104843</v>
      </c>
      <c r="B362" s="370" t="s">
        <v>471</v>
      </c>
      <c r="C362" s="346" t="s">
        <v>124</v>
      </c>
      <c r="D362" s="347">
        <v>54</v>
      </c>
      <c r="E362" s="346" t="s">
        <v>440</v>
      </c>
      <c r="F362" s="159">
        <f t="shared" si="77"/>
        <v>10</v>
      </c>
      <c r="G362" s="153">
        <f>IF($F$12=1,VALUE(VLOOKUP($E362,'Pricing Reference'!$A$2:$E$46,2,FALSE))," ")</f>
        <v>10</v>
      </c>
      <c r="H362" s="153" t="str">
        <f>IF($F$12=2,VALUE(VLOOKUP($E362,'Pricing Reference'!$A$2:$E$46,3,FALSE))," ")</f>
        <v xml:space="preserve"> </v>
      </c>
      <c r="I362" s="153" t="str">
        <f>IF($F$12=3,VALUE(VLOOKUP($E362,'Pricing Reference'!$A$2:$E$46,4,FALSE))," ")</f>
        <v xml:space="preserve"> </v>
      </c>
      <c r="J362" s="391">
        <f>VALUE(VLOOKUP(E362,'Pricing Reference'!$A$2:$E$46,5,FALSE))</f>
        <v>20</v>
      </c>
      <c r="K362" s="158"/>
      <c r="L362" s="158"/>
      <c r="M362" s="158"/>
      <c r="N362" s="158"/>
      <c r="O362" s="158"/>
      <c r="P362" s="396">
        <f t="shared" si="78"/>
        <v>0</v>
      </c>
      <c r="Q362" s="163"/>
      <c r="R362" s="160"/>
      <c r="S362" s="156">
        <v>847587004300</v>
      </c>
      <c r="T362" s="397" t="str">
        <f t="shared" si="79"/>
        <v xml:space="preserve"> </v>
      </c>
      <c r="U362" s="395"/>
      <c r="V362" s="161">
        <f t="shared" si="80"/>
        <v>0</v>
      </c>
      <c r="W362" s="161">
        <f t="shared" si="81"/>
        <v>0</v>
      </c>
      <c r="X362" s="161">
        <f t="shared" si="82"/>
        <v>0</v>
      </c>
      <c r="Y362" s="161">
        <f t="shared" si="83"/>
        <v>0</v>
      </c>
      <c r="Z362" s="161">
        <f t="shared" si="84"/>
        <v>0</v>
      </c>
      <c r="AA362" s="162">
        <f t="shared" si="85"/>
        <v>0</v>
      </c>
    </row>
    <row r="363" spans="1:27" s="343" customFormat="1" ht="14.4" thickTop="1" thickBot="1">
      <c r="A363" s="351">
        <v>105752</v>
      </c>
      <c r="B363" s="346" t="s">
        <v>472</v>
      </c>
      <c r="C363" s="346" t="s">
        <v>124</v>
      </c>
      <c r="D363" s="347">
        <v>54</v>
      </c>
      <c r="E363" s="346" t="s">
        <v>440</v>
      </c>
      <c r="F363" s="159">
        <f t="shared" si="77"/>
        <v>10</v>
      </c>
      <c r="G363" s="153">
        <f>IF($F$12=1,VALUE(VLOOKUP($E363,'Pricing Reference'!$A$2:$E$46,2,FALSE))," ")</f>
        <v>10</v>
      </c>
      <c r="H363" s="153" t="str">
        <f>IF($F$12=2,VALUE(VLOOKUP($E363,'Pricing Reference'!$A$2:$E$46,3,FALSE))," ")</f>
        <v xml:space="preserve"> </v>
      </c>
      <c r="I363" s="153" t="str">
        <f>IF($F$12=3,VALUE(VLOOKUP($E363,'Pricing Reference'!$A$2:$E$46,4,FALSE))," ")</f>
        <v xml:space="preserve"> </v>
      </c>
      <c r="J363" s="391">
        <f>VALUE(VLOOKUP(E363,'Pricing Reference'!$A$2:$E$46,5,FALSE))</f>
        <v>20</v>
      </c>
      <c r="K363" s="158"/>
      <c r="L363" s="158"/>
      <c r="M363" s="158"/>
      <c r="N363" s="158"/>
      <c r="O363" s="158"/>
      <c r="P363" s="396">
        <f t="shared" si="78"/>
        <v>0</v>
      </c>
      <c r="Q363" s="163"/>
      <c r="R363" s="160"/>
      <c r="S363" s="156">
        <v>847587005123</v>
      </c>
      <c r="T363" s="397" t="str">
        <f t="shared" si="79"/>
        <v xml:space="preserve"> </v>
      </c>
      <c r="U363" s="395"/>
      <c r="V363" s="161">
        <f t="shared" si="80"/>
        <v>0</v>
      </c>
      <c r="W363" s="161">
        <f t="shared" si="81"/>
        <v>0</v>
      </c>
      <c r="X363" s="161">
        <f t="shared" si="82"/>
        <v>0</v>
      </c>
      <c r="Y363" s="161">
        <f t="shared" si="83"/>
        <v>0</v>
      </c>
      <c r="Z363" s="161">
        <f t="shared" si="84"/>
        <v>0</v>
      </c>
      <c r="AA363" s="162">
        <f t="shared" si="85"/>
        <v>0</v>
      </c>
    </row>
    <row r="364" spans="1:27" s="343" customFormat="1" ht="14.4" thickTop="1" thickBot="1">
      <c r="A364" s="351">
        <v>100558</v>
      </c>
      <c r="B364" s="346" t="s">
        <v>473</v>
      </c>
      <c r="C364" s="346" t="s">
        <v>124</v>
      </c>
      <c r="D364" s="347">
        <v>54</v>
      </c>
      <c r="E364" s="346" t="s">
        <v>440</v>
      </c>
      <c r="F364" s="159">
        <f t="shared" si="77"/>
        <v>10</v>
      </c>
      <c r="G364" s="153">
        <f>IF($F$12=1,VALUE(VLOOKUP($E364,'Pricing Reference'!$A$2:$E$46,2,FALSE))," ")</f>
        <v>10</v>
      </c>
      <c r="H364" s="153" t="str">
        <f>IF($F$12=2,VALUE(VLOOKUP($E364,'Pricing Reference'!$A$2:$E$46,3,FALSE))," ")</f>
        <v xml:space="preserve"> </v>
      </c>
      <c r="I364" s="153" t="str">
        <f>IF($F$12=3,VALUE(VLOOKUP($E364,'Pricing Reference'!$A$2:$E$46,4,FALSE))," ")</f>
        <v xml:space="preserve"> </v>
      </c>
      <c r="J364" s="391">
        <f>VALUE(VLOOKUP(E364,'Pricing Reference'!$A$2:$E$46,5,FALSE))</f>
        <v>20</v>
      </c>
      <c r="K364" s="158"/>
      <c r="L364" s="158"/>
      <c r="M364" s="158"/>
      <c r="N364" s="158"/>
      <c r="O364" s="158"/>
      <c r="P364" s="396">
        <f t="shared" si="78"/>
        <v>0</v>
      </c>
      <c r="Q364" s="163"/>
      <c r="R364" s="160"/>
      <c r="S364" s="156">
        <v>847587003860</v>
      </c>
      <c r="T364" s="397" t="str">
        <f t="shared" si="79"/>
        <v xml:space="preserve"> </v>
      </c>
      <c r="U364" s="395"/>
      <c r="V364" s="161">
        <f t="shared" si="80"/>
        <v>0</v>
      </c>
      <c r="W364" s="161">
        <f t="shared" si="81"/>
        <v>0</v>
      </c>
      <c r="X364" s="161">
        <f t="shared" si="82"/>
        <v>0</v>
      </c>
      <c r="Y364" s="161">
        <f t="shared" si="83"/>
        <v>0</v>
      </c>
      <c r="Z364" s="161">
        <f t="shared" si="84"/>
        <v>0</v>
      </c>
      <c r="AA364" s="162">
        <f t="shared" si="85"/>
        <v>0</v>
      </c>
    </row>
    <row r="365" spans="1:27" s="343" customFormat="1" ht="14.4" thickTop="1" thickBot="1">
      <c r="A365" s="359">
        <v>100450</v>
      </c>
      <c r="B365" s="346" t="s">
        <v>474</v>
      </c>
      <c r="C365" s="346" t="s">
        <v>124</v>
      </c>
      <c r="D365" s="347">
        <v>54</v>
      </c>
      <c r="E365" s="346" t="s">
        <v>440</v>
      </c>
      <c r="F365" s="159">
        <f t="shared" si="77"/>
        <v>10</v>
      </c>
      <c r="G365" s="153">
        <f>IF($F$12=1,VALUE(VLOOKUP($E365,'Pricing Reference'!$A$2:$E$46,2,FALSE))," ")</f>
        <v>10</v>
      </c>
      <c r="H365" s="153" t="str">
        <f>IF($F$12=2,VALUE(VLOOKUP($E365,'Pricing Reference'!$A$2:$E$46,3,FALSE))," ")</f>
        <v xml:space="preserve"> </v>
      </c>
      <c r="I365" s="153" t="str">
        <f>IF($F$12=3,VALUE(VLOOKUP($E365,'Pricing Reference'!$A$2:$E$46,4,FALSE))," ")</f>
        <v xml:space="preserve"> </v>
      </c>
      <c r="J365" s="391">
        <f>VALUE(VLOOKUP(E365,'Pricing Reference'!$A$2:$E$46,5,FALSE))</f>
        <v>20</v>
      </c>
      <c r="K365" s="158"/>
      <c r="L365" s="158"/>
      <c r="M365" s="158"/>
      <c r="N365" s="158"/>
      <c r="O365" s="158"/>
      <c r="P365" s="396">
        <f t="shared" si="78"/>
        <v>0</v>
      </c>
      <c r="Q365" s="163"/>
      <c r="R365" s="160"/>
      <c r="S365" s="156">
        <v>847587001477</v>
      </c>
      <c r="T365" s="397" t="str">
        <f t="shared" si="79"/>
        <v xml:space="preserve"> </v>
      </c>
      <c r="U365" s="395"/>
      <c r="V365" s="161">
        <f t="shared" si="80"/>
        <v>0</v>
      </c>
      <c r="W365" s="161">
        <f t="shared" si="81"/>
        <v>0</v>
      </c>
      <c r="X365" s="161">
        <f t="shared" si="82"/>
        <v>0</v>
      </c>
      <c r="Y365" s="161">
        <f t="shared" si="83"/>
        <v>0</v>
      </c>
      <c r="Z365" s="161">
        <f t="shared" si="84"/>
        <v>0</v>
      </c>
      <c r="AA365" s="162">
        <f t="shared" si="85"/>
        <v>0</v>
      </c>
    </row>
    <row r="366" spans="1:27" s="343" customFormat="1" ht="14.4" thickTop="1" thickBot="1">
      <c r="A366" s="360">
        <v>100449</v>
      </c>
      <c r="B366" s="346" t="s">
        <v>475</v>
      </c>
      <c r="C366" s="346" t="s">
        <v>124</v>
      </c>
      <c r="D366" s="347">
        <v>54</v>
      </c>
      <c r="E366" s="346" t="s">
        <v>440</v>
      </c>
      <c r="F366" s="159">
        <f t="shared" si="77"/>
        <v>10</v>
      </c>
      <c r="G366" s="153">
        <f>IF($F$12=1,VALUE(VLOOKUP($E366,'Pricing Reference'!$A$2:$E$46,2,FALSE))," ")</f>
        <v>10</v>
      </c>
      <c r="H366" s="153" t="str">
        <f>IF($F$12=2,VALUE(VLOOKUP($E366,'Pricing Reference'!$A$2:$E$46,3,FALSE))," ")</f>
        <v xml:space="preserve"> </v>
      </c>
      <c r="I366" s="153" t="str">
        <f>IF($F$12=3,VALUE(VLOOKUP($E366,'Pricing Reference'!$A$2:$E$46,4,FALSE))," ")</f>
        <v xml:space="preserve"> </v>
      </c>
      <c r="J366" s="391">
        <f>VALUE(VLOOKUP(E366,'Pricing Reference'!$A$2:$E$46,5,FALSE))</f>
        <v>20</v>
      </c>
      <c r="K366" s="158"/>
      <c r="L366" s="158"/>
      <c r="M366" s="158"/>
      <c r="N366" s="158"/>
      <c r="O366" s="158"/>
      <c r="P366" s="396">
        <f t="shared" si="78"/>
        <v>0</v>
      </c>
      <c r="Q366" s="163"/>
      <c r="R366" s="160"/>
      <c r="S366" s="156">
        <v>847587001460</v>
      </c>
      <c r="T366" s="397" t="str">
        <f t="shared" si="79"/>
        <v xml:space="preserve"> </v>
      </c>
      <c r="U366" s="395"/>
      <c r="V366" s="161">
        <f t="shared" si="80"/>
        <v>0</v>
      </c>
      <c r="W366" s="161">
        <f t="shared" si="81"/>
        <v>0</v>
      </c>
      <c r="X366" s="161">
        <f t="shared" si="82"/>
        <v>0</v>
      </c>
      <c r="Y366" s="161">
        <f t="shared" si="83"/>
        <v>0</v>
      </c>
      <c r="Z366" s="161">
        <f t="shared" si="84"/>
        <v>0</v>
      </c>
      <c r="AA366" s="162">
        <f t="shared" si="85"/>
        <v>0</v>
      </c>
    </row>
    <row r="367" spans="1:27" s="343" customFormat="1" ht="14.4" thickTop="1" thickBot="1">
      <c r="A367" s="360">
        <v>105750</v>
      </c>
      <c r="B367" s="346" t="s">
        <v>476</v>
      </c>
      <c r="C367" s="346" t="s">
        <v>124</v>
      </c>
      <c r="D367" s="347">
        <v>54</v>
      </c>
      <c r="E367" s="346" t="s">
        <v>440</v>
      </c>
      <c r="F367" s="159">
        <f t="shared" si="77"/>
        <v>10</v>
      </c>
      <c r="G367" s="153">
        <f>IF($F$12=1,VALUE(VLOOKUP($E367,'Pricing Reference'!$A$2:$E$46,2,FALSE))," ")</f>
        <v>10</v>
      </c>
      <c r="H367" s="153" t="str">
        <f>IF($F$12=2,VALUE(VLOOKUP($E367,'Pricing Reference'!$A$2:$E$46,3,FALSE))," ")</f>
        <v xml:space="preserve"> </v>
      </c>
      <c r="I367" s="153" t="str">
        <f>IF($F$12=3,VALUE(VLOOKUP($E367,'Pricing Reference'!$A$2:$E$46,4,FALSE))," ")</f>
        <v xml:space="preserve"> </v>
      </c>
      <c r="J367" s="391">
        <f>VALUE(VLOOKUP(E367,'Pricing Reference'!$A$2:$E$46,5,FALSE))</f>
        <v>20</v>
      </c>
      <c r="K367" s="158"/>
      <c r="L367" s="158"/>
      <c r="M367" s="158"/>
      <c r="N367" s="158"/>
      <c r="O367" s="158"/>
      <c r="P367" s="396">
        <f t="shared" si="78"/>
        <v>0</v>
      </c>
      <c r="Q367" s="163"/>
      <c r="R367" s="160"/>
      <c r="S367" s="156">
        <v>847587005109</v>
      </c>
      <c r="T367" s="397" t="str">
        <f t="shared" si="79"/>
        <v xml:space="preserve"> </v>
      </c>
      <c r="U367" s="395"/>
      <c r="V367" s="161">
        <f t="shared" si="80"/>
        <v>0</v>
      </c>
      <c r="W367" s="161">
        <f t="shared" si="81"/>
        <v>0</v>
      </c>
      <c r="X367" s="161">
        <f t="shared" si="82"/>
        <v>0</v>
      </c>
      <c r="Y367" s="161">
        <f t="shared" si="83"/>
        <v>0</v>
      </c>
      <c r="Z367" s="161">
        <f t="shared" si="84"/>
        <v>0</v>
      </c>
      <c r="AA367" s="162">
        <f t="shared" si="85"/>
        <v>0</v>
      </c>
    </row>
    <row r="368" spans="1:27" s="343" customFormat="1" ht="14.4" thickTop="1" thickBot="1">
      <c r="A368" s="351">
        <v>104814</v>
      </c>
      <c r="B368" s="346" t="s">
        <v>477</v>
      </c>
      <c r="C368" s="346" t="s">
        <v>124</v>
      </c>
      <c r="D368" s="347">
        <v>54</v>
      </c>
      <c r="E368" s="346" t="s">
        <v>440</v>
      </c>
      <c r="F368" s="159">
        <f t="shared" si="77"/>
        <v>10</v>
      </c>
      <c r="G368" s="153">
        <f>IF($F$12=1,VALUE(VLOOKUP($E368,'Pricing Reference'!$A$2:$E$46,2,FALSE))," ")</f>
        <v>10</v>
      </c>
      <c r="H368" s="153" t="str">
        <f>IF($F$12=2,VALUE(VLOOKUP($E368,'Pricing Reference'!$A$2:$E$46,3,FALSE))," ")</f>
        <v xml:space="preserve"> </v>
      </c>
      <c r="I368" s="153" t="str">
        <f>IF($F$12=3,VALUE(VLOOKUP($E368,'Pricing Reference'!$A$2:$E$46,4,FALSE))," ")</f>
        <v xml:space="preserve"> </v>
      </c>
      <c r="J368" s="391">
        <f>VALUE(VLOOKUP(E368,'Pricing Reference'!$A$2:$E$46,5,FALSE))</f>
        <v>20</v>
      </c>
      <c r="K368" s="158"/>
      <c r="L368" s="158"/>
      <c r="M368" s="158"/>
      <c r="N368" s="158"/>
      <c r="O368" s="158"/>
      <c r="P368" s="396">
        <f t="shared" si="78"/>
        <v>0</v>
      </c>
      <c r="Q368" s="163"/>
      <c r="R368" s="160"/>
      <c r="S368" s="156">
        <v>847587004232</v>
      </c>
      <c r="T368" s="397" t="str">
        <f t="shared" si="79"/>
        <v xml:space="preserve"> </v>
      </c>
      <c r="U368" s="395"/>
      <c r="V368" s="161">
        <f t="shared" si="80"/>
        <v>0</v>
      </c>
      <c r="W368" s="161">
        <f t="shared" si="81"/>
        <v>0</v>
      </c>
      <c r="X368" s="161">
        <f t="shared" si="82"/>
        <v>0</v>
      </c>
      <c r="Y368" s="161">
        <f t="shared" si="83"/>
        <v>0</v>
      </c>
      <c r="Z368" s="161">
        <f t="shared" si="84"/>
        <v>0</v>
      </c>
      <c r="AA368" s="162">
        <f t="shared" si="85"/>
        <v>0</v>
      </c>
    </row>
    <row r="369" spans="1:27" s="343" customFormat="1" ht="14.4" thickTop="1" thickBot="1">
      <c r="A369" s="360">
        <v>100458</v>
      </c>
      <c r="B369" s="346" t="s">
        <v>478</v>
      </c>
      <c r="C369" s="346" t="s">
        <v>124</v>
      </c>
      <c r="D369" s="347">
        <v>54</v>
      </c>
      <c r="E369" s="346" t="s">
        <v>440</v>
      </c>
      <c r="F369" s="159">
        <f t="shared" si="77"/>
        <v>10</v>
      </c>
      <c r="G369" s="153">
        <f>IF($F$12=1,VALUE(VLOOKUP($E369,'Pricing Reference'!$A$2:$E$46,2,FALSE))," ")</f>
        <v>10</v>
      </c>
      <c r="H369" s="153" t="str">
        <f>IF($F$12=2,VALUE(VLOOKUP($E369,'Pricing Reference'!$A$2:$E$46,3,FALSE))," ")</f>
        <v xml:space="preserve"> </v>
      </c>
      <c r="I369" s="153" t="str">
        <f>IF($F$12=3,VALUE(VLOOKUP($E369,'Pricing Reference'!$A$2:$E$46,4,FALSE))," ")</f>
        <v xml:space="preserve"> </v>
      </c>
      <c r="J369" s="391">
        <f>VALUE(VLOOKUP(E369,'Pricing Reference'!$A$2:$E$46,5,FALSE))</f>
        <v>20</v>
      </c>
      <c r="K369" s="158"/>
      <c r="L369" s="158"/>
      <c r="M369" s="158"/>
      <c r="N369" s="158"/>
      <c r="O369" s="158"/>
      <c r="P369" s="396">
        <f t="shared" si="78"/>
        <v>0</v>
      </c>
      <c r="Q369" s="163"/>
      <c r="R369" s="160"/>
      <c r="S369" s="156">
        <v>847587001385</v>
      </c>
      <c r="T369" s="397" t="str">
        <f t="shared" si="79"/>
        <v xml:space="preserve"> </v>
      </c>
      <c r="U369" s="395"/>
      <c r="V369" s="161">
        <f t="shared" si="80"/>
        <v>0</v>
      </c>
      <c r="W369" s="161">
        <f t="shared" si="81"/>
        <v>0</v>
      </c>
      <c r="X369" s="161">
        <f t="shared" si="82"/>
        <v>0</v>
      </c>
      <c r="Y369" s="161">
        <f t="shared" si="83"/>
        <v>0</v>
      </c>
      <c r="Z369" s="161">
        <f t="shared" si="84"/>
        <v>0</v>
      </c>
      <c r="AA369" s="162">
        <f t="shared" si="85"/>
        <v>0</v>
      </c>
    </row>
    <row r="370" spans="1:27" s="343" customFormat="1" ht="14.4" thickTop="1" thickBot="1">
      <c r="A370" s="359">
        <v>100456</v>
      </c>
      <c r="B370" s="346" t="s">
        <v>479</v>
      </c>
      <c r="C370" s="346" t="s">
        <v>124</v>
      </c>
      <c r="D370" s="347">
        <v>54</v>
      </c>
      <c r="E370" s="346" t="s">
        <v>440</v>
      </c>
      <c r="F370" s="159">
        <f t="shared" si="77"/>
        <v>10</v>
      </c>
      <c r="G370" s="153">
        <f>IF($F$12=1,VALUE(VLOOKUP($E370,'Pricing Reference'!$A$2:$E$46,2,FALSE))," ")</f>
        <v>10</v>
      </c>
      <c r="H370" s="153" t="str">
        <f>IF($F$12=2,VALUE(VLOOKUP($E370,'Pricing Reference'!$A$2:$E$46,3,FALSE))," ")</f>
        <v xml:space="preserve"> </v>
      </c>
      <c r="I370" s="153" t="str">
        <f>IF($F$12=3,VALUE(VLOOKUP($E370,'Pricing Reference'!$A$2:$E$46,4,FALSE))," ")</f>
        <v xml:space="preserve"> </v>
      </c>
      <c r="J370" s="391">
        <f>VALUE(VLOOKUP(E370,'Pricing Reference'!$A$2:$E$46,5,FALSE))</f>
        <v>20</v>
      </c>
      <c r="K370" s="158"/>
      <c r="L370" s="158"/>
      <c r="M370" s="158"/>
      <c r="N370" s="158"/>
      <c r="O370" s="158"/>
      <c r="P370" s="396">
        <f t="shared" si="78"/>
        <v>0</v>
      </c>
      <c r="Q370" s="163"/>
      <c r="R370" s="160"/>
      <c r="S370" s="156">
        <v>847587001491</v>
      </c>
      <c r="T370" s="397" t="str">
        <f t="shared" si="79"/>
        <v xml:space="preserve"> </v>
      </c>
      <c r="U370" s="395"/>
      <c r="V370" s="161">
        <f t="shared" si="80"/>
        <v>0</v>
      </c>
      <c r="W370" s="161">
        <f t="shared" si="81"/>
        <v>0</v>
      </c>
      <c r="X370" s="161">
        <f t="shared" si="82"/>
        <v>0</v>
      </c>
      <c r="Y370" s="161">
        <f t="shared" si="83"/>
        <v>0</v>
      </c>
      <c r="Z370" s="161">
        <f t="shared" si="84"/>
        <v>0</v>
      </c>
      <c r="AA370" s="162">
        <f t="shared" si="85"/>
        <v>0</v>
      </c>
    </row>
    <row r="371" spans="1:27" s="343" customFormat="1" ht="14.4" thickTop="1" thickBot="1">
      <c r="A371" s="360">
        <v>100426</v>
      </c>
      <c r="B371" s="346" t="s">
        <v>480</v>
      </c>
      <c r="C371" s="346" t="s">
        <v>124</v>
      </c>
      <c r="D371" s="347">
        <v>54</v>
      </c>
      <c r="E371" s="346" t="s">
        <v>440</v>
      </c>
      <c r="F371" s="159">
        <f t="shared" si="77"/>
        <v>10</v>
      </c>
      <c r="G371" s="153">
        <f>IF($F$12=1,VALUE(VLOOKUP($E371,'Pricing Reference'!$A$2:$E$46,2,FALSE))," ")</f>
        <v>10</v>
      </c>
      <c r="H371" s="153" t="str">
        <f>IF($F$12=2,VALUE(VLOOKUP($E371,'Pricing Reference'!$A$2:$E$46,3,FALSE))," ")</f>
        <v xml:space="preserve"> </v>
      </c>
      <c r="I371" s="153" t="str">
        <f>IF($F$12=3,VALUE(VLOOKUP($E371,'Pricing Reference'!$A$2:$E$46,4,FALSE))," ")</f>
        <v xml:space="preserve"> </v>
      </c>
      <c r="J371" s="391">
        <f>VALUE(VLOOKUP(E371,'Pricing Reference'!$A$2:$E$46,5,FALSE))</f>
        <v>20</v>
      </c>
      <c r="K371" s="158"/>
      <c r="L371" s="158"/>
      <c r="M371" s="158"/>
      <c r="N371" s="158"/>
      <c r="O371" s="158"/>
      <c r="P371" s="396">
        <f t="shared" si="78"/>
        <v>0</v>
      </c>
      <c r="Q371" s="163"/>
      <c r="R371" s="160"/>
      <c r="S371" s="156">
        <v>877958009078</v>
      </c>
      <c r="T371" s="397" t="str">
        <f t="shared" si="79"/>
        <v xml:space="preserve"> </v>
      </c>
      <c r="U371" s="395"/>
      <c r="V371" s="161">
        <f t="shared" si="80"/>
        <v>0</v>
      </c>
      <c r="W371" s="161">
        <f t="shared" si="81"/>
        <v>0</v>
      </c>
      <c r="X371" s="161">
        <f t="shared" si="82"/>
        <v>0</v>
      </c>
      <c r="Y371" s="161">
        <f t="shared" si="83"/>
        <v>0</v>
      </c>
      <c r="Z371" s="161">
        <f t="shared" si="84"/>
        <v>0</v>
      </c>
      <c r="AA371" s="162">
        <f t="shared" si="85"/>
        <v>0</v>
      </c>
    </row>
    <row r="372" spans="1:27" s="343" customFormat="1" ht="14.4" thickTop="1" thickBot="1">
      <c r="A372" s="360">
        <v>100422</v>
      </c>
      <c r="B372" s="346" t="s">
        <v>481</v>
      </c>
      <c r="C372" s="346" t="s">
        <v>124</v>
      </c>
      <c r="D372" s="347">
        <v>54</v>
      </c>
      <c r="E372" s="346" t="s">
        <v>440</v>
      </c>
      <c r="F372" s="159">
        <f t="shared" si="77"/>
        <v>10</v>
      </c>
      <c r="G372" s="153">
        <f>IF($F$12=1,VALUE(VLOOKUP($E372,'Pricing Reference'!$A$2:$E$46,2,FALSE))," ")</f>
        <v>10</v>
      </c>
      <c r="H372" s="153" t="str">
        <f>IF($F$12=2,VALUE(VLOOKUP($E372,'Pricing Reference'!$A$2:$E$46,3,FALSE))," ")</f>
        <v xml:space="preserve"> </v>
      </c>
      <c r="I372" s="153" t="str">
        <f>IF($F$12=3,VALUE(VLOOKUP($E372,'Pricing Reference'!$A$2:$E$46,4,FALSE))," ")</f>
        <v xml:space="preserve"> </v>
      </c>
      <c r="J372" s="391">
        <f>VALUE(VLOOKUP(E372,'Pricing Reference'!$A$2:$E$46,5,FALSE))</f>
        <v>20</v>
      </c>
      <c r="K372" s="158"/>
      <c r="L372" s="158"/>
      <c r="M372" s="158"/>
      <c r="N372" s="158"/>
      <c r="O372" s="158"/>
      <c r="P372" s="396">
        <f t="shared" si="78"/>
        <v>0</v>
      </c>
      <c r="Q372" s="163"/>
      <c r="R372" s="160"/>
      <c r="S372" s="156">
        <v>877958006718</v>
      </c>
      <c r="T372" s="397" t="str">
        <f t="shared" si="79"/>
        <v xml:space="preserve"> </v>
      </c>
      <c r="U372" s="395"/>
      <c r="V372" s="161">
        <f t="shared" si="80"/>
        <v>0</v>
      </c>
      <c r="W372" s="161">
        <f t="shared" si="81"/>
        <v>0</v>
      </c>
      <c r="X372" s="161">
        <f t="shared" si="82"/>
        <v>0</v>
      </c>
      <c r="Y372" s="161">
        <f t="shared" si="83"/>
        <v>0</v>
      </c>
      <c r="Z372" s="161">
        <f t="shared" si="84"/>
        <v>0</v>
      </c>
      <c r="AA372" s="162">
        <f t="shared" si="85"/>
        <v>0</v>
      </c>
    </row>
    <row r="373" spans="1:27" s="343" customFormat="1" ht="14.4" thickTop="1" thickBot="1">
      <c r="A373" s="360">
        <v>100452</v>
      </c>
      <c r="B373" s="370" t="s">
        <v>482</v>
      </c>
      <c r="C373" s="346" t="s">
        <v>124</v>
      </c>
      <c r="D373" s="347">
        <v>55</v>
      </c>
      <c r="E373" s="346" t="s">
        <v>440</v>
      </c>
      <c r="F373" s="159">
        <f t="shared" ref="F373" si="86">SUM(G373:I373)</f>
        <v>10</v>
      </c>
      <c r="G373" s="153">
        <f>IF($F$12=1,VALUE(VLOOKUP($E373,'Pricing Reference'!$A$2:$E$46,2,FALSE))," ")</f>
        <v>10</v>
      </c>
      <c r="H373" s="153" t="str">
        <f>IF($F$12=2,VALUE(VLOOKUP($E373,'Pricing Reference'!$A$2:$E$46,3,FALSE))," ")</f>
        <v xml:space="preserve"> </v>
      </c>
      <c r="I373" s="153" t="str">
        <f>IF($F$12=3,VALUE(VLOOKUP($E373,'Pricing Reference'!$A$2:$E$46,4,FALSE))," ")</f>
        <v xml:space="preserve"> </v>
      </c>
      <c r="J373" s="391">
        <f>VALUE(VLOOKUP(E373,'Pricing Reference'!$A$2:$E$46,5,FALSE))</f>
        <v>20</v>
      </c>
      <c r="K373" s="158"/>
      <c r="L373" s="158"/>
      <c r="M373" s="158"/>
      <c r="N373" s="158"/>
      <c r="O373" s="158"/>
      <c r="P373" s="396">
        <f t="shared" si="78"/>
        <v>0</v>
      </c>
      <c r="Q373" s="163"/>
      <c r="R373" s="160"/>
      <c r="S373" s="156">
        <v>847587001446</v>
      </c>
      <c r="T373" s="397" t="str">
        <f t="shared" si="79"/>
        <v xml:space="preserve"> </v>
      </c>
      <c r="U373" s="395"/>
      <c r="V373" s="161">
        <f t="shared" si="80"/>
        <v>0</v>
      </c>
      <c r="W373" s="161">
        <f t="shared" si="81"/>
        <v>0</v>
      </c>
      <c r="X373" s="161">
        <f t="shared" si="82"/>
        <v>0</v>
      </c>
      <c r="Y373" s="161">
        <f t="shared" si="83"/>
        <v>0</v>
      </c>
      <c r="Z373" s="161">
        <f t="shared" si="84"/>
        <v>0</v>
      </c>
      <c r="AA373" s="162">
        <f t="shared" si="85"/>
        <v>0</v>
      </c>
    </row>
    <row r="374" spans="1:27" s="343" customFormat="1" ht="14.4" thickTop="1" thickBot="1">
      <c r="A374" s="360">
        <v>100453</v>
      </c>
      <c r="B374" s="370" t="s">
        <v>483</v>
      </c>
      <c r="C374" s="346" t="s">
        <v>124</v>
      </c>
      <c r="D374" s="347">
        <v>55</v>
      </c>
      <c r="E374" s="346" t="s">
        <v>440</v>
      </c>
      <c r="F374" s="159">
        <f t="shared" si="77"/>
        <v>10</v>
      </c>
      <c r="G374" s="153">
        <f>IF($F$12=1,VALUE(VLOOKUP($E374,'Pricing Reference'!$A$2:$E$46,2,FALSE))," ")</f>
        <v>10</v>
      </c>
      <c r="H374" s="153" t="str">
        <f>IF($F$12=2,VALUE(VLOOKUP($E374,'Pricing Reference'!$A$2:$E$46,3,FALSE))," ")</f>
        <v xml:space="preserve"> </v>
      </c>
      <c r="I374" s="153" t="str">
        <f>IF($F$12=3,VALUE(VLOOKUP($E374,'Pricing Reference'!$A$2:$E$46,4,FALSE))," ")</f>
        <v xml:space="preserve"> </v>
      </c>
      <c r="J374" s="391">
        <f>VALUE(VLOOKUP(E374,'Pricing Reference'!$A$2:$E$46,5,FALSE))</f>
        <v>20</v>
      </c>
      <c r="K374" s="158"/>
      <c r="L374" s="158"/>
      <c r="M374" s="158"/>
      <c r="N374" s="158"/>
      <c r="O374" s="158"/>
      <c r="P374" s="396">
        <f t="shared" si="78"/>
        <v>0</v>
      </c>
      <c r="Q374" s="163"/>
      <c r="R374" s="160"/>
      <c r="S374" s="156">
        <v>847587001439</v>
      </c>
      <c r="T374" s="397" t="str">
        <f t="shared" si="79"/>
        <v xml:space="preserve"> </v>
      </c>
      <c r="U374" s="395"/>
      <c r="V374" s="161">
        <f t="shared" si="80"/>
        <v>0</v>
      </c>
      <c r="W374" s="161">
        <f t="shared" si="81"/>
        <v>0</v>
      </c>
      <c r="X374" s="161">
        <f t="shared" si="82"/>
        <v>0</v>
      </c>
      <c r="Y374" s="161">
        <f t="shared" si="83"/>
        <v>0</v>
      </c>
      <c r="Z374" s="161">
        <f t="shared" si="84"/>
        <v>0</v>
      </c>
      <c r="AA374" s="162">
        <f t="shared" si="85"/>
        <v>0</v>
      </c>
    </row>
    <row r="375" spans="1:27" s="343" customFormat="1" ht="14.4" thickTop="1" thickBot="1">
      <c r="A375" s="359">
        <v>100454</v>
      </c>
      <c r="B375" s="346" t="s">
        <v>484</v>
      </c>
      <c r="C375" s="346" t="s">
        <v>124</v>
      </c>
      <c r="D375" s="347">
        <v>55</v>
      </c>
      <c r="E375" s="346" t="s">
        <v>440</v>
      </c>
      <c r="F375" s="159">
        <f t="shared" si="77"/>
        <v>10</v>
      </c>
      <c r="G375" s="153">
        <f>IF($F$12=1,VALUE(VLOOKUP($E375,'Pricing Reference'!$A$2:$E$46,2,FALSE))," ")</f>
        <v>10</v>
      </c>
      <c r="H375" s="153" t="str">
        <f>IF($F$12=2,VALUE(VLOOKUP($E375,'Pricing Reference'!$A$2:$E$46,3,FALSE))," ")</f>
        <v xml:space="preserve"> </v>
      </c>
      <c r="I375" s="153" t="str">
        <f>IF($F$12=3,VALUE(VLOOKUP($E375,'Pricing Reference'!$A$2:$E$46,4,FALSE))," ")</f>
        <v xml:space="preserve"> </v>
      </c>
      <c r="J375" s="391">
        <f>VALUE(VLOOKUP(E375,'Pricing Reference'!$A$2:$E$46,5,FALSE))</f>
        <v>20</v>
      </c>
      <c r="K375" s="158"/>
      <c r="L375" s="158"/>
      <c r="M375" s="158"/>
      <c r="N375" s="158"/>
      <c r="O375" s="158"/>
      <c r="P375" s="396">
        <f t="shared" si="78"/>
        <v>0</v>
      </c>
      <c r="Q375" s="163"/>
      <c r="R375" s="160"/>
      <c r="S375" s="156">
        <v>847587001453</v>
      </c>
      <c r="T375" s="397" t="str">
        <f t="shared" si="79"/>
        <v xml:space="preserve"> </v>
      </c>
      <c r="U375" s="395"/>
      <c r="V375" s="161">
        <f t="shared" si="80"/>
        <v>0</v>
      </c>
      <c r="W375" s="161">
        <f t="shared" si="81"/>
        <v>0</v>
      </c>
      <c r="X375" s="161">
        <f t="shared" si="82"/>
        <v>0</v>
      </c>
      <c r="Y375" s="161">
        <f t="shared" si="83"/>
        <v>0</v>
      </c>
      <c r="Z375" s="161">
        <f t="shared" si="84"/>
        <v>0</v>
      </c>
      <c r="AA375" s="162">
        <f t="shared" si="85"/>
        <v>0</v>
      </c>
    </row>
    <row r="376" spans="1:27" s="343" customFormat="1" ht="14.4" thickTop="1" thickBot="1">
      <c r="A376" s="359">
        <v>105754</v>
      </c>
      <c r="B376" s="346" t="s">
        <v>485</v>
      </c>
      <c r="C376" s="346" t="s">
        <v>124</v>
      </c>
      <c r="D376" s="347">
        <v>55</v>
      </c>
      <c r="E376" s="346" t="s">
        <v>440</v>
      </c>
      <c r="F376" s="159">
        <f t="shared" si="77"/>
        <v>10</v>
      </c>
      <c r="G376" s="153">
        <f>IF($F$12=1,VALUE(VLOOKUP($E376,'Pricing Reference'!$A$2:$E$46,2,FALSE))," ")</f>
        <v>10</v>
      </c>
      <c r="H376" s="153" t="str">
        <f>IF($F$12=2,VALUE(VLOOKUP($E376,'Pricing Reference'!$A$2:$E$46,3,FALSE))," ")</f>
        <v xml:space="preserve"> </v>
      </c>
      <c r="I376" s="153" t="str">
        <f>IF($F$12=3,VALUE(VLOOKUP($E376,'Pricing Reference'!$A$2:$E$46,4,FALSE))," ")</f>
        <v xml:space="preserve"> </v>
      </c>
      <c r="J376" s="391">
        <f>VALUE(VLOOKUP(E376,'Pricing Reference'!$A$2:$E$46,5,FALSE))</f>
        <v>20</v>
      </c>
      <c r="K376" s="158"/>
      <c r="L376" s="158"/>
      <c r="M376" s="158"/>
      <c r="N376" s="158"/>
      <c r="O376" s="158"/>
      <c r="P376" s="396">
        <f t="shared" si="78"/>
        <v>0</v>
      </c>
      <c r="Q376" s="163"/>
      <c r="R376" s="160"/>
      <c r="S376" s="156">
        <v>847587005147</v>
      </c>
      <c r="T376" s="397" t="str">
        <f t="shared" si="79"/>
        <v xml:space="preserve"> </v>
      </c>
      <c r="U376" s="395"/>
      <c r="V376" s="161">
        <f t="shared" si="80"/>
        <v>0</v>
      </c>
      <c r="W376" s="161">
        <f t="shared" si="81"/>
        <v>0</v>
      </c>
      <c r="X376" s="161">
        <f t="shared" si="82"/>
        <v>0</v>
      </c>
      <c r="Y376" s="161">
        <f t="shared" si="83"/>
        <v>0</v>
      </c>
      <c r="Z376" s="161">
        <f t="shared" si="84"/>
        <v>0</v>
      </c>
      <c r="AA376" s="162">
        <f t="shared" si="85"/>
        <v>0</v>
      </c>
    </row>
    <row r="377" spans="1:27" s="343" customFormat="1" ht="14.4" thickTop="1" thickBot="1">
      <c r="A377" s="359">
        <v>100423</v>
      </c>
      <c r="B377" s="346" t="s">
        <v>486</v>
      </c>
      <c r="C377" s="346" t="s">
        <v>124</v>
      </c>
      <c r="D377" s="347">
        <v>55</v>
      </c>
      <c r="E377" s="346" t="s">
        <v>440</v>
      </c>
      <c r="F377" s="159">
        <f t="shared" si="77"/>
        <v>10</v>
      </c>
      <c r="G377" s="153">
        <f>IF($F$12=1,VALUE(VLOOKUP($E377,'Pricing Reference'!$A$2:$E$46,2,FALSE))," ")</f>
        <v>10</v>
      </c>
      <c r="H377" s="153" t="str">
        <f>IF($F$12=2,VALUE(VLOOKUP($E377,'Pricing Reference'!$A$2:$E$46,3,FALSE))," ")</f>
        <v xml:space="preserve"> </v>
      </c>
      <c r="I377" s="153" t="str">
        <f>IF($F$12=3,VALUE(VLOOKUP($E377,'Pricing Reference'!$A$2:$E$46,4,FALSE))," ")</f>
        <v xml:space="preserve"> </v>
      </c>
      <c r="J377" s="391">
        <f>VALUE(VLOOKUP(E377,'Pricing Reference'!$A$2:$E$46,5,FALSE))</f>
        <v>20</v>
      </c>
      <c r="K377" s="158"/>
      <c r="L377" s="158"/>
      <c r="M377" s="158"/>
      <c r="N377" s="158"/>
      <c r="O377" s="158"/>
      <c r="P377" s="396">
        <f t="shared" si="78"/>
        <v>0</v>
      </c>
      <c r="Q377" s="163"/>
      <c r="R377" s="160"/>
      <c r="S377" s="156">
        <v>877958006749</v>
      </c>
      <c r="T377" s="397" t="str">
        <f t="shared" si="79"/>
        <v xml:space="preserve"> </v>
      </c>
      <c r="U377" s="395"/>
      <c r="V377" s="161">
        <f t="shared" si="80"/>
        <v>0</v>
      </c>
      <c r="W377" s="161">
        <f t="shared" si="81"/>
        <v>0</v>
      </c>
      <c r="X377" s="161">
        <f t="shared" si="82"/>
        <v>0</v>
      </c>
      <c r="Y377" s="161">
        <f t="shared" si="83"/>
        <v>0</v>
      </c>
      <c r="Z377" s="161">
        <f t="shared" si="84"/>
        <v>0</v>
      </c>
      <c r="AA377" s="162">
        <f t="shared" si="85"/>
        <v>0</v>
      </c>
    </row>
    <row r="378" spans="1:27" s="343" customFormat="1" ht="14.4" thickTop="1" thickBot="1">
      <c r="A378" s="360">
        <v>100427</v>
      </c>
      <c r="B378" s="346" t="s">
        <v>487</v>
      </c>
      <c r="C378" s="346" t="s">
        <v>124</v>
      </c>
      <c r="D378" s="347">
        <v>55</v>
      </c>
      <c r="E378" s="346" t="s">
        <v>440</v>
      </c>
      <c r="F378" s="159">
        <f t="shared" si="77"/>
        <v>10</v>
      </c>
      <c r="G378" s="153">
        <f>IF($F$12=1,VALUE(VLOOKUP($E378,'Pricing Reference'!$A$2:$E$46,2,FALSE))," ")</f>
        <v>10</v>
      </c>
      <c r="H378" s="153" t="str">
        <f>IF($F$12=2,VALUE(VLOOKUP($E378,'Pricing Reference'!$A$2:$E$46,3,FALSE))," ")</f>
        <v xml:space="preserve"> </v>
      </c>
      <c r="I378" s="153" t="str">
        <f>IF($F$12=3,VALUE(VLOOKUP($E378,'Pricing Reference'!$A$2:$E$46,4,FALSE))," ")</f>
        <v xml:space="preserve"> </v>
      </c>
      <c r="J378" s="391">
        <f>VALUE(VLOOKUP(E378,'Pricing Reference'!$A$2:$E$46,5,FALSE))</f>
        <v>20</v>
      </c>
      <c r="K378" s="158"/>
      <c r="L378" s="158"/>
      <c r="M378" s="158"/>
      <c r="N378" s="158"/>
      <c r="O378" s="158"/>
      <c r="P378" s="396">
        <f t="shared" si="78"/>
        <v>0</v>
      </c>
      <c r="Q378" s="163"/>
      <c r="R378" s="160"/>
      <c r="S378" s="156">
        <v>877958009085</v>
      </c>
      <c r="T378" s="397" t="str">
        <f t="shared" si="79"/>
        <v xml:space="preserve"> </v>
      </c>
      <c r="U378" s="395"/>
      <c r="V378" s="161">
        <f t="shared" si="80"/>
        <v>0</v>
      </c>
      <c r="W378" s="161">
        <f t="shared" si="81"/>
        <v>0</v>
      </c>
      <c r="X378" s="161">
        <f t="shared" si="82"/>
        <v>0</v>
      </c>
      <c r="Y378" s="161">
        <f t="shared" si="83"/>
        <v>0</v>
      </c>
      <c r="Z378" s="161">
        <f t="shared" si="84"/>
        <v>0</v>
      </c>
      <c r="AA378" s="162">
        <f t="shared" si="85"/>
        <v>0</v>
      </c>
    </row>
    <row r="379" spans="1:27" s="343" customFormat="1" ht="14.4" thickTop="1" thickBot="1">
      <c r="A379" s="360">
        <v>100431</v>
      </c>
      <c r="B379" s="346" t="s">
        <v>488</v>
      </c>
      <c r="C379" s="346" t="s">
        <v>124</v>
      </c>
      <c r="D379" s="347">
        <v>55</v>
      </c>
      <c r="E379" s="346" t="s">
        <v>440</v>
      </c>
      <c r="F379" s="159">
        <f t="shared" si="77"/>
        <v>10</v>
      </c>
      <c r="G379" s="153">
        <f>IF($F$12=1,VALUE(VLOOKUP($E379,'Pricing Reference'!$A$2:$E$46,2,FALSE))," ")</f>
        <v>10</v>
      </c>
      <c r="H379" s="153" t="str">
        <f>IF($F$12=2,VALUE(VLOOKUP($E379,'Pricing Reference'!$A$2:$E$46,3,FALSE))," ")</f>
        <v xml:space="preserve"> </v>
      </c>
      <c r="I379" s="153" t="str">
        <f>IF($F$12=3,VALUE(VLOOKUP($E379,'Pricing Reference'!$A$2:$E$46,4,FALSE))," ")</f>
        <v xml:space="preserve"> </v>
      </c>
      <c r="J379" s="391">
        <f>VALUE(VLOOKUP(E379,'Pricing Reference'!$A$2:$E$46,5,FALSE))</f>
        <v>20</v>
      </c>
      <c r="K379" s="158"/>
      <c r="L379" s="158"/>
      <c r="M379" s="158"/>
      <c r="N379" s="158"/>
      <c r="O379" s="158"/>
      <c r="P379" s="396">
        <f t="shared" si="78"/>
        <v>0</v>
      </c>
      <c r="Q379" s="163"/>
      <c r="R379" s="160"/>
      <c r="S379" s="156">
        <v>877958009191</v>
      </c>
      <c r="T379" s="397" t="str">
        <f t="shared" si="79"/>
        <v xml:space="preserve"> </v>
      </c>
      <c r="U379" s="395"/>
      <c r="V379" s="161">
        <f t="shared" si="80"/>
        <v>0</v>
      </c>
      <c r="W379" s="161">
        <f t="shared" si="81"/>
        <v>0</v>
      </c>
      <c r="X379" s="161">
        <f t="shared" si="82"/>
        <v>0</v>
      </c>
      <c r="Y379" s="161">
        <f t="shared" si="83"/>
        <v>0</v>
      </c>
      <c r="Z379" s="161">
        <f t="shared" si="84"/>
        <v>0</v>
      </c>
      <c r="AA379" s="162">
        <f t="shared" si="85"/>
        <v>0</v>
      </c>
    </row>
    <row r="380" spans="1:27" s="343" customFormat="1" ht="14.4" thickTop="1" thickBot="1">
      <c r="A380" s="360">
        <v>105740</v>
      </c>
      <c r="B380" s="370" t="s">
        <v>489</v>
      </c>
      <c r="C380" s="346" t="s">
        <v>124</v>
      </c>
      <c r="D380" s="347">
        <v>55</v>
      </c>
      <c r="E380" s="346" t="s">
        <v>440</v>
      </c>
      <c r="F380" s="159">
        <f t="shared" si="77"/>
        <v>10</v>
      </c>
      <c r="G380" s="153">
        <f>IF($F$12=1,VALUE(VLOOKUP($E380,'Pricing Reference'!$A$2:$E$46,2,FALSE))," ")</f>
        <v>10</v>
      </c>
      <c r="H380" s="153" t="str">
        <f>IF($F$12=2,VALUE(VLOOKUP($E380,'Pricing Reference'!$A$2:$E$46,3,FALSE))," ")</f>
        <v xml:space="preserve"> </v>
      </c>
      <c r="I380" s="153" t="str">
        <f>IF($F$12=3,VALUE(VLOOKUP($E380,'Pricing Reference'!$A$2:$E$46,4,FALSE))," ")</f>
        <v xml:space="preserve"> </v>
      </c>
      <c r="J380" s="391">
        <f>VALUE(VLOOKUP(E380,'Pricing Reference'!$A$2:$E$46,5,FALSE))</f>
        <v>20</v>
      </c>
      <c r="K380" s="158"/>
      <c r="L380" s="158"/>
      <c r="M380" s="158"/>
      <c r="N380" s="158"/>
      <c r="O380" s="158"/>
      <c r="P380" s="396">
        <f t="shared" si="78"/>
        <v>0</v>
      </c>
      <c r="Q380" s="163"/>
      <c r="R380" s="160"/>
      <c r="S380" s="156">
        <v>847587005000</v>
      </c>
      <c r="T380" s="397" t="str">
        <f t="shared" si="79"/>
        <v xml:space="preserve"> </v>
      </c>
      <c r="U380" s="395"/>
      <c r="V380" s="161">
        <f t="shared" si="80"/>
        <v>0</v>
      </c>
      <c r="W380" s="161">
        <f t="shared" si="81"/>
        <v>0</v>
      </c>
      <c r="X380" s="161">
        <f t="shared" si="82"/>
        <v>0</v>
      </c>
      <c r="Y380" s="161">
        <f t="shared" si="83"/>
        <v>0</v>
      </c>
      <c r="Z380" s="161">
        <f t="shared" si="84"/>
        <v>0</v>
      </c>
      <c r="AA380" s="162">
        <f t="shared" si="85"/>
        <v>0</v>
      </c>
    </row>
    <row r="381" spans="1:27" s="343" customFormat="1" ht="14.4" thickTop="1" thickBot="1">
      <c r="A381" s="360">
        <v>105589</v>
      </c>
      <c r="B381" s="370" t="s">
        <v>490</v>
      </c>
      <c r="C381" s="346" t="s">
        <v>124</v>
      </c>
      <c r="D381" s="347">
        <v>55</v>
      </c>
      <c r="E381" s="346" t="s">
        <v>440</v>
      </c>
      <c r="F381" s="159">
        <f t="shared" si="77"/>
        <v>10</v>
      </c>
      <c r="G381" s="153">
        <f>IF($F$12=1,VALUE(VLOOKUP($E381,'Pricing Reference'!$A$2:$E$46,2,FALSE))," ")</f>
        <v>10</v>
      </c>
      <c r="H381" s="153" t="str">
        <f>IF($F$12=2,VALUE(VLOOKUP($E381,'Pricing Reference'!$A$2:$E$46,3,FALSE))," ")</f>
        <v xml:space="preserve"> </v>
      </c>
      <c r="I381" s="153" t="str">
        <f>IF($F$12=3,VALUE(VLOOKUP($E381,'Pricing Reference'!$A$2:$E$46,4,FALSE))," ")</f>
        <v xml:space="preserve"> </v>
      </c>
      <c r="J381" s="391">
        <f>VALUE(VLOOKUP(E381,'Pricing Reference'!$A$2:$E$46,5,FALSE))</f>
        <v>20</v>
      </c>
      <c r="K381" s="158"/>
      <c r="L381" s="158"/>
      <c r="M381" s="158"/>
      <c r="N381" s="158"/>
      <c r="O381" s="158"/>
      <c r="P381" s="396">
        <f t="shared" si="78"/>
        <v>0</v>
      </c>
      <c r="Q381" s="163"/>
      <c r="R381" s="160"/>
      <c r="S381" s="156">
        <v>847587004508</v>
      </c>
      <c r="T381" s="397" t="str">
        <f t="shared" si="79"/>
        <v xml:space="preserve"> </v>
      </c>
      <c r="U381" s="395"/>
      <c r="V381" s="161">
        <f t="shared" si="80"/>
        <v>0</v>
      </c>
      <c r="W381" s="161">
        <f t="shared" si="81"/>
        <v>0</v>
      </c>
      <c r="X381" s="161">
        <f t="shared" si="82"/>
        <v>0</v>
      </c>
      <c r="Y381" s="161">
        <f t="shared" si="83"/>
        <v>0</v>
      </c>
      <c r="Z381" s="161">
        <f t="shared" si="84"/>
        <v>0</v>
      </c>
      <c r="AA381" s="162">
        <f t="shared" si="85"/>
        <v>0</v>
      </c>
    </row>
    <row r="382" spans="1:27" s="343" customFormat="1" ht="14.4" thickTop="1" thickBot="1">
      <c r="A382" s="359">
        <v>105744</v>
      </c>
      <c r="B382" s="346" t="s">
        <v>491</v>
      </c>
      <c r="C382" s="346" t="s">
        <v>124</v>
      </c>
      <c r="D382" s="347">
        <v>56</v>
      </c>
      <c r="E382" s="346" t="s">
        <v>440</v>
      </c>
      <c r="F382" s="159">
        <f t="shared" si="77"/>
        <v>10</v>
      </c>
      <c r="G382" s="153">
        <f>IF($F$12=1,VALUE(VLOOKUP($E382,'Pricing Reference'!$A$2:$E$46,2,FALSE))," ")</f>
        <v>10</v>
      </c>
      <c r="H382" s="153" t="str">
        <f>IF($F$12=2,VALUE(VLOOKUP($E382,'Pricing Reference'!$A$2:$E$46,3,FALSE))," ")</f>
        <v xml:space="preserve"> </v>
      </c>
      <c r="I382" s="153" t="str">
        <f>IF($F$12=3,VALUE(VLOOKUP($E382,'Pricing Reference'!$A$2:$E$46,4,FALSE))," ")</f>
        <v xml:space="preserve"> </v>
      </c>
      <c r="J382" s="391">
        <f>VALUE(VLOOKUP(E382,'Pricing Reference'!$A$2:$E$46,5,FALSE))</f>
        <v>20</v>
      </c>
      <c r="K382" s="158"/>
      <c r="L382" s="158"/>
      <c r="M382" s="158"/>
      <c r="N382" s="158"/>
      <c r="O382" s="158"/>
      <c r="P382" s="396">
        <f t="shared" si="78"/>
        <v>0</v>
      </c>
      <c r="Q382" s="163"/>
      <c r="R382" s="160"/>
      <c r="S382" s="156">
        <v>847587005048</v>
      </c>
      <c r="T382" s="397" t="str">
        <f t="shared" si="79"/>
        <v xml:space="preserve"> </v>
      </c>
      <c r="U382" s="395"/>
      <c r="V382" s="161">
        <f t="shared" si="80"/>
        <v>0</v>
      </c>
      <c r="W382" s="161">
        <f t="shared" si="81"/>
        <v>0</v>
      </c>
      <c r="X382" s="161">
        <f t="shared" si="82"/>
        <v>0</v>
      </c>
      <c r="Y382" s="161">
        <f t="shared" si="83"/>
        <v>0</v>
      </c>
      <c r="Z382" s="161">
        <f t="shared" si="84"/>
        <v>0</v>
      </c>
      <c r="AA382" s="162">
        <f t="shared" si="85"/>
        <v>0</v>
      </c>
    </row>
    <row r="383" spans="1:27" s="343" customFormat="1" ht="14.4" thickTop="1" thickBot="1">
      <c r="A383" s="359">
        <v>104840</v>
      </c>
      <c r="B383" s="346" t="s">
        <v>492</v>
      </c>
      <c r="C383" s="346" t="s">
        <v>124</v>
      </c>
      <c r="D383" s="347">
        <v>56</v>
      </c>
      <c r="E383" s="346" t="s">
        <v>440</v>
      </c>
      <c r="F383" s="159">
        <f t="shared" si="77"/>
        <v>10</v>
      </c>
      <c r="G383" s="153">
        <f>IF($F$12=1,VALUE(VLOOKUP($E383,'Pricing Reference'!$A$2:$E$46,2,FALSE))," ")</f>
        <v>10</v>
      </c>
      <c r="H383" s="153" t="str">
        <f>IF($F$12=2,VALUE(VLOOKUP($E383,'Pricing Reference'!$A$2:$E$46,3,FALSE))," ")</f>
        <v xml:space="preserve"> </v>
      </c>
      <c r="I383" s="153" t="str">
        <f>IF($F$12=3,VALUE(VLOOKUP($E383,'Pricing Reference'!$A$2:$E$46,4,FALSE))," ")</f>
        <v xml:space="preserve"> </v>
      </c>
      <c r="J383" s="391">
        <f>VALUE(VLOOKUP(E383,'Pricing Reference'!$A$2:$E$46,5,FALSE))</f>
        <v>20</v>
      </c>
      <c r="K383" s="158"/>
      <c r="L383" s="158"/>
      <c r="M383" s="158"/>
      <c r="N383" s="158"/>
      <c r="O383" s="158"/>
      <c r="P383" s="396">
        <f t="shared" si="78"/>
        <v>0</v>
      </c>
      <c r="Q383" s="163"/>
      <c r="R383" s="160"/>
      <c r="S383" s="156">
        <v>847587004270</v>
      </c>
      <c r="T383" s="397" t="str">
        <f t="shared" si="79"/>
        <v xml:space="preserve"> </v>
      </c>
      <c r="U383" s="395"/>
      <c r="V383" s="161">
        <f t="shared" si="80"/>
        <v>0</v>
      </c>
      <c r="W383" s="161">
        <f t="shared" si="81"/>
        <v>0</v>
      </c>
      <c r="X383" s="161">
        <f t="shared" si="82"/>
        <v>0</v>
      </c>
      <c r="Y383" s="161">
        <f t="shared" si="83"/>
        <v>0</v>
      </c>
      <c r="Z383" s="161">
        <f t="shared" si="84"/>
        <v>0</v>
      </c>
      <c r="AA383" s="162">
        <f t="shared" si="85"/>
        <v>0</v>
      </c>
    </row>
    <row r="384" spans="1:27" s="343" customFormat="1" ht="14.4" thickTop="1" thickBot="1">
      <c r="A384" s="359">
        <v>105753</v>
      </c>
      <c r="B384" s="346" t="s">
        <v>493</v>
      </c>
      <c r="C384" s="346" t="s">
        <v>124</v>
      </c>
      <c r="D384" s="347">
        <v>56</v>
      </c>
      <c r="E384" s="346" t="s">
        <v>440</v>
      </c>
      <c r="F384" s="159">
        <f t="shared" si="77"/>
        <v>10</v>
      </c>
      <c r="G384" s="153">
        <f>IF($F$12=1,VALUE(VLOOKUP($E384,'Pricing Reference'!$A$2:$E$46,2,FALSE))," ")</f>
        <v>10</v>
      </c>
      <c r="H384" s="153" t="str">
        <f>IF($F$12=2,VALUE(VLOOKUP($E384,'Pricing Reference'!$A$2:$E$46,3,FALSE))," ")</f>
        <v xml:space="preserve"> </v>
      </c>
      <c r="I384" s="153" t="str">
        <f>IF($F$12=3,VALUE(VLOOKUP($E384,'Pricing Reference'!$A$2:$E$46,4,FALSE))," ")</f>
        <v xml:space="preserve"> </v>
      </c>
      <c r="J384" s="391">
        <f>VALUE(VLOOKUP(E384,'Pricing Reference'!$A$2:$E$46,5,FALSE))</f>
        <v>20</v>
      </c>
      <c r="K384" s="158"/>
      <c r="L384" s="158"/>
      <c r="M384" s="158"/>
      <c r="N384" s="158"/>
      <c r="O384" s="158"/>
      <c r="P384" s="396">
        <f t="shared" si="78"/>
        <v>0</v>
      </c>
      <c r="Q384" s="163"/>
      <c r="R384" s="160"/>
      <c r="S384" s="156">
        <v>847587005130</v>
      </c>
      <c r="T384" s="397" t="str">
        <f t="shared" si="79"/>
        <v xml:space="preserve"> </v>
      </c>
      <c r="U384" s="395"/>
      <c r="V384" s="161">
        <f t="shared" si="80"/>
        <v>0</v>
      </c>
      <c r="W384" s="161">
        <f t="shared" si="81"/>
        <v>0</v>
      </c>
      <c r="X384" s="161">
        <f t="shared" si="82"/>
        <v>0</v>
      </c>
      <c r="Y384" s="161">
        <f t="shared" si="83"/>
        <v>0</v>
      </c>
      <c r="Z384" s="161">
        <f t="shared" si="84"/>
        <v>0</v>
      </c>
      <c r="AA384" s="162">
        <f t="shared" si="85"/>
        <v>0</v>
      </c>
    </row>
    <row r="385" spans="1:27" s="343" customFormat="1" ht="14.4" thickTop="1" thickBot="1">
      <c r="A385" s="359">
        <v>100405</v>
      </c>
      <c r="B385" s="346" t="s">
        <v>494</v>
      </c>
      <c r="C385" s="346" t="s">
        <v>124</v>
      </c>
      <c r="D385" s="347">
        <v>56</v>
      </c>
      <c r="E385" s="346" t="s">
        <v>440</v>
      </c>
      <c r="F385" s="159">
        <f t="shared" si="77"/>
        <v>10</v>
      </c>
      <c r="G385" s="153">
        <f>IF($F$12=1,VALUE(VLOOKUP($E385,'Pricing Reference'!$A$2:$E$46,2,FALSE))," ")</f>
        <v>10</v>
      </c>
      <c r="H385" s="153" t="str">
        <f>IF($F$12=2,VALUE(VLOOKUP($E385,'Pricing Reference'!$A$2:$E$46,3,FALSE))," ")</f>
        <v xml:space="preserve"> </v>
      </c>
      <c r="I385" s="153" t="str">
        <f>IF($F$12=3,VALUE(VLOOKUP($E385,'Pricing Reference'!$A$2:$E$46,4,FALSE))," ")</f>
        <v xml:space="preserve"> </v>
      </c>
      <c r="J385" s="391">
        <f>VALUE(VLOOKUP(E385,'Pricing Reference'!$A$2:$E$46,5,FALSE))</f>
        <v>20</v>
      </c>
      <c r="K385" s="158"/>
      <c r="L385" s="158"/>
      <c r="M385" s="158"/>
      <c r="N385" s="158"/>
      <c r="O385" s="158"/>
      <c r="P385" s="396">
        <f t="shared" si="78"/>
        <v>0</v>
      </c>
      <c r="Q385" s="163"/>
      <c r="R385" s="160"/>
      <c r="S385" s="156">
        <v>8428927101112</v>
      </c>
      <c r="T385" s="397" t="str">
        <f t="shared" si="79"/>
        <v xml:space="preserve"> </v>
      </c>
      <c r="U385" s="395"/>
      <c r="V385" s="161">
        <f t="shared" si="80"/>
        <v>0</v>
      </c>
      <c r="W385" s="161">
        <f t="shared" si="81"/>
        <v>0</v>
      </c>
      <c r="X385" s="161">
        <f t="shared" si="82"/>
        <v>0</v>
      </c>
      <c r="Y385" s="161">
        <f t="shared" si="83"/>
        <v>0</v>
      </c>
      <c r="Z385" s="161">
        <f t="shared" si="84"/>
        <v>0</v>
      </c>
      <c r="AA385" s="162">
        <f t="shared" si="85"/>
        <v>0</v>
      </c>
    </row>
    <row r="386" spans="1:27" s="343" customFormat="1" ht="14.4" thickTop="1" thickBot="1">
      <c r="A386" s="360">
        <v>105734</v>
      </c>
      <c r="B386" s="370" t="s">
        <v>495</v>
      </c>
      <c r="C386" s="346" t="s">
        <v>124</v>
      </c>
      <c r="D386" s="347">
        <v>56</v>
      </c>
      <c r="E386" s="346" t="s">
        <v>440</v>
      </c>
      <c r="F386" s="159">
        <f t="shared" si="77"/>
        <v>10</v>
      </c>
      <c r="G386" s="153">
        <f>IF($F$12=1,VALUE(VLOOKUP($E386,'Pricing Reference'!$A$2:$E$46,2,FALSE))," ")</f>
        <v>10</v>
      </c>
      <c r="H386" s="153" t="str">
        <f>IF($F$12=2,VALUE(VLOOKUP($E386,'Pricing Reference'!$A$2:$E$46,3,FALSE))," ")</f>
        <v xml:space="preserve"> </v>
      </c>
      <c r="I386" s="153" t="str">
        <f>IF($F$12=3,VALUE(VLOOKUP($E386,'Pricing Reference'!$A$2:$E$46,4,FALSE))," ")</f>
        <v xml:space="preserve"> </v>
      </c>
      <c r="J386" s="391">
        <f>VALUE(VLOOKUP(E386,'Pricing Reference'!$A$2:$E$46,5,FALSE))</f>
        <v>20</v>
      </c>
      <c r="K386" s="158"/>
      <c r="L386" s="158"/>
      <c r="M386" s="158"/>
      <c r="N386" s="158"/>
      <c r="O386" s="158"/>
      <c r="P386" s="396">
        <f t="shared" si="78"/>
        <v>0</v>
      </c>
      <c r="Q386" s="163"/>
      <c r="R386" s="160"/>
      <c r="S386" s="156">
        <v>847587004942</v>
      </c>
      <c r="T386" s="397" t="str">
        <f t="shared" si="79"/>
        <v xml:space="preserve"> </v>
      </c>
      <c r="U386" s="395"/>
      <c r="V386" s="161">
        <f t="shared" si="80"/>
        <v>0</v>
      </c>
      <c r="W386" s="161">
        <f t="shared" si="81"/>
        <v>0</v>
      </c>
      <c r="X386" s="161">
        <f t="shared" si="82"/>
        <v>0</v>
      </c>
      <c r="Y386" s="161">
        <f t="shared" si="83"/>
        <v>0</v>
      </c>
      <c r="Z386" s="161">
        <f t="shared" si="84"/>
        <v>0</v>
      </c>
      <c r="AA386" s="162">
        <f t="shared" si="85"/>
        <v>0</v>
      </c>
    </row>
    <row r="387" spans="1:27" s="343" customFormat="1" ht="14.4" thickTop="1" thickBot="1">
      <c r="A387" s="360">
        <v>105735</v>
      </c>
      <c r="B387" s="370" t="s">
        <v>496</v>
      </c>
      <c r="C387" s="346" t="s">
        <v>124</v>
      </c>
      <c r="D387" s="347">
        <v>56</v>
      </c>
      <c r="E387" s="346" t="s">
        <v>440</v>
      </c>
      <c r="F387" s="159">
        <f t="shared" si="77"/>
        <v>10</v>
      </c>
      <c r="G387" s="153">
        <f>IF($F$12=1,VALUE(VLOOKUP($E387,'Pricing Reference'!$A$2:$E$46,2,FALSE))," ")</f>
        <v>10</v>
      </c>
      <c r="H387" s="153" t="str">
        <f>IF($F$12=2,VALUE(VLOOKUP($E387,'Pricing Reference'!$A$2:$E$46,3,FALSE))," ")</f>
        <v xml:space="preserve"> </v>
      </c>
      <c r="I387" s="153" t="str">
        <f>IF($F$12=3,VALUE(VLOOKUP($E387,'Pricing Reference'!$A$2:$E$46,4,FALSE))," ")</f>
        <v xml:space="preserve"> </v>
      </c>
      <c r="J387" s="391">
        <f>VALUE(VLOOKUP(E387,'Pricing Reference'!$A$2:$E$46,5,FALSE))</f>
        <v>20</v>
      </c>
      <c r="K387" s="158"/>
      <c r="L387" s="158"/>
      <c r="M387" s="158"/>
      <c r="N387" s="158"/>
      <c r="O387" s="158"/>
      <c r="P387" s="396">
        <f t="shared" si="78"/>
        <v>0</v>
      </c>
      <c r="Q387" s="163"/>
      <c r="R387" s="160"/>
      <c r="S387" s="156">
        <v>847587004959</v>
      </c>
      <c r="T387" s="397" t="str">
        <f t="shared" si="79"/>
        <v xml:space="preserve"> </v>
      </c>
      <c r="U387" s="395"/>
      <c r="V387" s="161">
        <f t="shared" si="80"/>
        <v>0</v>
      </c>
      <c r="W387" s="161">
        <f t="shared" si="81"/>
        <v>0</v>
      </c>
      <c r="X387" s="161">
        <f t="shared" si="82"/>
        <v>0</v>
      </c>
      <c r="Y387" s="161">
        <f t="shared" si="83"/>
        <v>0</v>
      </c>
      <c r="Z387" s="161">
        <f t="shared" si="84"/>
        <v>0</v>
      </c>
      <c r="AA387" s="162">
        <f t="shared" si="85"/>
        <v>0</v>
      </c>
    </row>
    <row r="388" spans="1:27" s="343" customFormat="1" ht="14.4" thickTop="1" thickBot="1">
      <c r="A388" s="360">
        <v>105736</v>
      </c>
      <c r="B388" s="370" t="s">
        <v>497</v>
      </c>
      <c r="C388" s="346" t="s">
        <v>124</v>
      </c>
      <c r="D388" s="347">
        <v>56</v>
      </c>
      <c r="E388" s="346" t="s">
        <v>440</v>
      </c>
      <c r="F388" s="159">
        <f t="shared" si="77"/>
        <v>10</v>
      </c>
      <c r="G388" s="153">
        <f>IF($F$12=1,VALUE(VLOOKUP($E388,'Pricing Reference'!$A$2:$E$46,2,FALSE))," ")</f>
        <v>10</v>
      </c>
      <c r="H388" s="153" t="str">
        <f>IF($F$12=2,VALUE(VLOOKUP($E388,'Pricing Reference'!$A$2:$E$46,3,FALSE))," ")</f>
        <v xml:space="preserve"> </v>
      </c>
      <c r="I388" s="153" t="str">
        <f>IF($F$12=3,VALUE(VLOOKUP($E388,'Pricing Reference'!$A$2:$E$46,4,FALSE))," ")</f>
        <v xml:space="preserve"> </v>
      </c>
      <c r="J388" s="391">
        <f>VALUE(VLOOKUP(E388,'Pricing Reference'!$A$2:$E$46,5,FALSE))</f>
        <v>20</v>
      </c>
      <c r="K388" s="158"/>
      <c r="L388" s="158"/>
      <c r="M388" s="158"/>
      <c r="N388" s="158"/>
      <c r="O388" s="158"/>
      <c r="P388" s="396">
        <f t="shared" si="78"/>
        <v>0</v>
      </c>
      <c r="Q388" s="163"/>
      <c r="R388" s="160"/>
      <c r="S388" s="156">
        <v>847587004966</v>
      </c>
      <c r="T388" s="397" t="str">
        <f t="shared" si="79"/>
        <v xml:space="preserve"> </v>
      </c>
      <c r="U388" s="395"/>
      <c r="V388" s="161">
        <f t="shared" si="80"/>
        <v>0</v>
      </c>
      <c r="W388" s="161">
        <f t="shared" si="81"/>
        <v>0</v>
      </c>
      <c r="X388" s="161">
        <f t="shared" si="82"/>
        <v>0</v>
      </c>
      <c r="Y388" s="161">
        <f t="shared" si="83"/>
        <v>0</v>
      </c>
      <c r="Z388" s="161">
        <f t="shared" si="84"/>
        <v>0</v>
      </c>
      <c r="AA388" s="162">
        <f t="shared" si="85"/>
        <v>0</v>
      </c>
    </row>
    <row r="389" spans="1:27" s="343" customFormat="1" ht="14.4" thickTop="1" thickBot="1">
      <c r="A389" s="360">
        <v>105755</v>
      </c>
      <c r="B389" s="370" t="s">
        <v>498</v>
      </c>
      <c r="C389" s="346" t="s">
        <v>124</v>
      </c>
      <c r="D389" s="347">
        <v>56</v>
      </c>
      <c r="E389" s="346" t="s">
        <v>440</v>
      </c>
      <c r="F389" s="159">
        <f t="shared" si="77"/>
        <v>10</v>
      </c>
      <c r="G389" s="153">
        <f>IF($F$12=1,VALUE(VLOOKUP($E389,'Pricing Reference'!$A$2:$E$46,2,FALSE))," ")</f>
        <v>10</v>
      </c>
      <c r="H389" s="153" t="str">
        <f>IF($F$12=2,VALUE(VLOOKUP($E389,'Pricing Reference'!$A$2:$E$46,3,FALSE))," ")</f>
        <v xml:space="preserve"> </v>
      </c>
      <c r="I389" s="153" t="str">
        <f>IF($F$12=3,VALUE(VLOOKUP($E389,'Pricing Reference'!$A$2:$E$46,4,FALSE))," ")</f>
        <v xml:space="preserve"> </v>
      </c>
      <c r="J389" s="391">
        <f>VALUE(VLOOKUP(E389,'Pricing Reference'!$A$2:$E$46,5,FALSE))</f>
        <v>20</v>
      </c>
      <c r="K389" s="158"/>
      <c r="L389" s="158"/>
      <c r="M389" s="158"/>
      <c r="N389" s="158"/>
      <c r="O389" s="158"/>
      <c r="P389" s="396">
        <f t="shared" si="78"/>
        <v>0</v>
      </c>
      <c r="Q389" s="163"/>
      <c r="R389" s="160"/>
      <c r="S389" s="156">
        <v>847587005154</v>
      </c>
      <c r="T389" s="397" t="str">
        <f t="shared" si="79"/>
        <v xml:space="preserve"> </v>
      </c>
      <c r="U389" s="395"/>
      <c r="V389" s="161">
        <f t="shared" si="80"/>
        <v>0</v>
      </c>
      <c r="W389" s="161">
        <f t="shared" si="81"/>
        <v>0</v>
      </c>
      <c r="X389" s="161">
        <f t="shared" si="82"/>
        <v>0</v>
      </c>
      <c r="Y389" s="161">
        <f t="shared" si="83"/>
        <v>0</v>
      </c>
      <c r="Z389" s="161">
        <f t="shared" si="84"/>
        <v>0</v>
      </c>
      <c r="AA389" s="162">
        <f t="shared" si="85"/>
        <v>0</v>
      </c>
    </row>
    <row r="390" spans="1:27" s="343" customFormat="1" ht="14.4" thickTop="1" thickBot="1">
      <c r="A390" s="360">
        <v>105756</v>
      </c>
      <c r="B390" s="370" t="s">
        <v>499</v>
      </c>
      <c r="C390" s="346" t="s">
        <v>124</v>
      </c>
      <c r="D390" s="347">
        <v>56</v>
      </c>
      <c r="E390" s="346" t="s">
        <v>440</v>
      </c>
      <c r="F390" s="159">
        <f t="shared" si="77"/>
        <v>10</v>
      </c>
      <c r="G390" s="153">
        <f>IF($F$12=1,VALUE(VLOOKUP($E390,'Pricing Reference'!$A$2:$E$46,2,FALSE))," ")</f>
        <v>10</v>
      </c>
      <c r="H390" s="153" t="str">
        <f>IF($F$12=2,VALUE(VLOOKUP($E390,'Pricing Reference'!$A$2:$E$46,3,FALSE))," ")</f>
        <v xml:space="preserve"> </v>
      </c>
      <c r="I390" s="153" t="str">
        <f>IF($F$12=3,VALUE(VLOOKUP($E390,'Pricing Reference'!$A$2:$E$46,4,FALSE))," ")</f>
        <v xml:space="preserve"> </v>
      </c>
      <c r="J390" s="391">
        <f>VALUE(VLOOKUP(E390,'Pricing Reference'!$A$2:$E$46,5,FALSE))</f>
        <v>20</v>
      </c>
      <c r="K390" s="158"/>
      <c r="L390" s="158"/>
      <c r="M390" s="158"/>
      <c r="N390" s="158"/>
      <c r="O390" s="158"/>
      <c r="P390" s="396">
        <f t="shared" si="78"/>
        <v>0</v>
      </c>
      <c r="Q390" s="163"/>
      <c r="R390" s="160"/>
      <c r="S390" s="156">
        <v>847587005161</v>
      </c>
      <c r="T390" s="397" t="str">
        <f t="shared" si="79"/>
        <v xml:space="preserve"> </v>
      </c>
      <c r="U390" s="395"/>
      <c r="V390" s="161">
        <f t="shared" si="80"/>
        <v>0</v>
      </c>
      <c r="W390" s="161">
        <f t="shared" si="81"/>
        <v>0</v>
      </c>
      <c r="X390" s="161">
        <f t="shared" si="82"/>
        <v>0</v>
      </c>
      <c r="Y390" s="161">
        <f t="shared" si="83"/>
        <v>0</v>
      </c>
      <c r="Z390" s="161">
        <f t="shared" si="84"/>
        <v>0</v>
      </c>
      <c r="AA390" s="162">
        <f t="shared" si="85"/>
        <v>0</v>
      </c>
    </row>
    <row r="391" spans="1:27" s="343" customFormat="1" ht="14.4" thickTop="1" thickBot="1">
      <c r="A391" s="360">
        <v>100416</v>
      </c>
      <c r="B391" s="346" t="s">
        <v>500</v>
      </c>
      <c r="C391" s="346" t="s">
        <v>124</v>
      </c>
      <c r="D391" s="347">
        <v>57</v>
      </c>
      <c r="E391" s="346" t="s">
        <v>440</v>
      </c>
      <c r="F391" s="159">
        <f t="shared" si="77"/>
        <v>10</v>
      </c>
      <c r="G391" s="153">
        <f>IF($F$12=1,VALUE(VLOOKUP($E391,'Pricing Reference'!$A$2:$E$46,2,FALSE))," ")</f>
        <v>10</v>
      </c>
      <c r="H391" s="153" t="str">
        <f>IF($F$12=2,VALUE(VLOOKUP($E391,'Pricing Reference'!$A$2:$E$46,3,FALSE))," ")</f>
        <v xml:space="preserve"> </v>
      </c>
      <c r="I391" s="153" t="str">
        <f>IF($F$12=3,VALUE(VLOOKUP($E391,'Pricing Reference'!$A$2:$E$46,4,FALSE))," ")</f>
        <v xml:space="preserve"> </v>
      </c>
      <c r="J391" s="391">
        <f>VALUE(VLOOKUP(E391,'Pricing Reference'!$A$2:$E$46,5,FALSE))</f>
        <v>20</v>
      </c>
      <c r="K391" s="158"/>
      <c r="L391" s="158"/>
      <c r="M391" s="158"/>
      <c r="N391" s="158"/>
      <c r="O391" s="158"/>
      <c r="P391" s="396">
        <f t="shared" si="78"/>
        <v>0</v>
      </c>
      <c r="Q391" s="163"/>
      <c r="R391" s="160"/>
      <c r="S391" s="156">
        <v>877958007012</v>
      </c>
      <c r="T391" s="397" t="str">
        <f t="shared" si="79"/>
        <v xml:space="preserve"> </v>
      </c>
      <c r="U391" s="395"/>
      <c r="V391" s="161">
        <f t="shared" si="80"/>
        <v>0</v>
      </c>
      <c r="W391" s="161">
        <f t="shared" si="81"/>
        <v>0</v>
      </c>
      <c r="X391" s="161">
        <f t="shared" si="82"/>
        <v>0</v>
      </c>
      <c r="Y391" s="161">
        <f t="shared" si="83"/>
        <v>0</v>
      </c>
      <c r="Z391" s="161">
        <f t="shared" si="84"/>
        <v>0</v>
      </c>
      <c r="AA391" s="162">
        <f t="shared" si="85"/>
        <v>0</v>
      </c>
    </row>
    <row r="392" spans="1:27" s="343" customFormat="1" ht="14.4" thickTop="1" thickBot="1">
      <c r="A392" s="360">
        <v>100418</v>
      </c>
      <c r="B392" s="370" t="s">
        <v>501</v>
      </c>
      <c r="C392" s="346" t="s">
        <v>124</v>
      </c>
      <c r="D392" s="347">
        <v>57</v>
      </c>
      <c r="E392" s="346" t="s">
        <v>440</v>
      </c>
      <c r="F392" s="159">
        <f t="shared" ref="F392:F455" si="87">SUM(G392:I392)</f>
        <v>10</v>
      </c>
      <c r="G392" s="153">
        <f>IF($F$12=1,VALUE(VLOOKUP($E392,'Pricing Reference'!$A$2:$E$46,2,FALSE))," ")</f>
        <v>10</v>
      </c>
      <c r="H392" s="153" t="str">
        <f>IF($F$12=2,VALUE(VLOOKUP($E392,'Pricing Reference'!$A$2:$E$46,3,FALSE))," ")</f>
        <v xml:space="preserve"> </v>
      </c>
      <c r="I392" s="153" t="str">
        <f>IF($F$12=3,VALUE(VLOOKUP($E392,'Pricing Reference'!$A$2:$E$46,4,FALSE))," ")</f>
        <v xml:space="preserve"> </v>
      </c>
      <c r="J392" s="391">
        <f>VALUE(VLOOKUP(E392,'Pricing Reference'!$A$2:$E$46,5,FALSE))</f>
        <v>20</v>
      </c>
      <c r="K392" s="158"/>
      <c r="L392" s="158"/>
      <c r="M392" s="158"/>
      <c r="N392" s="158"/>
      <c r="O392" s="158"/>
      <c r="P392" s="396">
        <f t="shared" si="78"/>
        <v>0</v>
      </c>
      <c r="Q392" s="163"/>
      <c r="R392" s="160"/>
      <c r="S392" s="156">
        <v>877958006916</v>
      </c>
      <c r="T392" s="397" t="str">
        <f t="shared" si="79"/>
        <v xml:space="preserve"> </v>
      </c>
      <c r="U392" s="395"/>
      <c r="V392" s="161">
        <f t="shared" si="80"/>
        <v>0</v>
      </c>
      <c r="W392" s="161">
        <f t="shared" si="81"/>
        <v>0</v>
      </c>
      <c r="X392" s="161">
        <f t="shared" si="82"/>
        <v>0</v>
      </c>
      <c r="Y392" s="161">
        <f t="shared" si="83"/>
        <v>0</v>
      </c>
      <c r="Z392" s="161">
        <f t="shared" si="84"/>
        <v>0</v>
      </c>
      <c r="AA392" s="162">
        <f t="shared" si="85"/>
        <v>0</v>
      </c>
    </row>
    <row r="393" spans="1:27" s="343" customFormat="1" ht="14.4" thickTop="1" thickBot="1">
      <c r="A393" s="360">
        <v>100433</v>
      </c>
      <c r="B393" s="370" t="s">
        <v>502</v>
      </c>
      <c r="C393" s="346" t="s">
        <v>124</v>
      </c>
      <c r="D393" s="347">
        <v>57</v>
      </c>
      <c r="E393" s="346" t="s">
        <v>440</v>
      </c>
      <c r="F393" s="159">
        <f t="shared" si="87"/>
        <v>10</v>
      </c>
      <c r="G393" s="153">
        <f>IF($F$12=1,VALUE(VLOOKUP($E393,'Pricing Reference'!$A$2:$E$46,2,FALSE))," ")</f>
        <v>10</v>
      </c>
      <c r="H393" s="153" t="str">
        <f>IF($F$12=2,VALUE(VLOOKUP($E393,'Pricing Reference'!$A$2:$E$46,3,FALSE))," ")</f>
        <v xml:space="preserve"> </v>
      </c>
      <c r="I393" s="153" t="str">
        <f>IF($F$12=3,VALUE(VLOOKUP($E393,'Pricing Reference'!$A$2:$E$46,4,FALSE))," ")</f>
        <v xml:space="preserve"> </v>
      </c>
      <c r="J393" s="391">
        <f>VALUE(VLOOKUP(E393,'Pricing Reference'!$A$2:$E$46,5,FALSE))</f>
        <v>20</v>
      </c>
      <c r="K393" s="158"/>
      <c r="L393" s="158"/>
      <c r="M393" s="158"/>
      <c r="N393" s="158"/>
      <c r="O393" s="158"/>
      <c r="P393" s="396">
        <f t="shared" si="78"/>
        <v>0</v>
      </c>
      <c r="Q393" s="163"/>
      <c r="R393" s="160"/>
      <c r="S393" s="156">
        <v>847587001668</v>
      </c>
      <c r="T393" s="397" t="str">
        <f t="shared" si="79"/>
        <v xml:space="preserve"> </v>
      </c>
      <c r="U393" s="395"/>
      <c r="V393" s="161">
        <f t="shared" si="80"/>
        <v>0</v>
      </c>
      <c r="W393" s="161">
        <f t="shared" si="81"/>
        <v>0</v>
      </c>
      <c r="X393" s="161">
        <f t="shared" si="82"/>
        <v>0</v>
      </c>
      <c r="Y393" s="161">
        <f t="shared" si="83"/>
        <v>0</v>
      </c>
      <c r="Z393" s="161">
        <f t="shared" si="84"/>
        <v>0</v>
      </c>
      <c r="AA393" s="162">
        <f t="shared" si="85"/>
        <v>0</v>
      </c>
    </row>
    <row r="394" spans="1:27" s="343" customFormat="1" ht="14.4" thickTop="1" thickBot="1">
      <c r="A394" s="360">
        <v>100438</v>
      </c>
      <c r="B394" s="348" t="s">
        <v>503</v>
      </c>
      <c r="C394" s="346" t="s">
        <v>124</v>
      </c>
      <c r="D394" s="347">
        <v>57</v>
      </c>
      <c r="E394" s="346" t="s">
        <v>440</v>
      </c>
      <c r="F394" s="159">
        <f t="shared" si="87"/>
        <v>10</v>
      </c>
      <c r="G394" s="153">
        <f>IF($F$12=1,VALUE(VLOOKUP($E394,'Pricing Reference'!$A$2:$E$46,2,FALSE))," ")</f>
        <v>10</v>
      </c>
      <c r="H394" s="153" t="str">
        <f>IF($F$12=2,VALUE(VLOOKUP($E394,'Pricing Reference'!$A$2:$E$46,3,FALSE))," ")</f>
        <v xml:space="preserve"> </v>
      </c>
      <c r="I394" s="153" t="str">
        <f>IF($F$12=3,VALUE(VLOOKUP($E394,'Pricing Reference'!$A$2:$E$46,4,FALSE))," ")</f>
        <v xml:space="preserve"> </v>
      </c>
      <c r="J394" s="391">
        <f>VALUE(VLOOKUP(E394,'Pricing Reference'!$A$2:$E$46,5,FALSE))</f>
        <v>20</v>
      </c>
      <c r="K394" s="158"/>
      <c r="L394" s="158"/>
      <c r="M394" s="158"/>
      <c r="N394" s="158"/>
      <c r="O394" s="158"/>
      <c r="P394" s="396">
        <f t="shared" si="78"/>
        <v>0</v>
      </c>
      <c r="Q394" s="163"/>
      <c r="R394" s="160"/>
      <c r="S394" s="156">
        <v>847587001422</v>
      </c>
      <c r="T394" s="397" t="str">
        <f t="shared" si="79"/>
        <v xml:space="preserve"> </v>
      </c>
      <c r="U394" s="395"/>
      <c r="V394" s="161">
        <f t="shared" si="80"/>
        <v>0</v>
      </c>
      <c r="W394" s="161">
        <f t="shared" si="81"/>
        <v>0</v>
      </c>
      <c r="X394" s="161">
        <f t="shared" si="82"/>
        <v>0</v>
      </c>
      <c r="Y394" s="161">
        <f t="shared" si="83"/>
        <v>0</v>
      </c>
      <c r="Z394" s="161">
        <f t="shared" si="84"/>
        <v>0</v>
      </c>
      <c r="AA394" s="162">
        <f t="shared" si="85"/>
        <v>0</v>
      </c>
    </row>
    <row r="395" spans="1:27" s="343" customFormat="1" ht="14.4" thickTop="1" thickBot="1">
      <c r="A395" s="360">
        <v>100459</v>
      </c>
      <c r="B395" s="370" t="s">
        <v>504</v>
      </c>
      <c r="C395" s="346" t="s">
        <v>124</v>
      </c>
      <c r="D395" s="347">
        <v>57</v>
      </c>
      <c r="E395" s="346" t="s">
        <v>440</v>
      </c>
      <c r="F395" s="159">
        <f t="shared" si="87"/>
        <v>10</v>
      </c>
      <c r="G395" s="153">
        <f>IF($F$12=1,VALUE(VLOOKUP($E395,'Pricing Reference'!$A$2:$E$46,2,FALSE))," ")</f>
        <v>10</v>
      </c>
      <c r="H395" s="153" t="str">
        <f>IF($F$12=2,VALUE(VLOOKUP($E395,'Pricing Reference'!$A$2:$E$46,3,FALSE))," ")</f>
        <v xml:space="preserve"> </v>
      </c>
      <c r="I395" s="153" t="str">
        <f>IF($F$12=3,VALUE(VLOOKUP($E395,'Pricing Reference'!$A$2:$E$46,4,FALSE))," ")</f>
        <v xml:space="preserve"> </v>
      </c>
      <c r="J395" s="391">
        <f>VALUE(VLOOKUP(E395,'Pricing Reference'!$A$2:$E$46,5,FALSE))</f>
        <v>20</v>
      </c>
      <c r="K395" s="158"/>
      <c r="L395" s="158"/>
      <c r="M395" s="158"/>
      <c r="N395" s="158"/>
      <c r="O395" s="158"/>
      <c r="P395" s="396">
        <f t="shared" si="78"/>
        <v>0</v>
      </c>
      <c r="Q395" s="163"/>
      <c r="R395" s="160"/>
      <c r="S395" s="156">
        <v>847587001392</v>
      </c>
      <c r="T395" s="397" t="str">
        <f t="shared" si="79"/>
        <v xml:space="preserve"> </v>
      </c>
      <c r="U395" s="395"/>
      <c r="V395" s="161">
        <f t="shared" si="80"/>
        <v>0</v>
      </c>
      <c r="W395" s="161">
        <f t="shared" si="81"/>
        <v>0</v>
      </c>
      <c r="X395" s="161">
        <f t="shared" si="82"/>
        <v>0</v>
      </c>
      <c r="Y395" s="161">
        <f t="shared" si="83"/>
        <v>0</v>
      </c>
      <c r="Z395" s="161">
        <f t="shared" si="84"/>
        <v>0</v>
      </c>
      <c r="AA395" s="162">
        <f t="shared" si="85"/>
        <v>0</v>
      </c>
    </row>
    <row r="396" spans="1:27" s="343" customFormat="1" ht="14.4" thickTop="1" thickBot="1">
      <c r="A396" s="360">
        <v>100743</v>
      </c>
      <c r="B396" s="348" t="s">
        <v>505</v>
      </c>
      <c r="C396" s="346" t="s">
        <v>124</v>
      </c>
      <c r="D396" s="347">
        <v>57</v>
      </c>
      <c r="E396" s="346" t="s">
        <v>440</v>
      </c>
      <c r="F396" s="159">
        <f t="shared" si="87"/>
        <v>10</v>
      </c>
      <c r="G396" s="153">
        <f>IF($F$12=1,VALUE(VLOOKUP($E396,'Pricing Reference'!$A$2:$E$46,2,FALSE))," ")</f>
        <v>10</v>
      </c>
      <c r="H396" s="153" t="str">
        <f>IF($F$12=2,VALUE(VLOOKUP($E396,'Pricing Reference'!$A$2:$E$46,3,FALSE))," ")</f>
        <v xml:space="preserve"> </v>
      </c>
      <c r="I396" s="153" t="str">
        <f>IF($F$12=3,VALUE(VLOOKUP($E396,'Pricing Reference'!$A$2:$E$46,4,FALSE))," ")</f>
        <v xml:space="preserve"> </v>
      </c>
      <c r="J396" s="391">
        <f>VALUE(VLOOKUP(E396,'Pricing Reference'!$A$2:$E$46,5,FALSE))</f>
        <v>20</v>
      </c>
      <c r="K396" s="158"/>
      <c r="L396" s="158"/>
      <c r="M396" s="158"/>
      <c r="N396" s="158"/>
      <c r="O396" s="158"/>
      <c r="P396" s="396">
        <f t="shared" si="78"/>
        <v>0</v>
      </c>
      <c r="Q396" s="163"/>
      <c r="R396" s="160"/>
      <c r="S396" s="156">
        <v>877958009030</v>
      </c>
      <c r="T396" s="397" t="str">
        <f t="shared" si="79"/>
        <v xml:space="preserve"> </v>
      </c>
      <c r="U396" s="395"/>
      <c r="V396" s="161">
        <f t="shared" si="80"/>
        <v>0</v>
      </c>
      <c r="W396" s="161">
        <f t="shared" si="81"/>
        <v>0</v>
      </c>
      <c r="X396" s="161">
        <f t="shared" si="82"/>
        <v>0</v>
      </c>
      <c r="Y396" s="161">
        <f t="shared" si="83"/>
        <v>0</v>
      </c>
      <c r="Z396" s="161">
        <f t="shared" si="84"/>
        <v>0</v>
      </c>
      <c r="AA396" s="162">
        <f t="shared" si="85"/>
        <v>0</v>
      </c>
    </row>
    <row r="397" spans="1:27" s="343" customFormat="1" ht="14.4" thickTop="1" thickBot="1">
      <c r="A397" s="360">
        <v>100441</v>
      </c>
      <c r="B397" s="370" t="s">
        <v>506</v>
      </c>
      <c r="C397" s="346" t="s">
        <v>124</v>
      </c>
      <c r="D397" s="347">
        <v>57</v>
      </c>
      <c r="E397" s="346" t="s">
        <v>440</v>
      </c>
      <c r="F397" s="159">
        <f t="shared" si="87"/>
        <v>10</v>
      </c>
      <c r="G397" s="153">
        <f>IF($F$12=1,VALUE(VLOOKUP($E397,'Pricing Reference'!$A$2:$E$46,2,FALSE))," ")</f>
        <v>10</v>
      </c>
      <c r="H397" s="153" t="str">
        <f>IF($F$12=2,VALUE(VLOOKUP($E397,'Pricing Reference'!$A$2:$E$46,3,FALSE))," ")</f>
        <v xml:space="preserve"> </v>
      </c>
      <c r="I397" s="153" t="str">
        <f>IF($F$12=3,VALUE(VLOOKUP($E397,'Pricing Reference'!$A$2:$E$46,4,FALSE))," ")</f>
        <v xml:space="preserve"> </v>
      </c>
      <c r="J397" s="391">
        <f>VALUE(VLOOKUP(E397,'Pricing Reference'!$A$2:$E$46,5,FALSE))</f>
        <v>20</v>
      </c>
      <c r="K397" s="158"/>
      <c r="L397" s="158"/>
      <c r="M397" s="158"/>
      <c r="N397" s="158"/>
      <c r="O397" s="158"/>
      <c r="P397" s="396">
        <f t="shared" si="78"/>
        <v>0</v>
      </c>
      <c r="Q397" s="163"/>
      <c r="R397" s="160"/>
      <c r="S397" s="156">
        <v>847587001514</v>
      </c>
      <c r="T397" s="397" t="str">
        <f t="shared" si="79"/>
        <v xml:space="preserve"> </v>
      </c>
      <c r="U397" s="395"/>
      <c r="V397" s="161">
        <f t="shared" si="80"/>
        <v>0</v>
      </c>
      <c r="W397" s="161">
        <f t="shared" si="81"/>
        <v>0</v>
      </c>
      <c r="X397" s="161">
        <f t="shared" si="82"/>
        <v>0</v>
      </c>
      <c r="Y397" s="161">
        <f t="shared" si="83"/>
        <v>0</v>
      </c>
      <c r="Z397" s="161">
        <f t="shared" si="84"/>
        <v>0</v>
      </c>
      <c r="AA397" s="162">
        <f t="shared" si="85"/>
        <v>0</v>
      </c>
    </row>
    <row r="398" spans="1:27" s="343" customFormat="1" ht="14.4" thickTop="1" thickBot="1">
      <c r="A398" s="360">
        <v>100736</v>
      </c>
      <c r="B398" s="370" t="s">
        <v>507</v>
      </c>
      <c r="C398" s="346" t="s">
        <v>124</v>
      </c>
      <c r="D398" s="347">
        <v>57</v>
      </c>
      <c r="E398" s="346" t="s">
        <v>440</v>
      </c>
      <c r="F398" s="159">
        <f t="shared" si="87"/>
        <v>10</v>
      </c>
      <c r="G398" s="153">
        <f>IF($F$12=1,VALUE(VLOOKUP($E398,'Pricing Reference'!$A$2:$E$46,2,FALSE))," ")</f>
        <v>10</v>
      </c>
      <c r="H398" s="153" t="str">
        <f>IF($F$12=2,VALUE(VLOOKUP($E398,'Pricing Reference'!$A$2:$E$46,3,FALSE))," ")</f>
        <v xml:space="preserve"> </v>
      </c>
      <c r="I398" s="153" t="str">
        <f>IF($F$12=3,VALUE(VLOOKUP($E398,'Pricing Reference'!$A$2:$E$46,4,FALSE))," ")</f>
        <v xml:space="preserve"> </v>
      </c>
      <c r="J398" s="391">
        <f>VALUE(VLOOKUP(E398,'Pricing Reference'!$A$2:$E$46,5,FALSE))</f>
        <v>20</v>
      </c>
      <c r="K398" s="158"/>
      <c r="L398" s="158"/>
      <c r="M398" s="158"/>
      <c r="N398" s="158"/>
      <c r="O398" s="158"/>
      <c r="P398" s="396">
        <f t="shared" si="78"/>
        <v>0</v>
      </c>
      <c r="Q398" s="163"/>
      <c r="R398" s="160"/>
      <c r="S398" s="156">
        <v>877958009023</v>
      </c>
      <c r="T398" s="397" t="str">
        <f t="shared" si="79"/>
        <v xml:space="preserve"> </v>
      </c>
      <c r="U398" s="395"/>
      <c r="V398" s="161">
        <f t="shared" si="80"/>
        <v>0</v>
      </c>
      <c r="W398" s="161">
        <f t="shared" si="81"/>
        <v>0</v>
      </c>
      <c r="X398" s="161">
        <f t="shared" si="82"/>
        <v>0</v>
      </c>
      <c r="Y398" s="161">
        <f t="shared" si="83"/>
        <v>0</v>
      </c>
      <c r="Z398" s="161">
        <f t="shared" si="84"/>
        <v>0</v>
      </c>
      <c r="AA398" s="162">
        <f t="shared" si="85"/>
        <v>0</v>
      </c>
    </row>
    <row r="399" spans="1:27" s="343" customFormat="1" ht="14.4" thickTop="1" thickBot="1">
      <c r="A399" s="360">
        <v>105749</v>
      </c>
      <c r="B399" s="370" t="s">
        <v>508</v>
      </c>
      <c r="C399" s="346" t="s">
        <v>124</v>
      </c>
      <c r="D399" s="347">
        <v>58</v>
      </c>
      <c r="E399" s="346" t="s">
        <v>440</v>
      </c>
      <c r="F399" s="159">
        <f t="shared" si="87"/>
        <v>10</v>
      </c>
      <c r="G399" s="153">
        <f>IF($F$12=1,VALUE(VLOOKUP($E399,'Pricing Reference'!$A$2:$E$46,2,FALSE))," ")</f>
        <v>10</v>
      </c>
      <c r="H399" s="153" t="str">
        <f>IF($F$12=2,VALUE(VLOOKUP($E399,'Pricing Reference'!$A$2:$E$46,3,FALSE))," ")</f>
        <v xml:space="preserve"> </v>
      </c>
      <c r="I399" s="153" t="str">
        <f>IF($F$12=3,VALUE(VLOOKUP($E399,'Pricing Reference'!$A$2:$E$46,4,FALSE))," ")</f>
        <v xml:space="preserve"> </v>
      </c>
      <c r="J399" s="391">
        <f>VALUE(VLOOKUP(E399,'Pricing Reference'!$A$2:$E$46,5,FALSE))</f>
        <v>20</v>
      </c>
      <c r="K399" s="158"/>
      <c r="L399" s="158"/>
      <c r="M399" s="158"/>
      <c r="N399" s="158"/>
      <c r="O399" s="158"/>
      <c r="P399" s="396">
        <f t="shared" si="78"/>
        <v>0</v>
      </c>
      <c r="Q399" s="163"/>
      <c r="R399" s="160"/>
      <c r="S399" s="156">
        <v>847587005093</v>
      </c>
      <c r="T399" s="397" t="str">
        <f t="shared" si="79"/>
        <v xml:space="preserve"> </v>
      </c>
      <c r="U399" s="395"/>
      <c r="V399" s="161">
        <f t="shared" si="80"/>
        <v>0</v>
      </c>
      <c r="W399" s="161">
        <f t="shared" si="81"/>
        <v>0</v>
      </c>
      <c r="X399" s="161">
        <f t="shared" si="82"/>
        <v>0</v>
      </c>
      <c r="Y399" s="161">
        <f t="shared" si="83"/>
        <v>0</v>
      </c>
      <c r="Z399" s="161">
        <f t="shared" si="84"/>
        <v>0</v>
      </c>
      <c r="AA399" s="162">
        <f t="shared" si="85"/>
        <v>0</v>
      </c>
    </row>
    <row r="400" spans="1:27" s="343" customFormat="1" ht="14.4" thickTop="1" thickBot="1">
      <c r="A400" s="360">
        <v>101659</v>
      </c>
      <c r="B400" s="370" t="s">
        <v>509</v>
      </c>
      <c r="C400" s="346" t="s">
        <v>124</v>
      </c>
      <c r="D400" s="347">
        <v>58</v>
      </c>
      <c r="E400" s="346" t="s">
        <v>440</v>
      </c>
      <c r="F400" s="159">
        <f t="shared" si="87"/>
        <v>10</v>
      </c>
      <c r="G400" s="153">
        <f>IF($F$12=1,VALUE(VLOOKUP($E400,'Pricing Reference'!$A$2:$E$46,2,FALSE))," ")</f>
        <v>10</v>
      </c>
      <c r="H400" s="153" t="str">
        <f>IF($F$12=2,VALUE(VLOOKUP($E400,'Pricing Reference'!$A$2:$E$46,3,FALSE))," ")</f>
        <v xml:space="preserve"> </v>
      </c>
      <c r="I400" s="153" t="str">
        <f>IF($F$12=3,VALUE(VLOOKUP($E400,'Pricing Reference'!$A$2:$E$46,4,FALSE))," ")</f>
        <v xml:space="preserve"> </v>
      </c>
      <c r="J400" s="391">
        <f>VALUE(VLOOKUP(E400,'Pricing Reference'!$A$2:$E$46,5,FALSE))</f>
        <v>20</v>
      </c>
      <c r="K400" s="158"/>
      <c r="L400" s="158"/>
      <c r="M400" s="158"/>
      <c r="N400" s="158"/>
      <c r="O400" s="158"/>
      <c r="P400" s="396">
        <f t="shared" si="78"/>
        <v>0</v>
      </c>
      <c r="Q400" s="163"/>
      <c r="R400" s="160"/>
      <c r="S400" s="156">
        <v>847587003952</v>
      </c>
      <c r="T400" s="397" t="str">
        <f t="shared" si="79"/>
        <v xml:space="preserve"> </v>
      </c>
      <c r="U400" s="395"/>
      <c r="V400" s="161">
        <f t="shared" si="80"/>
        <v>0</v>
      </c>
      <c r="W400" s="161">
        <f t="shared" si="81"/>
        <v>0</v>
      </c>
      <c r="X400" s="161">
        <f t="shared" si="82"/>
        <v>0</v>
      </c>
      <c r="Y400" s="161">
        <f t="shared" si="83"/>
        <v>0</v>
      </c>
      <c r="Z400" s="161">
        <f t="shared" si="84"/>
        <v>0</v>
      </c>
      <c r="AA400" s="162">
        <f t="shared" si="85"/>
        <v>0</v>
      </c>
    </row>
    <row r="401" spans="1:27" s="343" customFormat="1" ht="14.4" thickTop="1" thickBot="1">
      <c r="A401" s="360">
        <v>100428</v>
      </c>
      <c r="B401" s="370" t="s">
        <v>510</v>
      </c>
      <c r="C401" s="346" t="s">
        <v>124</v>
      </c>
      <c r="D401" s="347">
        <v>58</v>
      </c>
      <c r="E401" s="346" t="s">
        <v>440</v>
      </c>
      <c r="F401" s="159">
        <f t="shared" si="87"/>
        <v>10</v>
      </c>
      <c r="G401" s="153">
        <f>IF($F$12=1,VALUE(VLOOKUP($E401,'Pricing Reference'!$A$2:$E$46,2,FALSE))," ")</f>
        <v>10</v>
      </c>
      <c r="H401" s="153" t="str">
        <f>IF($F$12=2,VALUE(VLOOKUP($E401,'Pricing Reference'!$A$2:$E$46,3,FALSE))," ")</f>
        <v xml:space="preserve"> </v>
      </c>
      <c r="I401" s="153" t="str">
        <f>IF($F$12=3,VALUE(VLOOKUP($E401,'Pricing Reference'!$A$2:$E$46,4,FALSE))," ")</f>
        <v xml:space="preserve"> </v>
      </c>
      <c r="J401" s="391">
        <f>VALUE(VLOOKUP(E401,'Pricing Reference'!$A$2:$E$46,5,FALSE))</f>
        <v>20</v>
      </c>
      <c r="K401" s="158"/>
      <c r="L401" s="158"/>
      <c r="M401" s="158"/>
      <c r="N401" s="158"/>
      <c r="O401" s="158"/>
      <c r="P401" s="396">
        <f t="shared" si="78"/>
        <v>0</v>
      </c>
      <c r="Q401" s="163"/>
      <c r="R401" s="160"/>
      <c r="S401" s="156">
        <v>877958009092</v>
      </c>
      <c r="T401" s="397" t="str">
        <f t="shared" si="79"/>
        <v xml:space="preserve"> </v>
      </c>
      <c r="U401" s="395"/>
      <c r="V401" s="161">
        <f t="shared" si="80"/>
        <v>0</v>
      </c>
      <c r="W401" s="161">
        <f t="shared" si="81"/>
        <v>0</v>
      </c>
      <c r="X401" s="161">
        <f t="shared" si="82"/>
        <v>0</v>
      </c>
      <c r="Y401" s="161">
        <f t="shared" si="83"/>
        <v>0</v>
      </c>
      <c r="Z401" s="161">
        <f t="shared" si="84"/>
        <v>0</v>
      </c>
      <c r="AA401" s="162">
        <f t="shared" si="85"/>
        <v>0</v>
      </c>
    </row>
    <row r="402" spans="1:27" s="343" customFormat="1" ht="14.4" thickTop="1" thickBot="1">
      <c r="A402" s="360">
        <v>100420</v>
      </c>
      <c r="B402" s="370" t="s">
        <v>511</v>
      </c>
      <c r="C402" s="346" t="s">
        <v>124</v>
      </c>
      <c r="D402" s="347">
        <v>58</v>
      </c>
      <c r="E402" s="346" t="s">
        <v>440</v>
      </c>
      <c r="F402" s="159">
        <f t="shared" si="87"/>
        <v>10</v>
      </c>
      <c r="G402" s="153">
        <f>IF($F$12=1,VALUE(VLOOKUP($E402,'Pricing Reference'!$A$2:$E$46,2,FALSE))," ")</f>
        <v>10</v>
      </c>
      <c r="H402" s="153" t="str">
        <f>IF($F$12=2,VALUE(VLOOKUP($E402,'Pricing Reference'!$A$2:$E$46,3,FALSE))," ")</f>
        <v xml:space="preserve"> </v>
      </c>
      <c r="I402" s="153" t="str">
        <f>IF($F$12=3,VALUE(VLOOKUP($E402,'Pricing Reference'!$A$2:$E$46,4,FALSE))," ")</f>
        <v xml:space="preserve"> </v>
      </c>
      <c r="J402" s="391">
        <f>VALUE(VLOOKUP(E402,'Pricing Reference'!$A$2:$E$46,5,FALSE))</f>
        <v>20</v>
      </c>
      <c r="K402" s="158"/>
      <c r="L402" s="158"/>
      <c r="M402" s="158"/>
      <c r="N402" s="158"/>
      <c r="O402" s="158"/>
      <c r="P402" s="396">
        <f t="shared" ref="P402:P465" si="88">SUM(V402,W402,X402,Y402,Z402)</f>
        <v>0</v>
      </c>
      <c r="Q402" s="163"/>
      <c r="R402" s="160"/>
      <c r="S402" s="156">
        <v>877958006633</v>
      </c>
      <c r="T402" s="397" t="str">
        <f t="shared" ref="T402:T465" si="89">IF(AA402&gt;0.01,"X"," ")</f>
        <v xml:space="preserve"> </v>
      </c>
      <c r="U402" s="395"/>
      <c r="V402" s="161">
        <f t="shared" ref="V402:V465" si="90">K402*$F402</f>
        <v>0</v>
      </c>
      <c r="W402" s="161">
        <f t="shared" ref="W402:W465" si="91">L402*$F402</f>
        <v>0</v>
      </c>
      <c r="X402" s="161">
        <f t="shared" ref="X402:X465" si="92">M402*$F402</f>
        <v>0</v>
      </c>
      <c r="Y402" s="161">
        <f t="shared" ref="Y402:Y465" si="93">N402*$F402</f>
        <v>0</v>
      </c>
      <c r="Z402" s="161">
        <f t="shared" ref="Z402:Z465" si="94">O402*$F402</f>
        <v>0</v>
      </c>
      <c r="AA402" s="162">
        <f t="shared" ref="AA402:AA465" si="95">SUM(K402,L402,M402,N402,O402)</f>
        <v>0</v>
      </c>
    </row>
    <row r="403" spans="1:27" s="343" customFormat="1" ht="14.4" thickTop="1" thickBot="1">
      <c r="A403" s="360">
        <v>100413</v>
      </c>
      <c r="B403" s="370" t="s">
        <v>512</v>
      </c>
      <c r="C403" s="346" t="s">
        <v>124</v>
      </c>
      <c r="D403" s="347">
        <v>58</v>
      </c>
      <c r="E403" s="346" t="s">
        <v>440</v>
      </c>
      <c r="F403" s="159">
        <f t="shared" si="87"/>
        <v>10</v>
      </c>
      <c r="G403" s="153">
        <f>IF($F$12=1,VALUE(VLOOKUP($E403,'Pricing Reference'!$A$2:$E$46,2,FALSE))," ")</f>
        <v>10</v>
      </c>
      <c r="H403" s="153" t="str">
        <f>IF($F$12=2,VALUE(VLOOKUP($E403,'Pricing Reference'!$A$2:$E$46,3,FALSE))," ")</f>
        <v xml:space="preserve"> </v>
      </c>
      <c r="I403" s="153" t="str">
        <f>IF($F$12=3,VALUE(VLOOKUP($E403,'Pricing Reference'!$A$2:$E$46,4,FALSE))," ")</f>
        <v xml:space="preserve"> </v>
      </c>
      <c r="J403" s="391">
        <f>VALUE(VLOOKUP(E403,'Pricing Reference'!$A$2:$E$46,5,FALSE))</f>
        <v>20</v>
      </c>
      <c r="K403" s="158"/>
      <c r="L403" s="158"/>
      <c r="M403" s="158"/>
      <c r="N403" s="158"/>
      <c r="O403" s="158"/>
      <c r="P403" s="396">
        <f t="shared" si="88"/>
        <v>0</v>
      </c>
      <c r="Q403" s="163"/>
      <c r="R403" s="160"/>
      <c r="S403" s="156">
        <v>877958004783</v>
      </c>
      <c r="T403" s="397" t="str">
        <f t="shared" si="89"/>
        <v xml:space="preserve"> </v>
      </c>
      <c r="U403" s="395"/>
      <c r="V403" s="161">
        <f t="shared" si="90"/>
        <v>0</v>
      </c>
      <c r="W403" s="161">
        <f t="shared" si="91"/>
        <v>0</v>
      </c>
      <c r="X403" s="161">
        <f t="shared" si="92"/>
        <v>0</v>
      </c>
      <c r="Y403" s="161">
        <f t="shared" si="93"/>
        <v>0</v>
      </c>
      <c r="Z403" s="161">
        <f t="shared" si="94"/>
        <v>0</v>
      </c>
      <c r="AA403" s="162">
        <f t="shared" si="95"/>
        <v>0</v>
      </c>
    </row>
    <row r="404" spans="1:27" s="343" customFormat="1" ht="14.4" thickTop="1" thickBot="1">
      <c r="A404" s="360">
        <v>100272</v>
      </c>
      <c r="B404" s="370" t="s">
        <v>513</v>
      </c>
      <c r="C404" s="346" t="s">
        <v>124</v>
      </c>
      <c r="D404" s="347">
        <v>58</v>
      </c>
      <c r="E404" s="346" t="s">
        <v>440</v>
      </c>
      <c r="F404" s="159">
        <f t="shared" si="87"/>
        <v>10</v>
      </c>
      <c r="G404" s="153">
        <f>IF($F$12=1,VALUE(VLOOKUP($E404,'Pricing Reference'!$A$2:$E$46,2,FALSE))," ")</f>
        <v>10</v>
      </c>
      <c r="H404" s="153" t="str">
        <f>IF($F$12=2,VALUE(VLOOKUP($E404,'Pricing Reference'!$A$2:$E$46,3,FALSE))," ")</f>
        <v xml:space="preserve"> </v>
      </c>
      <c r="I404" s="153" t="str">
        <f>IF($F$12=3,VALUE(VLOOKUP($E404,'Pricing Reference'!$A$2:$E$46,4,FALSE))," ")</f>
        <v xml:space="preserve"> </v>
      </c>
      <c r="J404" s="391">
        <f>VALUE(VLOOKUP(E404,'Pricing Reference'!$A$2:$E$46,5,FALSE))</f>
        <v>20</v>
      </c>
      <c r="K404" s="158"/>
      <c r="L404" s="158"/>
      <c r="M404" s="158"/>
      <c r="N404" s="158"/>
      <c r="O404" s="158"/>
      <c r="P404" s="396">
        <f t="shared" si="88"/>
        <v>0</v>
      </c>
      <c r="Q404" s="163"/>
      <c r="R404" s="160"/>
      <c r="S404" s="156">
        <v>877958006701</v>
      </c>
      <c r="T404" s="397" t="str">
        <f t="shared" si="89"/>
        <v xml:space="preserve"> </v>
      </c>
      <c r="U404" s="395"/>
      <c r="V404" s="161">
        <f t="shared" si="90"/>
        <v>0</v>
      </c>
      <c r="W404" s="161">
        <f t="shared" si="91"/>
        <v>0</v>
      </c>
      <c r="X404" s="161">
        <f t="shared" si="92"/>
        <v>0</v>
      </c>
      <c r="Y404" s="161">
        <f t="shared" si="93"/>
        <v>0</v>
      </c>
      <c r="Z404" s="161">
        <f t="shared" si="94"/>
        <v>0</v>
      </c>
      <c r="AA404" s="162">
        <f t="shared" si="95"/>
        <v>0</v>
      </c>
    </row>
    <row r="405" spans="1:27" s="343" customFormat="1" ht="14.4" thickTop="1" thickBot="1">
      <c r="A405" s="360">
        <v>100679</v>
      </c>
      <c r="B405" s="370" t="s">
        <v>514</v>
      </c>
      <c r="C405" s="346" t="s">
        <v>124</v>
      </c>
      <c r="D405" s="347">
        <v>58</v>
      </c>
      <c r="E405" s="346" t="s">
        <v>440</v>
      </c>
      <c r="F405" s="159">
        <f t="shared" si="87"/>
        <v>10</v>
      </c>
      <c r="G405" s="153">
        <f>IF($F$12=1,VALUE(VLOOKUP($E405,'Pricing Reference'!$A$2:$E$46,2,FALSE))," ")</f>
        <v>10</v>
      </c>
      <c r="H405" s="153" t="str">
        <f>IF($F$12=2,VALUE(VLOOKUP($E405,'Pricing Reference'!$A$2:$E$46,3,FALSE))," ")</f>
        <v xml:space="preserve"> </v>
      </c>
      <c r="I405" s="153" t="str">
        <f>IF($F$12=3,VALUE(VLOOKUP($E405,'Pricing Reference'!$A$2:$E$46,4,FALSE))," ")</f>
        <v xml:space="preserve"> </v>
      </c>
      <c r="J405" s="391">
        <f>VALUE(VLOOKUP(E405,'Pricing Reference'!$A$2:$E$46,5,FALSE))</f>
        <v>20</v>
      </c>
      <c r="K405" s="158"/>
      <c r="L405" s="158"/>
      <c r="M405" s="158"/>
      <c r="N405" s="158"/>
      <c r="O405" s="158"/>
      <c r="P405" s="396">
        <f t="shared" si="88"/>
        <v>0</v>
      </c>
      <c r="Q405" s="163"/>
      <c r="R405" s="160"/>
      <c r="S405" s="156">
        <v>877958004691</v>
      </c>
      <c r="T405" s="397" t="str">
        <f t="shared" si="89"/>
        <v xml:space="preserve"> </v>
      </c>
      <c r="U405" s="395"/>
      <c r="V405" s="161">
        <f t="shared" si="90"/>
        <v>0</v>
      </c>
      <c r="W405" s="161">
        <f t="shared" si="91"/>
        <v>0</v>
      </c>
      <c r="X405" s="161">
        <f t="shared" si="92"/>
        <v>0</v>
      </c>
      <c r="Y405" s="161">
        <f t="shared" si="93"/>
        <v>0</v>
      </c>
      <c r="Z405" s="161">
        <f t="shared" si="94"/>
        <v>0</v>
      </c>
      <c r="AA405" s="162">
        <f t="shared" si="95"/>
        <v>0</v>
      </c>
    </row>
    <row r="406" spans="1:27" s="343" customFormat="1" ht="14.4" thickTop="1" thickBot="1">
      <c r="A406" s="360">
        <v>100670</v>
      </c>
      <c r="B406" s="370" t="s">
        <v>515</v>
      </c>
      <c r="C406" s="346" t="s">
        <v>124</v>
      </c>
      <c r="D406" s="347">
        <v>58</v>
      </c>
      <c r="E406" s="346" t="s">
        <v>440</v>
      </c>
      <c r="F406" s="159">
        <f t="shared" si="87"/>
        <v>10</v>
      </c>
      <c r="G406" s="153">
        <f>IF($F$12=1,VALUE(VLOOKUP($E406,'Pricing Reference'!$A$2:$E$46,2,FALSE))," ")</f>
        <v>10</v>
      </c>
      <c r="H406" s="153" t="str">
        <f>IF($F$12=2,VALUE(VLOOKUP($E406,'Pricing Reference'!$A$2:$E$46,3,FALSE))," ")</f>
        <v xml:space="preserve"> </v>
      </c>
      <c r="I406" s="153" t="str">
        <f>IF($F$12=3,VALUE(VLOOKUP($E406,'Pricing Reference'!$A$2:$E$46,4,FALSE))," ")</f>
        <v xml:space="preserve"> </v>
      </c>
      <c r="J406" s="391">
        <f>VALUE(VLOOKUP(E406,'Pricing Reference'!$A$2:$E$46,5,FALSE))</f>
        <v>20</v>
      </c>
      <c r="K406" s="158"/>
      <c r="L406" s="158"/>
      <c r="M406" s="158"/>
      <c r="N406" s="158"/>
      <c r="O406" s="158"/>
      <c r="P406" s="396">
        <f t="shared" si="88"/>
        <v>0</v>
      </c>
      <c r="Q406" s="163"/>
      <c r="R406" s="160"/>
      <c r="S406" s="156">
        <v>877958004707</v>
      </c>
      <c r="T406" s="397" t="str">
        <f t="shared" si="89"/>
        <v xml:space="preserve"> </v>
      </c>
      <c r="U406" s="395"/>
      <c r="V406" s="161">
        <f t="shared" si="90"/>
        <v>0</v>
      </c>
      <c r="W406" s="161">
        <f t="shared" si="91"/>
        <v>0</v>
      </c>
      <c r="X406" s="161">
        <f t="shared" si="92"/>
        <v>0</v>
      </c>
      <c r="Y406" s="161">
        <f t="shared" si="93"/>
        <v>0</v>
      </c>
      <c r="Z406" s="161">
        <f t="shared" si="94"/>
        <v>0</v>
      </c>
      <c r="AA406" s="162">
        <f t="shared" si="95"/>
        <v>0</v>
      </c>
    </row>
    <row r="407" spans="1:27" s="343" customFormat="1" ht="14.4" thickTop="1" thickBot="1">
      <c r="A407" s="360">
        <v>100411</v>
      </c>
      <c r="B407" s="370" t="s">
        <v>516</v>
      </c>
      <c r="C407" s="346" t="s">
        <v>124</v>
      </c>
      <c r="D407" s="347">
        <v>58</v>
      </c>
      <c r="E407" s="346" t="s">
        <v>440</v>
      </c>
      <c r="F407" s="159">
        <f t="shared" si="87"/>
        <v>10</v>
      </c>
      <c r="G407" s="153">
        <f>IF($F$12=1,VALUE(VLOOKUP($E407,'Pricing Reference'!$A$2:$E$46,2,FALSE))," ")</f>
        <v>10</v>
      </c>
      <c r="H407" s="153" t="str">
        <f>IF($F$12=2,VALUE(VLOOKUP($E407,'Pricing Reference'!$A$2:$E$46,3,FALSE))," ")</f>
        <v xml:space="preserve"> </v>
      </c>
      <c r="I407" s="153" t="str">
        <f>IF($F$12=3,VALUE(VLOOKUP($E407,'Pricing Reference'!$A$2:$E$46,4,FALSE))," ")</f>
        <v xml:space="preserve"> </v>
      </c>
      <c r="J407" s="391">
        <f>VALUE(VLOOKUP(E407,'Pricing Reference'!$A$2:$E$46,5,FALSE))</f>
        <v>20</v>
      </c>
      <c r="K407" s="158"/>
      <c r="L407" s="158"/>
      <c r="M407" s="158"/>
      <c r="N407" s="158"/>
      <c r="O407" s="158"/>
      <c r="P407" s="396">
        <f t="shared" si="88"/>
        <v>0</v>
      </c>
      <c r="Q407" s="163"/>
      <c r="R407" s="160"/>
      <c r="S407" s="156">
        <v>871238009512</v>
      </c>
      <c r="T407" s="397" t="str">
        <f t="shared" si="89"/>
        <v xml:space="preserve"> </v>
      </c>
      <c r="U407" s="395"/>
      <c r="V407" s="161">
        <f t="shared" si="90"/>
        <v>0</v>
      </c>
      <c r="W407" s="161">
        <f t="shared" si="91"/>
        <v>0</v>
      </c>
      <c r="X407" s="161">
        <f t="shared" si="92"/>
        <v>0</v>
      </c>
      <c r="Y407" s="161">
        <f t="shared" si="93"/>
        <v>0</v>
      </c>
      <c r="Z407" s="161">
        <f t="shared" si="94"/>
        <v>0</v>
      </c>
      <c r="AA407" s="162">
        <f t="shared" si="95"/>
        <v>0</v>
      </c>
    </row>
    <row r="408" spans="1:27" s="343" customFormat="1" ht="14.4" thickTop="1" thickBot="1">
      <c r="A408" s="360">
        <v>100410</v>
      </c>
      <c r="B408" s="370" t="s">
        <v>517</v>
      </c>
      <c r="C408" s="346" t="s">
        <v>124</v>
      </c>
      <c r="D408" s="347">
        <v>59</v>
      </c>
      <c r="E408" s="346" t="s">
        <v>440</v>
      </c>
      <c r="F408" s="159">
        <f t="shared" si="87"/>
        <v>10</v>
      </c>
      <c r="G408" s="153">
        <f>IF($F$12=1,VALUE(VLOOKUP($E408,'Pricing Reference'!$A$2:$E$46,2,FALSE))," ")</f>
        <v>10</v>
      </c>
      <c r="H408" s="153" t="str">
        <f>IF($F$12=2,VALUE(VLOOKUP($E408,'Pricing Reference'!$A$2:$E$46,3,FALSE))," ")</f>
        <v xml:space="preserve"> </v>
      </c>
      <c r="I408" s="153" t="str">
        <f>IF($F$12=3,VALUE(VLOOKUP($E408,'Pricing Reference'!$A$2:$E$46,4,FALSE))," ")</f>
        <v xml:space="preserve"> </v>
      </c>
      <c r="J408" s="391">
        <f>VALUE(VLOOKUP(E408,'Pricing Reference'!$A$2:$E$46,5,FALSE))</f>
        <v>20</v>
      </c>
      <c r="K408" s="158"/>
      <c r="L408" s="158"/>
      <c r="M408" s="158"/>
      <c r="N408" s="158"/>
      <c r="O408" s="158"/>
      <c r="P408" s="396">
        <f t="shared" si="88"/>
        <v>0</v>
      </c>
      <c r="Q408" s="163"/>
      <c r="R408" s="160"/>
      <c r="S408" s="156">
        <v>8428927113290</v>
      </c>
      <c r="T408" s="397" t="str">
        <f t="shared" si="89"/>
        <v xml:space="preserve"> </v>
      </c>
      <c r="U408" s="395"/>
      <c r="V408" s="161">
        <f t="shared" si="90"/>
        <v>0</v>
      </c>
      <c r="W408" s="161">
        <f t="shared" si="91"/>
        <v>0</v>
      </c>
      <c r="X408" s="161">
        <f t="shared" si="92"/>
        <v>0</v>
      </c>
      <c r="Y408" s="161">
        <f t="shared" si="93"/>
        <v>0</v>
      </c>
      <c r="Z408" s="161">
        <f t="shared" si="94"/>
        <v>0</v>
      </c>
      <c r="AA408" s="162">
        <f t="shared" si="95"/>
        <v>0</v>
      </c>
    </row>
    <row r="409" spans="1:27" s="343" customFormat="1" ht="14.4" thickTop="1" thickBot="1">
      <c r="A409" s="351">
        <v>105737</v>
      </c>
      <c r="B409" s="346" t="s">
        <v>518</v>
      </c>
      <c r="C409" s="346" t="s">
        <v>124</v>
      </c>
      <c r="D409" s="347">
        <v>59</v>
      </c>
      <c r="E409" s="346" t="s">
        <v>440</v>
      </c>
      <c r="F409" s="159">
        <f t="shared" si="87"/>
        <v>10</v>
      </c>
      <c r="G409" s="153">
        <f>IF($F$12=1,VALUE(VLOOKUP($E409,'Pricing Reference'!$A$2:$E$46,2,FALSE))," ")</f>
        <v>10</v>
      </c>
      <c r="H409" s="153" t="str">
        <f>IF($F$12=2,VALUE(VLOOKUP($E409,'Pricing Reference'!$A$2:$E$46,3,FALSE))," ")</f>
        <v xml:space="preserve"> </v>
      </c>
      <c r="I409" s="153" t="str">
        <f>IF($F$12=3,VALUE(VLOOKUP($E409,'Pricing Reference'!$A$2:$E$46,4,FALSE))," ")</f>
        <v xml:space="preserve"> </v>
      </c>
      <c r="J409" s="391">
        <f>VALUE(VLOOKUP(E409,'Pricing Reference'!$A$2:$E$46,5,FALSE))</f>
        <v>20</v>
      </c>
      <c r="K409" s="158"/>
      <c r="L409" s="158"/>
      <c r="M409" s="158"/>
      <c r="N409" s="158"/>
      <c r="O409" s="158"/>
      <c r="P409" s="396">
        <f t="shared" si="88"/>
        <v>0</v>
      </c>
      <c r="Q409" s="163"/>
      <c r="R409" s="160"/>
      <c r="S409" s="156">
        <v>847587004973</v>
      </c>
      <c r="T409" s="397" t="str">
        <f t="shared" si="89"/>
        <v xml:space="preserve"> </v>
      </c>
      <c r="U409" s="395"/>
      <c r="V409" s="161">
        <f t="shared" si="90"/>
        <v>0</v>
      </c>
      <c r="W409" s="161">
        <f t="shared" si="91"/>
        <v>0</v>
      </c>
      <c r="X409" s="161">
        <f t="shared" si="92"/>
        <v>0</v>
      </c>
      <c r="Y409" s="161">
        <f t="shared" si="93"/>
        <v>0</v>
      </c>
      <c r="Z409" s="161">
        <f t="shared" si="94"/>
        <v>0</v>
      </c>
      <c r="AA409" s="162">
        <f t="shared" si="95"/>
        <v>0</v>
      </c>
    </row>
    <row r="410" spans="1:27" s="343" customFormat="1" ht="14.4" thickTop="1" thickBot="1">
      <c r="A410" s="360">
        <v>105738</v>
      </c>
      <c r="B410" s="381" t="s">
        <v>519</v>
      </c>
      <c r="C410" s="346" t="s">
        <v>124</v>
      </c>
      <c r="D410" s="347">
        <v>59</v>
      </c>
      <c r="E410" s="346" t="s">
        <v>440</v>
      </c>
      <c r="F410" s="159">
        <f t="shared" si="87"/>
        <v>10</v>
      </c>
      <c r="G410" s="153">
        <f>IF($F$12=1,VALUE(VLOOKUP($E410,'Pricing Reference'!$A$2:$E$46,2,FALSE))," ")</f>
        <v>10</v>
      </c>
      <c r="H410" s="153" t="str">
        <f>IF($F$12=2,VALUE(VLOOKUP($E410,'Pricing Reference'!$A$2:$E$46,3,FALSE))," ")</f>
        <v xml:space="preserve"> </v>
      </c>
      <c r="I410" s="153" t="str">
        <f>IF($F$12=3,VALUE(VLOOKUP($E410,'Pricing Reference'!$A$2:$E$46,4,FALSE))," ")</f>
        <v xml:space="preserve"> </v>
      </c>
      <c r="J410" s="391">
        <f>VALUE(VLOOKUP(E410,'Pricing Reference'!$A$2:$E$46,5,FALSE))</f>
        <v>20</v>
      </c>
      <c r="K410" s="158"/>
      <c r="L410" s="158"/>
      <c r="M410" s="158"/>
      <c r="N410" s="158"/>
      <c r="O410" s="158"/>
      <c r="P410" s="396">
        <f t="shared" si="88"/>
        <v>0</v>
      </c>
      <c r="Q410" s="163"/>
      <c r="R410" s="160"/>
      <c r="S410" s="156">
        <v>847587004980</v>
      </c>
      <c r="T410" s="397" t="str">
        <f t="shared" si="89"/>
        <v xml:space="preserve"> </v>
      </c>
      <c r="U410" s="395"/>
      <c r="V410" s="161">
        <f t="shared" si="90"/>
        <v>0</v>
      </c>
      <c r="W410" s="161">
        <f t="shared" si="91"/>
        <v>0</v>
      </c>
      <c r="X410" s="161">
        <f t="shared" si="92"/>
        <v>0</v>
      </c>
      <c r="Y410" s="161">
        <f t="shared" si="93"/>
        <v>0</v>
      </c>
      <c r="Z410" s="161">
        <f t="shared" si="94"/>
        <v>0</v>
      </c>
      <c r="AA410" s="162">
        <f t="shared" si="95"/>
        <v>0</v>
      </c>
    </row>
    <row r="411" spans="1:27" s="343" customFormat="1" ht="14.4" thickTop="1" thickBot="1">
      <c r="A411" s="360">
        <v>100407</v>
      </c>
      <c r="B411" s="381" t="s">
        <v>520</v>
      </c>
      <c r="C411" s="346" t="s">
        <v>124</v>
      </c>
      <c r="D411" s="347">
        <v>59</v>
      </c>
      <c r="E411" s="346" t="s">
        <v>440</v>
      </c>
      <c r="F411" s="159">
        <f t="shared" si="87"/>
        <v>10</v>
      </c>
      <c r="G411" s="153">
        <f>IF($F$12=1,VALUE(VLOOKUP($E411,'Pricing Reference'!$A$2:$E$46,2,FALSE))," ")</f>
        <v>10</v>
      </c>
      <c r="H411" s="153" t="str">
        <f>IF($F$12=2,VALUE(VLOOKUP($E411,'Pricing Reference'!$A$2:$E$46,3,FALSE))," ")</f>
        <v xml:space="preserve"> </v>
      </c>
      <c r="I411" s="153" t="str">
        <f>IF($F$12=3,VALUE(VLOOKUP($E411,'Pricing Reference'!$A$2:$E$46,4,FALSE))," ")</f>
        <v xml:space="preserve"> </v>
      </c>
      <c r="J411" s="391">
        <f>VALUE(VLOOKUP(E411,'Pricing Reference'!$A$2:$E$46,5,FALSE))</f>
        <v>20</v>
      </c>
      <c r="K411" s="158"/>
      <c r="L411" s="158"/>
      <c r="M411" s="158"/>
      <c r="N411" s="158"/>
      <c r="O411" s="158"/>
      <c r="P411" s="396">
        <f t="shared" si="88"/>
        <v>0</v>
      </c>
      <c r="Q411" s="163"/>
      <c r="R411" s="160"/>
      <c r="S411" s="156">
        <v>877958004899</v>
      </c>
      <c r="T411" s="397" t="str">
        <f t="shared" si="89"/>
        <v xml:space="preserve"> </v>
      </c>
      <c r="U411" s="395"/>
      <c r="V411" s="161">
        <f t="shared" si="90"/>
        <v>0</v>
      </c>
      <c r="W411" s="161">
        <f t="shared" si="91"/>
        <v>0</v>
      </c>
      <c r="X411" s="161">
        <f t="shared" si="92"/>
        <v>0</v>
      </c>
      <c r="Y411" s="161">
        <f t="shared" si="93"/>
        <v>0</v>
      </c>
      <c r="Z411" s="161">
        <f t="shared" si="94"/>
        <v>0</v>
      </c>
      <c r="AA411" s="162">
        <f t="shared" si="95"/>
        <v>0</v>
      </c>
    </row>
    <row r="412" spans="1:27" s="343" customFormat="1" ht="14.4" thickTop="1" thickBot="1">
      <c r="A412" s="360">
        <v>100406</v>
      </c>
      <c r="B412" s="381" t="s">
        <v>521</v>
      </c>
      <c r="C412" s="346" t="s">
        <v>124</v>
      </c>
      <c r="D412" s="347">
        <v>59</v>
      </c>
      <c r="E412" s="346" t="s">
        <v>440</v>
      </c>
      <c r="F412" s="159">
        <f t="shared" si="87"/>
        <v>10</v>
      </c>
      <c r="G412" s="153">
        <f>IF($F$12=1,VALUE(VLOOKUP($E412,'Pricing Reference'!$A$2:$E$46,2,FALSE))," ")</f>
        <v>10</v>
      </c>
      <c r="H412" s="153" t="str">
        <f>IF($F$12=2,VALUE(VLOOKUP($E412,'Pricing Reference'!$A$2:$E$46,3,FALSE))," ")</f>
        <v xml:space="preserve"> </v>
      </c>
      <c r="I412" s="153" t="str">
        <f>IF($F$12=3,VALUE(VLOOKUP($E412,'Pricing Reference'!$A$2:$E$46,4,FALSE))," ")</f>
        <v xml:space="preserve"> </v>
      </c>
      <c r="J412" s="391">
        <f>VALUE(VLOOKUP(E412,'Pricing Reference'!$A$2:$E$46,5,FALSE))</f>
        <v>20</v>
      </c>
      <c r="K412" s="158"/>
      <c r="L412" s="158"/>
      <c r="M412" s="158"/>
      <c r="N412" s="158"/>
      <c r="O412" s="158"/>
      <c r="P412" s="396">
        <f t="shared" si="88"/>
        <v>0</v>
      </c>
      <c r="Q412" s="163"/>
      <c r="R412" s="160"/>
      <c r="S412" s="156">
        <v>8428927106124</v>
      </c>
      <c r="T412" s="397" t="str">
        <f t="shared" si="89"/>
        <v xml:space="preserve"> </v>
      </c>
      <c r="U412" s="395"/>
      <c r="V412" s="161">
        <f t="shared" si="90"/>
        <v>0</v>
      </c>
      <c r="W412" s="161">
        <f t="shared" si="91"/>
        <v>0</v>
      </c>
      <c r="X412" s="161">
        <f t="shared" si="92"/>
        <v>0</v>
      </c>
      <c r="Y412" s="161">
        <f t="shared" si="93"/>
        <v>0</v>
      </c>
      <c r="Z412" s="161">
        <f t="shared" si="94"/>
        <v>0</v>
      </c>
      <c r="AA412" s="162">
        <f t="shared" si="95"/>
        <v>0</v>
      </c>
    </row>
    <row r="413" spans="1:27" s="343" customFormat="1" ht="14.4" thickTop="1" thickBot="1">
      <c r="A413" s="360">
        <v>100408</v>
      </c>
      <c r="B413" s="370" t="s">
        <v>522</v>
      </c>
      <c r="C413" s="346" t="s">
        <v>124</v>
      </c>
      <c r="D413" s="347">
        <v>59</v>
      </c>
      <c r="E413" s="346" t="s">
        <v>440</v>
      </c>
      <c r="F413" s="159">
        <f t="shared" si="87"/>
        <v>10</v>
      </c>
      <c r="G413" s="153">
        <f>IF($F$12=1,VALUE(VLOOKUP($E413,'Pricing Reference'!$A$2:$E$46,2,FALSE))," ")</f>
        <v>10</v>
      </c>
      <c r="H413" s="153" t="str">
        <f>IF($F$12=2,VALUE(VLOOKUP($E413,'Pricing Reference'!$A$2:$E$46,3,FALSE))," ")</f>
        <v xml:space="preserve"> </v>
      </c>
      <c r="I413" s="153" t="str">
        <f>IF($F$12=3,VALUE(VLOOKUP($E413,'Pricing Reference'!$A$2:$E$46,4,FALSE))," ")</f>
        <v xml:space="preserve"> </v>
      </c>
      <c r="J413" s="391">
        <f>VALUE(VLOOKUP(E413,'Pricing Reference'!$A$2:$E$46,5,FALSE))</f>
        <v>20</v>
      </c>
      <c r="K413" s="158"/>
      <c r="L413" s="158"/>
      <c r="M413" s="158"/>
      <c r="N413" s="158"/>
      <c r="O413" s="158"/>
      <c r="P413" s="396">
        <f t="shared" si="88"/>
        <v>0</v>
      </c>
      <c r="Q413" s="163"/>
      <c r="R413" s="160"/>
      <c r="S413" s="156">
        <v>8428927106148</v>
      </c>
      <c r="T413" s="397" t="str">
        <f t="shared" si="89"/>
        <v xml:space="preserve"> </v>
      </c>
      <c r="U413" s="395"/>
      <c r="V413" s="161">
        <f t="shared" si="90"/>
        <v>0</v>
      </c>
      <c r="W413" s="161">
        <f t="shared" si="91"/>
        <v>0</v>
      </c>
      <c r="X413" s="161">
        <f t="shared" si="92"/>
        <v>0</v>
      </c>
      <c r="Y413" s="161">
        <f t="shared" si="93"/>
        <v>0</v>
      </c>
      <c r="Z413" s="161">
        <f t="shared" si="94"/>
        <v>0</v>
      </c>
      <c r="AA413" s="162">
        <f t="shared" si="95"/>
        <v>0</v>
      </c>
    </row>
    <row r="414" spans="1:27" s="343" customFormat="1" ht="14.4" thickTop="1" thickBot="1">
      <c r="A414" s="359">
        <v>100409</v>
      </c>
      <c r="B414" s="346" t="s">
        <v>523</v>
      </c>
      <c r="C414" s="346" t="s">
        <v>124</v>
      </c>
      <c r="D414" s="347">
        <v>59</v>
      </c>
      <c r="E414" s="346" t="s">
        <v>440</v>
      </c>
      <c r="F414" s="159">
        <f t="shared" si="87"/>
        <v>10</v>
      </c>
      <c r="G414" s="153">
        <f>IF($F$12=1,VALUE(VLOOKUP($E414,'Pricing Reference'!$A$2:$E$46,2,FALSE))," ")</f>
        <v>10</v>
      </c>
      <c r="H414" s="153" t="str">
        <f>IF($F$12=2,VALUE(VLOOKUP($E414,'Pricing Reference'!$A$2:$E$46,3,FALSE))," ")</f>
        <v xml:space="preserve"> </v>
      </c>
      <c r="I414" s="153" t="str">
        <f>IF($F$12=3,VALUE(VLOOKUP($E414,'Pricing Reference'!$A$2:$E$46,4,FALSE))," ")</f>
        <v xml:space="preserve"> </v>
      </c>
      <c r="J414" s="391">
        <f>VALUE(VLOOKUP(E414,'Pricing Reference'!$A$2:$E$46,5,FALSE))</f>
        <v>20</v>
      </c>
      <c r="K414" s="158"/>
      <c r="L414" s="158"/>
      <c r="M414" s="158"/>
      <c r="N414" s="158"/>
      <c r="O414" s="158"/>
      <c r="P414" s="396">
        <f t="shared" si="88"/>
        <v>0</v>
      </c>
      <c r="Q414" s="163"/>
      <c r="R414" s="160"/>
      <c r="S414" s="156">
        <v>8428927112224</v>
      </c>
      <c r="T414" s="397" t="str">
        <f t="shared" si="89"/>
        <v xml:space="preserve"> </v>
      </c>
      <c r="U414" s="395"/>
      <c r="V414" s="161">
        <f t="shared" si="90"/>
        <v>0</v>
      </c>
      <c r="W414" s="161">
        <f t="shared" si="91"/>
        <v>0</v>
      </c>
      <c r="X414" s="161">
        <f t="shared" si="92"/>
        <v>0</v>
      </c>
      <c r="Y414" s="161">
        <f t="shared" si="93"/>
        <v>0</v>
      </c>
      <c r="Z414" s="161">
        <f t="shared" si="94"/>
        <v>0</v>
      </c>
      <c r="AA414" s="162">
        <f t="shared" si="95"/>
        <v>0</v>
      </c>
    </row>
    <row r="415" spans="1:27" s="343" customFormat="1" ht="14.4" thickTop="1" thickBot="1">
      <c r="A415" s="360">
        <v>100429</v>
      </c>
      <c r="B415" s="346" t="s">
        <v>524</v>
      </c>
      <c r="C415" s="346" t="s">
        <v>124</v>
      </c>
      <c r="D415" s="347">
        <v>59</v>
      </c>
      <c r="E415" s="346" t="s">
        <v>440</v>
      </c>
      <c r="F415" s="159">
        <f t="shared" si="87"/>
        <v>10</v>
      </c>
      <c r="G415" s="153">
        <f>IF($F$12=1,VALUE(VLOOKUP($E415,'Pricing Reference'!$A$2:$E$46,2,FALSE))," ")</f>
        <v>10</v>
      </c>
      <c r="H415" s="153" t="str">
        <f>IF($F$12=2,VALUE(VLOOKUP($E415,'Pricing Reference'!$A$2:$E$46,3,FALSE))," ")</f>
        <v xml:space="preserve"> </v>
      </c>
      <c r="I415" s="153" t="str">
        <f>IF($F$12=3,VALUE(VLOOKUP($E415,'Pricing Reference'!$A$2:$E$46,4,FALSE))," ")</f>
        <v xml:space="preserve"> </v>
      </c>
      <c r="J415" s="391">
        <f>VALUE(VLOOKUP(E415,'Pricing Reference'!$A$2:$E$46,5,FALSE))</f>
        <v>20</v>
      </c>
      <c r="K415" s="158"/>
      <c r="L415" s="158"/>
      <c r="M415" s="158"/>
      <c r="N415" s="158"/>
      <c r="O415" s="158"/>
      <c r="P415" s="396">
        <f t="shared" si="88"/>
        <v>0</v>
      </c>
      <c r="Q415" s="163"/>
      <c r="R415" s="160"/>
      <c r="S415" s="156">
        <v>877958009139</v>
      </c>
      <c r="T415" s="397" t="str">
        <f t="shared" si="89"/>
        <v xml:space="preserve"> </v>
      </c>
      <c r="U415" s="395"/>
      <c r="V415" s="161">
        <f t="shared" si="90"/>
        <v>0</v>
      </c>
      <c r="W415" s="161">
        <f t="shared" si="91"/>
        <v>0</v>
      </c>
      <c r="X415" s="161">
        <f t="shared" si="92"/>
        <v>0</v>
      </c>
      <c r="Y415" s="161">
        <f t="shared" si="93"/>
        <v>0</v>
      </c>
      <c r="Z415" s="161">
        <f t="shared" si="94"/>
        <v>0</v>
      </c>
      <c r="AA415" s="162">
        <f t="shared" si="95"/>
        <v>0</v>
      </c>
    </row>
    <row r="416" spans="1:27" s="343" customFormat="1" ht="14.4" thickTop="1" thickBot="1">
      <c r="A416" s="359">
        <v>100430</v>
      </c>
      <c r="B416" s="346" t="s">
        <v>525</v>
      </c>
      <c r="C416" s="346" t="s">
        <v>124</v>
      </c>
      <c r="D416" s="347">
        <v>59</v>
      </c>
      <c r="E416" s="346" t="s">
        <v>440</v>
      </c>
      <c r="F416" s="159">
        <f t="shared" si="87"/>
        <v>10</v>
      </c>
      <c r="G416" s="153">
        <f>IF($F$12=1,VALUE(VLOOKUP($E416,'Pricing Reference'!$A$2:$E$46,2,FALSE))," ")</f>
        <v>10</v>
      </c>
      <c r="H416" s="153" t="str">
        <f>IF($F$12=2,VALUE(VLOOKUP($E416,'Pricing Reference'!$A$2:$E$46,3,FALSE))," ")</f>
        <v xml:space="preserve"> </v>
      </c>
      <c r="I416" s="153" t="str">
        <f>IF($F$12=3,VALUE(VLOOKUP($E416,'Pricing Reference'!$A$2:$E$46,4,FALSE))," ")</f>
        <v xml:space="preserve"> </v>
      </c>
      <c r="J416" s="391">
        <f>VALUE(VLOOKUP(E416,'Pricing Reference'!$A$2:$E$46,5,FALSE))</f>
        <v>20</v>
      </c>
      <c r="K416" s="158"/>
      <c r="L416" s="158"/>
      <c r="M416" s="158"/>
      <c r="N416" s="158"/>
      <c r="O416" s="158"/>
      <c r="P416" s="396">
        <f t="shared" si="88"/>
        <v>0</v>
      </c>
      <c r="Q416" s="163"/>
      <c r="R416" s="160"/>
      <c r="S416" s="156">
        <v>877958009146</v>
      </c>
      <c r="T416" s="397" t="str">
        <f t="shared" si="89"/>
        <v xml:space="preserve"> </v>
      </c>
      <c r="U416" s="395"/>
      <c r="V416" s="161">
        <f t="shared" si="90"/>
        <v>0</v>
      </c>
      <c r="W416" s="161">
        <f t="shared" si="91"/>
        <v>0</v>
      </c>
      <c r="X416" s="161">
        <f t="shared" si="92"/>
        <v>0</v>
      </c>
      <c r="Y416" s="161">
        <f t="shared" si="93"/>
        <v>0</v>
      </c>
      <c r="Z416" s="161">
        <f t="shared" si="94"/>
        <v>0</v>
      </c>
      <c r="AA416" s="162">
        <f t="shared" si="95"/>
        <v>0</v>
      </c>
    </row>
    <row r="417" spans="1:27" s="343" customFormat="1" ht="14.4" thickTop="1" thickBot="1">
      <c r="A417" s="360">
        <v>102305</v>
      </c>
      <c r="B417" s="346" t="s">
        <v>526</v>
      </c>
      <c r="C417" s="346" t="s">
        <v>124</v>
      </c>
      <c r="D417" s="347">
        <v>60</v>
      </c>
      <c r="E417" s="346" t="s">
        <v>527</v>
      </c>
      <c r="F417" s="159">
        <f t="shared" si="87"/>
        <v>10.5</v>
      </c>
      <c r="G417" s="153">
        <f>IF($F$12=1,VALUE(VLOOKUP($E417,'Pricing Reference'!$A$2:$E$46,2,FALSE))," ")</f>
        <v>10.5</v>
      </c>
      <c r="H417" s="153" t="str">
        <f>IF($F$12=2,VALUE(VLOOKUP($E417,'Pricing Reference'!$A$2:$E$46,3,FALSE))," ")</f>
        <v xml:space="preserve"> </v>
      </c>
      <c r="I417" s="153" t="str">
        <f>IF($F$12=3,VALUE(VLOOKUP($E417,'Pricing Reference'!$A$2:$E$46,4,FALSE))," ")</f>
        <v xml:space="preserve"> </v>
      </c>
      <c r="J417" s="391">
        <f>VALUE(VLOOKUP(E417,'Pricing Reference'!$A$2:$E$46,5,FALSE))</f>
        <v>21</v>
      </c>
      <c r="K417" s="158"/>
      <c r="L417" s="158"/>
      <c r="M417" s="158"/>
      <c r="N417" s="158"/>
      <c r="O417" s="158"/>
      <c r="P417" s="396">
        <f t="shared" si="88"/>
        <v>0</v>
      </c>
      <c r="Q417" s="163"/>
      <c r="R417" s="160"/>
      <c r="S417" s="156">
        <v>847587004058</v>
      </c>
      <c r="T417" s="397" t="str">
        <f t="shared" si="89"/>
        <v xml:space="preserve"> </v>
      </c>
      <c r="U417" s="395"/>
      <c r="V417" s="161">
        <f t="shared" si="90"/>
        <v>0</v>
      </c>
      <c r="W417" s="161">
        <f t="shared" si="91"/>
        <v>0</v>
      </c>
      <c r="X417" s="161">
        <f t="shared" si="92"/>
        <v>0</v>
      </c>
      <c r="Y417" s="161">
        <f t="shared" si="93"/>
        <v>0</v>
      </c>
      <c r="Z417" s="161">
        <f t="shared" si="94"/>
        <v>0</v>
      </c>
      <c r="AA417" s="162">
        <f t="shared" si="95"/>
        <v>0</v>
      </c>
    </row>
    <row r="418" spans="1:27" s="343" customFormat="1" ht="14.4" thickTop="1" thickBot="1">
      <c r="A418" s="360">
        <v>102303</v>
      </c>
      <c r="B418" s="346" t="s">
        <v>528</v>
      </c>
      <c r="C418" s="346" t="s">
        <v>124</v>
      </c>
      <c r="D418" s="347">
        <v>60</v>
      </c>
      <c r="E418" s="346" t="s">
        <v>527</v>
      </c>
      <c r="F418" s="159">
        <f t="shared" si="87"/>
        <v>10.5</v>
      </c>
      <c r="G418" s="153">
        <f>IF($F$12=1,VALUE(VLOOKUP($E418,'Pricing Reference'!$A$2:$E$46,2,FALSE))," ")</f>
        <v>10.5</v>
      </c>
      <c r="H418" s="153" t="str">
        <f>IF($F$12=2,VALUE(VLOOKUP($E418,'Pricing Reference'!$A$2:$E$46,3,FALSE))," ")</f>
        <v xml:space="preserve"> </v>
      </c>
      <c r="I418" s="153" t="str">
        <f>IF($F$12=3,VALUE(VLOOKUP($E418,'Pricing Reference'!$A$2:$E$46,4,FALSE))," ")</f>
        <v xml:space="preserve"> </v>
      </c>
      <c r="J418" s="391">
        <f>VALUE(VLOOKUP(E418,'Pricing Reference'!$A$2:$E$46,5,FALSE))</f>
        <v>21</v>
      </c>
      <c r="K418" s="158"/>
      <c r="L418" s="158"/>
      <c r="M418" s="158"/>
      <c r="N418" s="158"/>
      <c r="O418" s="158"/>
      <c r="P418" s="396">
        <f t="shared" si="88"/>
        <v>0</v>
      </c>
      <c r="Q418" s="163"/>
      <c r="R418" s="160"/>
      <c r="S418" s="156">
        <v>847587004034</v>
      </c>
      <c r="T418" s="397" t="str">
        <f t="shared" si="89"/>
        <v xml:space="preserve"> </v>
      </c>
      <c r="U418" s="395"/>
      <c r="V418" s="161">
        <f t="shared" si="90"/>
        <v>0</v>
      </c>
      <c r="W418" s="161">
        <f t="shared" si="91"/>
        <v>0</v>
      </c>
      <c r="X418" s="161">
        <f t="shared" si="92"/>
        <v>0</v>
      </c>
      <c r="Y418" s="161">
        <f t="shared" si="93"/>
        <v>0</v>
      </c>
      <c r="Z418" s="161">
        <f t="shared" si="94"/>
        <v>0</v>
      </c>
      <c r="AA418" s="162">
        <f t="shared" si="95"/>
        <v>0</v>
      </c>
    </row>
    <row r="419" spans="1:27" s="343" customFormat="1" ht="14.4" thickTop="1" thickBot="1">
      <c r="A419" s="359">
        <v>102304</v>
      </c>
      <c r="B419" s="346" t="s">
        <v>529</v>
      </c>
      <c r="C419" s="346" t="s">
        <v>124</v>
      </c>
      <c r="D419" s="347">
        <v>60</v>
      </c>
      <c r="E419" s="346" t="s">
        <v>527</v>
      </c>
      <c r="F419" s="159">
        <f t="shared" si="87"/>
        <v>10.5</v>
      </c>
      <c r="G419" s="153">
        <f>IF($F$12=1,VALUE(VLOOKUP($E419,'Pricing Reference'!$A$2:$E$46,2,FALSE))," ")</f>
        <v>10.5</v>
      </c>
      <c r="H419" s="153" t="str">
        <f>IF($F$12=2,VALUE(VLOOKUP($E419,'Pricing Reference'!$A$2:$E$46,3,FALSE))," ")</f>
        <v xml:space="preserve"> </v>
      </c>
      <c r="I419" s="153" t="str">
        <f>IF($F$12=3,VALUE(VLOOKUP($E419,'Pricing Reference'!$A$2:$E$46,4,FALSE))," ")</f>
        <v xml:space="preserve"> </v>
      </c>
      <c r="J419" s="391">
        <f>VALUE(VLOOKUP(E419,'Pricing Reference'!$A$2:$E$46,5,FALSE))</f>
        <v>21</v>
      </c>
      <c r="K419" s="158"/>
      <c r="L419" s="158"/>
      <c r="M419" s="158"/>
      <c r="N419" s="158"/>
      <c r="O419" s="158"/>
      <c r="P419" s="396">
        <f t="shared" si="88"/>
        <v>0</v>
      </c>
      <c r="Q419" s="163"/>
      <c r="R419" s="160"/>
      <c r="S419" s="156">
        <v>847587004041</v>
      </c>
      <c r="T419" s="397" t="str">
        <f t="shared" si="89"/>
        <v xml:space="preserve"> </v>
      </c>
      <c r="U419" s="395"/>
      <c r="V419" s="161">
        <f t="shared" si="90"/>
        <v>0</v>
      </c>
      <c r="W419" s="161">
        <f t="shared" si="91"/>
        <v>0</v>
      </c>
      <c r="X419" s="161">
        <f t="shared" si="92"/>
        <v>0</v>
      </c>
      <c r="Y419" s="161">
        <f t="shared" si="93"/>
        <v>0</v>
      </c>
      <c r="Z419" s="161">
        <f t="shared" si="94"/>
        <v>0</v>
      </c>
      <c r="AA419" s="162">
        <f t="shared" si="95"/>
        <v>0</v>
      </c>
    </row>
    <row r="420" spans="1:27" s="343" customFormat="1" ht="14.4" thickTop="1" thickBot="1">
      <c r="A420" s="360">
        <v>102307</v>
      </c>
      <c r="B420" s="346" t="s">
        <v>530</v>
      </c>
      <c r="C420" s="346" t="s">
        <v>124</v>
      </c>
      <c r="D420" s="347">
        <v>60</v>
      </c>
      <c r="E420" s="346" t="s">
        <v>527</v>
      </c>
      <c r="F420" s="159">
        <f t="shared" si="87"/>
        <v>10.5</v>
      </c>
      <c r="G420" s="153">
        <f>IF($F$12=1,VALUE(VLOOKUP($E420,'Pricing Reference'!$A$2:$E$46,2,FALSE))," ")</f>
        <v>10.5</v>
      </c>
      <c r="H420" s="153" t="str">
        <f>IF($F$12=2,VALUE(VLOOKUP($E420,'Pricing Reference'!$A$2:$E$46,3,FALSE))," ")</f>
        <v xml:space="preserve"> </v>
      </c>
      <c r="I420" s="153" t="str">
        <f>IF($F$12=3,VALUE(VLOOKUP($E420,'Pricing Reference'!$A$2:$E$46,4,FALSE))," ")</f>
        <v xml:space="preserve"> </v>
      </c>
      <c r="J420" s="391">
        <f>VALUE(VLOOKUP(E420,'Pricing Reference'!$A$2:$E$46,5,FALSE))</f>
        <v>21</v>
      </c>
      <c r="K420" s="158"/>
      <c r="L420" s="158"/>
      <c r="M420" s="158"/>
      <c r="N420" s="158"/>
      <c r="O420" s="158"/>
      <c r="P420" s="396">
        <f t="shared" si="88"/>
        <v>0</v>
      </c>
      <c r="Q420" s="163"/>
      <c r="R420" s="160"/>
      <c r="S420" s="156">
        <v>847587004065</v>
      </c>
      <c r="T420" s="397" t="str">
        <f t="shared" si="89"/>
        <v xml:space="preserve"> </v>
      </c>
      <c r="U420" s="395"/>
      <c r="V420" s="161">
        <f t="shared" si="90"/>
        <v>0</v>
      </c>
      <c r="W420" s="161">
        <f t="shared" si="91"/>
        <v>0</v>
      </c>
      <c r="X420" s="161">
        <f t="shared" si="92"/>
        <v>0</v>
      </c>
      <c r="Y420" s="161">
        <f t="shared" si="93"/>
        <v>0</v>
      </c>
      <c r="Z420" s="161">
        <f t="shared" si="94"/>
        <v>0</v>
      </c>
      <c r="AA420" s="162">
        <f t="shared" si="95"/>
        <v>0</v>
      </c>
    </row>
    <row r="421" spans="1:27" s="343" customFormat="1" ht="14.4" thickTop="1" thickBot="1">
      <c r="A421" s="360">
        <v>100306</v>
      </c>
      <c r="B421" s="346" t="s">
        <v>531</v>
      </c>
      <c r="C421" s="346" t="s">
        <v>124</v>
      </c>
      <c r="D421" s="347">
        <v>60</v>
      </c>
      <c r="E421" s="346" t="s">
        <v>527</v>
      </c>
      <c r="F421" s="159">
        <f t="shared" si="87"/>
        <v>10.5</v>
      </c>
      <c r="G421" s="153">
        <f>IF($F$12=1,VALUE(VLOOKUP($E421,'Pricing Reference'!$A$2:$E$46,2,FALSE))," ")</f>
        <v>10.5</v>
      </c>
      <c r="H421" s="153" t="str">
        <f>IF($F$12=2,VALUE(VLOOKUP($E421,'Pricing Reference'!$A$2:$E$46,3,FALSE))," ")</f>
        <v xml:space="preserve"> </v>
      </c>
      <c r="I421" s="153" t="str">
        <f>IF($F$12=3,VALUE(VLOOKUP($E421,'Pricing Reference'!$A$2:$E$46,4,FALSE))," ")</f>
        <v xml:space="preserve"> </v>
      </c>
      <c r="J421" s="391">
        <f>VALUE(VLOOKUP(E421,'Pricing Reference'!$A$2:$E$46,5,FALSE))</f>
        <v>21</v>
      </c>
      <c r="K421" s="158"/>
      <c r="L421" s="158"/>
      <c r="M421" s="158"/>
      <c r="N421" s="158"/>
      <c r="O421" s="158"/>
      <c r="P421" s="396">
        <f t="shared" si="88"/>
        <v>0</v>
      </c>
      <c r="Q421" s="163"/>
      <c r="R421" s="160"/>
      <c r="S421" s="156">
        <v>8428927710178</v>
      </c>
      <c r="T421" s="397" t="str">
        <f t="shared" si="89"/>
        <v xml:space="preserve"> </v>
      </c>
      <c r="U421" s="395"/>
      <c r="V421" s="161">
        <f t="shared" si="90"/>
        <v>0</v>
      </c>
      <c r="W421" s="161">
        <f t="shared" si="91"/>
        <v>0</v>
      </c>
      <c r="X421" s="161">
        <f t="shared" si="92"/>
        <v>0</v>
      </c>
      <c r="Y421" s="161">
        <f t="shared" si="93"/>
        <v>0</v>
      </c>
      <c r="Z421" s="161">
        <f t="shared" si="94"/>
        <v>0</v>
      </c>
      <c r="AA421" s="162">
        <f t="shared" si="95"/>
        <v>0</v>
      </c>
    </row>
    <row r="422" spans="1:27" s="343" customFormat="1" ht="14.4" thickTop="1" thickBot="1">
      <c r="A422" s="360">
        <v>100307</v>
      </c>
      <c r="B422" s="346" t="s">
        <v>532</v>
      </c>
      <c r="C422" s="346" t="s">
        <v>124</v>
      </c>
      <c r="D422" s="347">
        <v>60</v>
      </c>
      <c r="E422" s="346" t="s">
        <v>527</v>
      </c>
      <c r="F422" s="159">
        <f t="shared" si="87"/>
        <v>10.5</v>
      </c>
      <c r="G422" s="153">
        <f>IF($F$12=1,VALUE(VLOOKUP($E422,'Pricing Reference'!$A$2:$E$46,2,FALSE))," ")</f>
        <v>10.5</v>
      </c>
      <c r="H422" s="153" t="str">
        <f>IF($F$12=2,VALUE(VLOOKUP($E422,'Pricing Reference'!$A$2:$E$46,3,FALSE))," ")</f>
        <v xml:space="preserve"> </v>
      </c>
      <c r="I422" s="153" t="str">
        <f>IF($F$12=3,VALUE(VLOOKUP($E422,'Pricing Reference'!$A$2:$E$46,4,FALSE))," ")</f>
        <v xml:space="preserve"> </v>
      </c>
      <c r="J422" s="391">
        <f>VALUE(VLOOKUP(E422,'Pricing Reference'!$A$2:$E$46,5,FALSE))</f>
        <v>21</v>
      </c>
      <c r="K422" s="158"/>
      <c r="L422" s="158"/>
      <c r="M422" s="158"/>
      <c r="N422" s="158"/>
      <c r="O422" s="158"/>
      <c r="P422" s="396">
        <f t="shared" si="88"/>
        <v>0</v>
      </c>
      <c r="Q422" s="163"/>
      <c r="R422" s="160"/>
      <c r="S422" s="156">
        <v>877958005087</v>
      </c>
      <c r="T422" s="397" t="str">
        <f t="shared" si="89"/>
        <v xml:space="preserve"> </v>
      </c>
      <c r="U422" s="395"/>
      <c r="V422" s="161">
        <f t="shared" si="90"/>
        <v>0</v>
      </c>
      <c r="W422" s="161">
        <f t="shared" si="91"/>
        <v>0</v>
      </c>
      <c r="X422" s="161">
        <f t="shared" si="92"/>
        <v>0</v>
      </c>
      <c r="Y422" s="161">
        <f t="shared" si="93"/>
        <v>0</v>
      </c>
      <c r="Z422" s="161">
        <f t="shared" si="94"/>
        <v>0</v>
      </c>
      <c r="AA422" s="162">
        <f t="shared" si="95"/>
        <v>0</v>
      </c>
    </row>
    <row r="423" spans="1:27" s="343" customFormat="1" ht="14.4" thickTop="1" thickBot="1">
      <c r="A423" s="360">
        <v>100309</v>
      </c>
      <c r="B423" s="346" t="s">
        <v>533</v>
      </c>
      <c r="C423" s="346" t="s">
        <v>124</v>
      </c>
      <c r="D423" s="347">
        <v>60</v>
      </c>
      <c r="E423" s="346" t="s">
        <v>527</v>
      </c>
      <c r="F423" s="159">
        <f t="shared" si="87"/>
        <v>10.5</v>
      </c>
      <c r="G423" s="153">
        <f>IF($F$12=1,VALUE(VLOOKUP($E423,'Pricing Reference'!$A$2:$E$46,2,FALSE))," ")</f>
        <v>10.5</v>
      </c>
      <c r="H423" s="153" t="str">
        <f>IF($F$12=2,VALUE(VLOOKUP($E423,'Pricing Reference'!$A$2:$E$46,3,FALSE))," ")</f>
        <v xml:space="preserve"> </v>
      </c>
      <c r="I423" s="153" t="str">
        <f>IF($F$12=3,VALUE(VLOOKUP($E423,'Pricing Reference'!$A$2:$E$46,4,FALSE))," ")</f>
        <v xml:space="preserve"> </v>
      </c>
      <c r="J423" s="391">
        <f>VALUE(VLOOKUP(E423,'Pricing Reference'!$A$2:$E$46,5,FALSE))</f>
        <v>21</v>
      </c>
      <c r="K423" s="158"/>
      <c r="L423" s="158"/>
      <c r="M423" s="158"/>
      <c r="N423" s="158"/>
      <c r="O423" s="158"/>
      <c r="P423" s="396">
        <f t="shared" si="88"/>
        <v>0</v>
      </c>
      <c r="Q423" s="163"/>
      <c r="R423" s="160"/>
      <c r="S423" s="156">
        <v>877958007210</v>
      </c>
      <c r="T423" s="397" t="str">
        <f t="shared" si="89"/>
        <v xml:space="preserve"> </v>
      </c>
      <c r="U423" s="395"/>
      <c r="V423" s="161">
        <f t="shared" si="90"/>
        <v>0</v>
      </c>
      <c r="W423" s="161">
        <f t="shared" si="91"/>
        <v>0</v>
      </c>
      <c r="X423" s="161">
        <f t="shared" si="92"/>
        <v>0</v>
      </c>
      <c r="Y423" s="161">
        <f t="shared" si="93"/>
        <v>0</v>
      </c>
      <c r="Z423" s="161">
        <f t="shared" si="94"/>
        <v>0</v>
      </c>
      <c r="AA423" s="162">
        <f t="shared" si="95"/>
        <v>0</v>
      </c>
    </row>
    <row r="424" spans="1:27" s="343" customFormat="1" ht="14.4" thickTop="1" thickBot="1">
      <c r="A424" s="366">
        <v>104854</v>
      </c>
      <c r="B424" s="346" t="s">
        <v>534</v>
      </c>
      <c r="C424" s="346" t="s">
        <v>124</v>
      </c>
      <c r="D424" s="347">
        <v>61</v>
      </c>
      <c r="E424" s="346" t="s">
        <v>535</v>
      </c>
      <c r="F424" s="159">
        <f t="shared" si="87"/>
        <v>10</v>
      </c>
      <c r="G424" s="153">
        <f>IF($F$12=1,VALUE(VLOOKUP($E424,'Pricing Reference'!$A$2:$E$46,2,FALSE))," ")</f>
        <v>10</v>
      </c>
      <c r="H424" s="153" t="str">
        <f>IF($F$12=2,VALUE(VLOOKUP($E424,'Pricing Reference'!$A$2:$E$46,3,FALSE))," ")</f>
        <v xml:space="preserve"> </v>
      </c>
      <c r="I424" s="153" t="str">
        <f>IF($F$12=3,VALUE(VLOOKUP($E424,'Pricing Reference'!$A$2:$E$46,4,FALSE))," ")</f>
        <v xml:space="preserve"> </v>
      </c>
      <c r="J424" s="391">
        <f>VALUE(VLOOKUP(E424,'Pricing Reference'!$A$2:$E$46,5,FALSE))</f>
        <v>20</v>
      </c>
      <c r="K424" s="158"/>
      <c r="L424" s="158"/>
      <c r="M424" s="158"/>
      <c r="N424" s="158"/>
      <c r="O424" s="158"/>
      <c r="P424" s="396">
        <f t="shared" si="88"/>
        <v>0</v>
      </c>
      <c r="Q424" s="163"/>
      <c r="R424" s="160"/>
      <c r="S424" s="156">
        <v>847587004331</v>
      </c>
      <c r="T424" s="397" t="str">
        <f t="shared" si="89"/>
        <v xml:space="preserve"> </v>
      </c>
      <c r="U424" s="395"/>
      <c r="V424" s="161">
        <f t="shared" si="90"/>
        <v>0</v>
      </c>
      <c r="W424" s="161">
        <f t="shared" si="91"/>
        <v>0</v>
      </c>
      <c r="X424" s="161">
        <f t="shared" si="92"/>
        <v>0</v>
      </c>
      <c r="Y424" s="161">
        <f t="shared" si="93"/>
        <v>0</v>
      </c>
      <c r="Z424" s="161">
        <f t="shared" si="94"/>
        <v>0</v>
      </c>
      <c r="AA424" s="162">
        <f t="shared" si="95"/>
        <v>0</v>
      </c>
    </row>
    <row r="425" spans="1:27" s="343" customFormat="1" ht="14.4" thickTop="1" thickBot="1">
      <c r="A425" s="360">
        <v>104853</v>
      </c>
      <c r="B425" s="346" t="s">
        <v>536</v>
      </c>
      <c r="C425" s="346" t="s">
        <v>124</v>
      </c>
      <c r="D425" s="347">
        <v>61</v>
      </c>
      <c r="E425" s="346" t="s">
        <v>535</v>
      </c>
      <c r="F425" s="159">
        <f t="shared" si="87"/>
        <v>10</v>
      </c>
      <c r="G425" s="153">
        <f>IF($F$12=1,VALUE(VLOOKUP($E425,'Pricing Reference'!$A$2:$E$46,2,FALSE))," ")</f>
        <v>10</v>
      </c>
      <c r="H425" s="153" t="str">
        <f>IF($F$12=2,VALUE(VLOOKUP($E425,'Pricing Reference'!$A$2:$E$46,3,FALSE))," ")</f>
        <v xml:space="preserve"> </v>
      </c>
      <c r="I425" s="153" t="str">
        <f>IF($F$12=3,VALUE(VLOOKUP($E425,'Pricing Reference'!$A$2:$E$46,4,FALSE))," ")</f>
        <v xml:space="preserve"> </v>
      </c>
      <c r="J425" s="391">
        <f>VALUE(VLOOKUP(E425,'Pricing Reference'!$A$2:$E$46,5,FALSE))</f>
        <v>20</v>
      </c>
      <c r="K425" s="158"/>
      <c r="L425" s="158"/>
      <c r="M425" s="158"/>
      <c r="N425" s="158"/>
      <c r="O425" s="158"/>
      <c r="P425" s="396">
        <f t="shared" si="88"/>
        <v>0</v>
      </c>
      <c r="Q425" s="163"/>
      <c r="R425" s="160"/>
      <c r="S425" s="156">
        <v>847587004324</v>
      </c>
      <c r="T425" s="397" t="str">
        <f t="shared" si="89"/>
        <v xml:space="preserve"> </v>
      </c>
      <c r="U425" s="395"/>
      <c r="V425" s="161">
        <f t="shared" si="90"/>
        <v>0</v>
      </c>
      <c r="W425" s="161">
        <f t="shared" si="91"/>
        <v>0</v>
      </c>
      <c r="X425" s="161">
        <f t="shared" si="92"/>
        <v>0</v>
      </c>
      <c r="Y425" s="161">
        <f t="shared" si="93"/>
        <v>0</v>
      </c>
      <c r="Z425" s="161">
        <f t="shared" si="94"/>
        <v>0</v>
      </c>
      <c r="AA425" s="162">
        <f t="shared" si="95"/>
        <v>0</v>
      </c>
    </row>
    <row r="426" spans="1:27" s="343" customFormat="1" ht="14.4" thickTop="1" thickBot="1">
      <c r="A426" s="366">
        <v>105785</v>
      </c>
      <c r="B426" s="346" t="s">
        <v>537</v>
      </c>
      <c r="C426" s="346" t="s">
        <v>124</v>
      </c>
      <c r="D426" s="347">
        <v>61</v>
      </c>
      <c r="E426" s="346" t="s">
        <v>535</v>
      </c>
      <c r="F426" s="159">
        <f t="shared" si="87"/>
        <v>10</v>
      </c>
      <c r="G426" s="153">
        <f>IF($F$12=1,VALUE(VLOOKUP($E426,'Pricing Reference'!$A$2:$E$46,2,FALSE))," ")</f>
        <v>10</v>
      </c>
      <c r="H426" s="153" t="str">
        <f>IF($F$12=2,VALUE(VLOOKUP($E426,'Pricing Reference'!$A$2:$E$46,3,FALSE))," ")</f>
        <v xml:space="preserve"> </v>
      </c>
      <c r="I426" s="153" t="str">
        <f>IF($F$12=3,VALUE(VLOOKUP($E426,'Pricing Reference'!$A$2:$E$46,4,FALSE))," ")</f>
        <v xml:space="preserve"> </v>
      </c>
      <c r="J426" s="391">
        <f>VALUE(VLOOKUP(E426,'Pricing Reference'!$A$2:$E$46,5,FALSE))</f>
        <v>20</v>
      </c>
      <c r="K426" s="158"/>
      <c r="L426" s="158"/>
      <c r="M426" s="158"/>
      <c r="N426" s="158"/>
      <c r="O426" s="158"/>
      <c r="P426" s="396">
        <f t="shared" si="88"/>
        <v>0</v>
      </c>
      <c r="Q426" s="163"/>
      <c r="R426" s="160"/>
      <c r="S426" s="156">
        <v>847587005451</v>
      </c>
      <c r="T426" s="397" t="str">
        <f t="shared" si="89"/>
        <v xml:space="preserve"> </v>
      </c>
      <c r="U426" s="395"/>
      <c r="V426" s="161">
        <f t="shared" si="90"/>
        <v>0</v>
      </c>
      <c r="W426" s="161">
        <f t="shared" si="91"/>
        <v>0</v>
      </c>
      <c r="X426" s="161">
        <f t="shared" si="92"/>
        <v>0</v>
      </c>
      <c r="Y426" s="161">
        <f t="shared" si="93"/>
        <v>0</v>
      </c>
      <c r="Z426" s="161">
        <f t="shared" si="94"/>
        <v>0</v>
      </c>
      <c r="AA426" s="162">
        <f t="shared" si="95"/>
        <v>0</v>
      </c>
    </row>
    <row r="427" spans="1:27" s="343" customFormat="1" ht="14.4" thickTop="1" thickBot="1">
      <c r="A427" s="360">
        <v>105761</v>
      </c>
      <c r="B427" s="370" t="s">
        <v>538</v>
      </c>
      <c r="C427" s="346" t="s">
        <v>124</v>
      </c>
      <c r="D427" s="347">
        <v>61</v>
      </c>
      <c r="E427" s="346" t="s">
        <v>535</v>
      </c>
      <c r="F427" s="159">
        <f t="shared" si="87"/>
        <v>10</v>
      </c>
      <c r="G427" s="153">
        <f>IF($F$12=1,VALUE(VLOOKUP($E427,'Pricing Reference'!$A$2:$E$46,2,FALSE))," ")</f>
        <v>10</v>
      </c>
      <c r="H427" s="153" t="str">
        <f>IF($F$12=2,VALUE(VLOOKUP($E427,'Pricing Reference'!$A$2:$E$46,3,FALSE))," ")</f>
        <v xml:space="preserve"> </v>
      </c>
      <c r="I427" s="153" t="str">
        <f>IF($F$12=3,VALUE(VLOOKUP($E427,'Pricing Reference'!$A$2:$E$46,4,FALSE))," ")</f>
        <v xml:space="preserve"> </v>
      </c>
      <c r="J427" s="391">
        <f>VALUE(VLOOKUP(E427,'Pricing Reference'!$A$2:$E$46,5,FALSE))</f>
        <v>20</v>
      </c>
      <c r="K427" s="158"/>
      <c r="L427" s="158"/>
      <c r="M427" s="158"/>
      <c r="N427" s="158"/>
      <c r="O427" s="158"/>
      <c r="P427" s="396">
        <f t="shared" si="88"/>
        <v>0</v>
      </c>
      <c r="Q427" s="163"/>
      <c r="R427" s="160"/>
      <c r="S427" s="156">
        <v>847587005215</v>
      </c>
      <c r="T427" s="397" t="str">
        <f t="shared" si="89"/>
        <v xml:space="preserve"> </v>
      </c>
      <c r="U427" s="395"/>
      <c r="V427" s="161">
        <f t="shared" si="90"/>
        <v>0</v>
      </c>
      <c r="W427" s="161">
        <f t="shared" si="91"/>
        <v>0</v>
      </c>
      <c r="X427" s="161">
        <f t="shared" si="92"/>
        <v>0</v>
      </c>
      <c r="Y427" s="161">
        <f t="shared" si="93"/>
        <v>0</v>
      </c>
      <c r="Z427" s="161">
        <f t="shared" si="94"/>
        <v>0</v>
      </c>
      <c r="AA427" s="162">
        <f t="shared" si="95"/>
        <v>0</v>
      </c>
    </row>
    <row r="428" spans="1:27" s="343" customFormat="1" ht="14.4" thickTop="1" thickBot="1">
      <c r="A428" s="360">
        <v>104852</v>
      </c>
      <c r="B428" s="370" t="s">
        <v>539</v>
      </c>
      <c r="C428" s="346" t="s">
        <v>124</v>
      </c>
      <c r="D428" s="347">
        <v>61</v>
      </c>
      <c r="E428" s="346" t="s">
        <v>535</v>
      </c>
      <c r="F428" s="159">
        <f t="shared" si="87"/>
        <v>10</v>
      </c>
      <c r="G428" s="153">
        <f>IF($F$12=1,VALUE(VLOOKUP($E428,'Pricing Reference'!$A$2:$E$46,2,FALSE))," ")</f>
        <v>10</v>
      </c>
      <c r="H428" s="153" t="str">
        <f>IF($F$12=2,VALUE(VLOOKUP($E428,'Pricing Reference'!$A$2:$E$46,3,FALSE))," ")</f>
        <v xml:space="preserve"> </v>
      </c>
      <c r="I428" s="153" t="str">
        <f>IF($F$12=3,VALUE(VLOOKUP($E428,'Pricing Reference'!$A$2:$E$46,4,FALSE))," ")</f>
        <v xml:space="preserve"> </v>
      </c>
      <c r="J428" s="391">
        <f>VALUE(VLOOKUP(E428,'Pricing Reference'!$A$2:$E$46,5,FALSE))</f>
        <v>20</v>
      </c>
      <c r="K428" s="158"/>
      <c r="L428" s="158"/>
      <c r="M428" s="158"/>
      <c r="N428" s="158"/>
      <c r="O428" s="158"/>
      <c r="P428" s="396">
        <f t="shared" si="88"/>
        <v>0</v>
      </c>
      <c r="Q428" s="163"/>
      <c r="R428" s="160"/>
      <c r="S428" s="156">
        <v>847587004294</v>
      </c>
      <c r="T428" s="397" t="str">
        <f t="shared" si="89"/>
        <v xml:space="preserve"> </v>
      </c>
      <c r="U428" s="395"/>
      <c r="V428" s="161">
        <f t="shared" si="90"/>
        <v>0</v>
      </c>
      <c r="W428" s="161">
        <f t="shared" si="91"/>
        <v>0</v>
      </c>
      <c r="X428" s="161">
        <f t="shared" si="92"/>
        <v>0</v>
      </c>
      <c r="Y428" s="161">
        <f t="shared" si="93"/>
        <v>0</v>
      </c>
      <c r="Z428" s="161">
        <f t="shared" si="94"/>
        <v>0</v>
      </c>
      <c r="AA428" s="162">
        <f t="shared" si="95"/>
        <v>0</v>
      </c>
    </row>
    <row r="429" spans="1:27" s="343" customFormat="1" ht="14.4" thickTop="1" thickBot="1">
      <c r="A429" s="360">
        <v>104850</v>
      </c>
      <c r="B429" s="370" t="s">
        <v>540</v>
      </c>
      <c r="C429" s="346" t="s">
        <v>124</v>
      </c>
      <c r="D429" s="347">
        <v>61</v>
      </c>
      <c r="E429" s="346" t="s">
        <v>535</v>
      </c>
      <c r="F429" s="159">
        <f t="shared" si="87"/>
        <v>10</v>
      </c>
      <c r="G429" s="153">
        <f>IF($F$12=1,VALUE(VLOOKUP($E429,'Pricing Reference'!$A$2:$E$46,2,FALSE))," ")</f>
        <v>10</v>
      </c>
      <c r="H429" s="153" t="str">
        <f>IF($F$12=2,VALUE(VLOOKUP($E429,'Pricing Reference'!$A$2:$E$46,3,FALSE))," ")</f>
        <v xml:space="preserve"> </v>
      </c>
      <c r="I429" s="153" t="str">
        <f>IF($F$12=3,VALUE(VLOOKUP($E429,'Pricing Reference'!$A$2:$E$46,4,FALSE))," ")</f>
        <v xml:space="preserve"> </v>
      </c>
      <c r="J429" s="391">
        <f>VALUE(VLOOKUP(E429,'Pricing Reference'!$A$2:$E$46,5,FALSE))</f>
        <v>20</v>
      </c>
      <c r="K429" s="158"/>
      <c r="L429" s="158"/>
      <c r="M429" s="158"/>
      <c r="N429" s="158"/>
      <c r="O429" s="158"/>
      <c r="P429" s="396">
        <f t="shared" si="88"/>
        <v>0</v>
      </c>
      <c r="Q429" s="163"/>
      <c r="R429" s="160"/>
      <c r="S429" s="156">
        <v>847587004317</v>
      </c>
      <c r="T429" s="397" t="str">
        <f t="shared" si="89"/>
        <v xml:space="preserve"> </v>
      </c>
      <c r="U429" s="395"/>
      <c r="V429" s="161">
        <f t="shared" si="90"/>
        <v>0</v>
      </c>
      <c r="W429" s="161">
        <f t="shared" si="91"/>
        <v>0</v>
      </c>
      <c r="X429" s="161">
        <f t="shared" si="92"/>
        <v>0</v>
      </c>
      <c r="Y429" s="161">
        <f t="shared" si="93"/>
        <v>0</v>
      </c>
      <c r="Z429" s="161">
        <f t="shared" si="94"/>
        <v>0</v>
      </c>
      <c r="AA429" s="162">
        <f t="shared" si="95"/>
        <v>0</v>
      </c>
    </row>
    <row r="430" spans="1:27" s="343" customFormat="1" ht="14.4" thickTop="1" thickBot="1">
      <c r="A430" s="360">
        <v>105762</v>
      </c>
      <c r="B430" s="370" t="s">
        <v>541</v>
      </c>
      <c r="C430" s="346" t="s">
        <v>124</v>
      </c>
      <c r="D430" s="347">
        <v>61</v>
      </c>
      <c r="E430" s="346" t="s">
        <v>535</v>
      </c>
      <c r="F430" s="159">
        <f t="shared" si="87"/>
        <v>10</v>
      </c>
      <c r="G430" s="153">
        <f>IF($F$12=1,VALUE(VLOOKUP($E430,'Pricing Reference'!$A$2:$E$46,2,FALSE))," ")</f>
        <v>10</v>
      </c>
      <c r="H430" s="153" t="str">
        <f>IF($F$12=2,VALUE(VLOOKUP($E430,'Pricing Reference'!$A$2:$E$46,3,FALSE))," ")</f>
        <v xml:space="preserve"> </v>
      </c>
      <c r="I430" s="153" t="str">
        <f>IF($F$12=3,VALUE(VLOOKUP($E430,'Pricing Reference'!$A$2:$E$46,4,FALSE))," ")</f>
        <v xml:space="preserve"> </v>
      </c>
      <c r="J430" s="391">
        <f>VALUE(VLOOKUP(E430,'Pricing Reference'!$A$2:$E$46,5,FALSE))</f>
        <v>20</v>
      </c>
      <c r="K430" s="158"/>
      <c r="L430" s="158"/>
      <c r="M430" s="158"/>
      <c r="N430" s="158"/>
      <c r="O430" s="158"/>
      <c r="P430" s="396">
        <f t="shared" si="88"/>
        <v>0</v>
      </c>
      <c r="Q430" s="163"/>
      <c r="R430" s="160"/>
      <c r="S430" s="156">
        <v>847587005222</v>
      </c>
      <c r="T430" s="397" t="str">
        <f t="shared" si="89"/>
        <v xml:space="preserve"> </v>
      </c>
      <c r="U430" s="395"/>
      <c r="V430" s="161">
        <f t="shared" si="90"/>
        <v>0</v>
      </c>
      <c r="W430" s="161">
        <f t="shared" si="91"/>
        <v>0</v>
      </c>
      <c r="X430" s="161">
        <f t="shared" si="92"/>
        <v>0</v>
      </c>
      <c r="Y430" s="161">
        <f t="shared" si="93"/>
        <v>0</v>
      </c>
      <c r="Z430" s="161">
        <f t="shared" si="94"/>
        <v>0</v>
      </c>
      <c r="AA430" s="162">
        <f t="shared" si="95"/>
        <v>0</v>
      </c>
    </row>
    <row r="431" spans="1:27" s="343" customFormat="1" ht="14.4" thickTop="1" thickBot="1">
      <c r="A431" s="360">
        <v>100465</v>
      </c>
      <c r="B431" s="346" t="s">
        <v>542</v>
      </c>
      <c r="C431" s="346" t="s">
        <v>124</v>
      </c>
      <c r="D431" s="347">
        <v>61</v>
      </c>
      <c r="E431" s="346" t="s">
        <v>535</v>
      </c>
      <c r="F431" s="159">
        <f t="shared" si="87"/>
        <v>10</v>
      </c>
      <c r="G431" s="153">
        <f>IF($F$12=1,VALUE(VLOOKUP($E431,'Pricing Reference'!$A$2:$E$46,2,FALSE))," ")</f>
        <v>10</v>
      </c>
      <c r="H431" s="153" t="str">
        <f>IF($F$12=2,VALUE(VLOOKUP($E431,'Pricing Reference'!$A$2:$E$46,3,FALSE))," ")</f>
        <v xml:space="preserve"> </v>
      </c>
      <c r="I431" s="153" t="str">
        <f>IF($F$12=3,VALUE(VLOOKUP($E431,'Pricing Reference'!$A$2:$E$46,4,FALSE))," ")</f>
        <v xml:space="preserve"> </v>
      </c>
      <c r="J431" s="391">
        <f>VALUE(VLOOKUP(E431,'Pricing Reference'!$A$2:$E$46,5,FALSE))</f>
        <v>20</v>
      </c>
      <c r="K431" s="158"/>
      <c r="L431" s="158"/>
      <c r="M431" s="158"/>
      <c r="N431" s="158"/>
      <c r="O431" s="158"/>
      <c r="P431" s="396">
        <f t="shared" si="88"/>
        <v>0</v>
      </c>
      <c r="Q431" s="163"/>
      <c r="R431" s="160"/>
      <c r="S431" s="156">
        <v>847587001712</v>
      </c>
      <c r="T431" s="397" t="str">
        <f t="shared" si="89"/>
        <v xml:space="preserve"> </v>
      </c>
      <c r="U431" s="395"/>
      <c r="V431" s="161">
        <f t="shared" si="90"/>
        <v>0</v>
      </c>
      <c r="W431" s="161">
        <f t="shared" si="91"/>
        <v>0</v>
      </c>
      <c r="X431" s="161">
        <f t="shared" si="92"/>
        <v>0</v>
      </c>
      <c r="Y431" s="161">
        <f t="shared" si="93"/>
        <v>0</v>
      </c>
      <c r="Z431" s="161">
        <f t="shared" si="94"/>
        <v>0</v>
      </c>
      <c r="AA431" s="162">
        <f t="shared" si="95"/>
        <v>0</v>
      </c>
    </row>
    <row r="432" spans="1:27" s="343" customFormat="1" ht="14.4" thickTop="1" thickBot="1">
      <c r="A432" s="351">
        <v>105786</v>
      </c>
      <c r="B432" s="346" t="s">
        <v>541</v>
      </c>
      <c r="C432" s="346" t="s">
        <v>124</v>
      </c>
      <c r="D432" s="347">
        <v>62</v>
      </c>
      <c r="E432" s="346" t="s">
        <v>543</v>
      </c>
      <c r="F432" s="159">
        <f t="shared" si="87"/>
        <v>12.5</v>
      </c>
      <c r="G432" s="153">
        <f>IF($F$12=1,VALUE(VLOOKUP($E432,'Pricing Reference'!$A$2:$E$46,2,FALSE))," ")</f>
        <v>12.5</v>
      </c>
      <c r="H432" s="153" t="str">
        <f>IF($F$12=2,VALUE(VLOOKUP($E432,'Pricing Reference'!$A$2:$E$46,3,FALSE))," ")</f>
        <v xml:space="preserve"> </v>
      </c>
      <c r="I432" s="153" t="str">
        <f>IF($F$12=3,VALUE(VLOOKUP($E432,'Pricing Reference'!$A$2:$E$46,4,FALSE))," ")</f>
        <v xml:space="preserve"> </v>
      </c>
      <c r="J432" s="391">
        <f>VALUE(VLOOKUP(E432,'Pricing Reference'!$A$2:$E$46,5,FALSE))</f>
        <v>25</v>
      </c>
      <c r="K432" s="158"/>
      <c r="L432" s="158"/>
      <c r="M432" s="158"/>
      <c r="N432" s="158"/>
      <c r="O432" s="158"/>
      <c r="P432" s="396">
        <f t="shared" si="88"/>
        <v>0</v>
      </c>
      <c r="Q432" s="163"/>
      <c r="R432" s="160"/>
      <c r="S432" s="156">
        <v>847587005468</v>
      </c>
      <c r="T432" s="397" t="str">
        <f t="shared" si="89"/>
        <v xml:space="preserve"> </v>
      </c>
      <c r="U432" s="395"/>
      <c r="V432" s="161">
        <f t="shared" si="90"/>
        <v>0</v>
      </c>
      <c r="W432" s="161">
        <f t="shared" si="91"/>
        <v>0</v>
      </c>
      <c r="X432" s="161">
        <f t="shared" si="92"/>
        <v>0</v>
      </c>
      <c r="Y432" s="161">
        <f t="shared" si="93"/>
        <v>0</v>
      </c>
      <c r="Z432" s="161">
        <f t="shared" si="94"/>
        <v>0</v>
      </c>
      <c r="AA432" s="162">
        <f t="shared" si="95"/>
        <v>0</v>
      </c>
    </row>
    <row r="433" spans="1:27" s="343" customFormat="1" ht="14.4" thickTop="1" thickBot="1">
      <c r="A433" s="359">
        <v>104882</v>
      </c>
      <c r="B433" s="346" t="s">
        <v>288</v>
      </c>
      <c r="C433" s="346" t="s">
        <v>124</v>
      </c>
      <c r="D433" s="347">
        <v>62</v>
      </c>
      <c r="E433" s="346" t="s">
        <v>543</v>
      </c>
      <c r="F433" s="159">
        <f t="shared" si="87"/>
        <v>12.5</v>
      </c>
      <c r="G433" s="153">
        <f>IF($F$12=1,VALUE(VLOOKUP($E433,'Pricing Reference'!$A$2:$E$46,2,FALSE))," ")</f>
        <v>12.5</v>
      </c>
      <c r="H433" s="153" t="str">
        <f>IF($F$12=2,VALUE(VLOOKUP($E433,'Pricing Reference'!$A$2:$E$46,3,FALSE))," ")</f>
        <v xml:space="preserve"> </v>
      </c>
      <c r="I433" s="153" t="str">
        <f>IF($F$12=3,VALUE(VLOOKUP($E433,'Pricing Reference'!$A$2:$E$46,4,FALSE))," ")</f>
        <v xml:space="preserve"> </v>
      </c>
      <c r="J433" s="391">
        <f>VALUE(VLOOKUP(E433,'Pricing Reference'!$A$2:$E$46,5,FALSE))</f>
        <v>25</v>
      </c>
      <c r="K433" s="158"/>
      <c r="L433" s="158"/>
      <c r="M433" s="158"/>
      <c r="N433" s="158"/>
      <c r="O433" s="158"/>
      <c r="P433" s="396">
        <f t="shared" si="88"/>
        <v>0</v>
      </c>
      <c r="Q433" s="163"/>
      <c r="R433" s="160"/>
      <c r="S433" s="156">
        <v>847587004348</v>
      </c>
      <c r="T433" s="397" t="str">
        <f t="shared" si="89"/>
        <v xml:space="preserve"> </v>
      </c>
      <c r="U433" s="395"/>
      <c r="V433" s="161">
        <f t="shared" si="90"/>
        <v>0</v>
      </c>
      <c r="W433" s="161">
        <f t="shared" si="91"/>
        <v>0</v>
      </c>
      <c r="X433" s="161">
        <f t="shared" si="92"/>
        <v>0</v>
      </c>
      <c r="Y433" s="161">
        <f t="shared" si="93"/>
        <v>0</v>
      </c>
      <c r="Z433" s="161">
        <f t="shared" si="94"/>
        <v>0</v>
      </c>
      <c r="AA433" s="162">
        <f t="shared" si="95"/>
        <v>0</v>
      </c>
    </row>
    <row r="434" spans="1:27" s="343" customFormat="1" ht="14.4" thickTop="1" thickBot="1">
      <c r="A434" s="359">
        <v>104881</v>
      </c>
      <c r="B434" s="346" t="s">
        <v>544</v>
      </c>
      <c r="C434" s="346" t="s">
        <v>124</v>
      </c>
      <c r="D434" s="347">
        <v>62</v>
      </c>
      <c r="E434" s="346" t="s">
        <v>543</v>
      </c>
      <c r="F434" s="159">
        <f t="shared" si="87"/>
        <v>12.5</v>
      </c>
      <c r="G434" s="153">
        <f>IF($F$12=1,VALUE(VLOOKUP($E434,'Pricing Reference'!$A$2:$E$46,2,FALSE))," ")</f>
        <v>12.5</v>
      </c>
      <c r="H434" s="153" t="str">
        <f>IF($F$12=2,VALUE(VLOOKUP($E434,'Pricing Reference'!$A$2:$E$46,3,FALSE))," ")</f>
        <v xml:space="preserve"> </v>
      </c>
      <c r="I434" s="153" t="str">
        <f>IF($F$12=3,VALUE(VLOOKUP($E434,'Pricing Reference'!$A$2:$E$46,4,FALSE))," ")</f>
        <v xml:space="preserve"> </v>
      </c>
      <c r="J434" s="391">
        <f>VALUE(VLOOKUP(E434,'Pricing Reference'!$A$2:$E$46,5,FALSE))</f>
        <v>25</v>
      </c>
      <c r="K434" s="158"/>
      <c r="L434" s="158"/>
      <c r="M434" s="158"/>
      <c r="N434" s="158"/>
      <c r="O434" s="158"/>
      <c r="P434" s="396">
        <f t="shared" si="88"/>
        <v>0</v>
      </c>
      <c r="Q434" s="163"/>
      <c r="R434" s="160"/>
      <c r="S434" s="156">
        <v>847587005475</v>
      </c>
      <c r="T434" s="397" t="str">
        <f t="shared" si="89"/>
        <v xml:space="preserve"> </v>
      </c>
      <c r="U434" s="395"/>
      <c r="V434" s="161">
        <f t="shared" si="90"/>
        <v>0</v>
      </c>
      <c r="W434" s="161">
        <f t="shared" si="91"/>
        <v>0</v>
      </c>
      <c r="X434" s="161">
        <f t="shared" si="92"/>
        <v>0</v>
      </c>
      <c r="Y434" s="161">
        <f t="shared" si="93"/>
        <v>0</v>
      </c>
      <c r="Z434" s="161">
        <f t="shared" si="94"/>
        <v>0</v>
      </c>
      <c r="AA434" s="162">
        <f t="shared" si="95"/>
        <v>0</v>
      </c>
    </row>
    <row r="435" spans="1:27" s="343" customFormat="1" ht="14.4" thickTop="1" thickBot="1">
      <c r="A435" s="360">
        <v>105763</v>
      </c>
      <c r="B435" s="346" t="s">
        <v>509</v>
      </c>
      <c r="C435" s="346" t="s">
        <v>124</v>
      </c>
      <c r="D435" s="347">
        <v>62</v>
      </c>
      <c r="E435" s="346" t="s">
        <v>543</v>
      </c>
      <c r="F435" s="159">
        <f t="shared" si="87"/>
        <v>12.5</v>
      </c>
      <c r="G435" s="153">
        <f>IF($F$12=1,VALUE(VLOOKUP($E435,'Pricing Reference'!$A$2:$E$46,2,FALSE))," ")</f>
        <v>12.5</v>
      </c>
      <c r="H435" s="153" t="str">
        <f>IF($F$12=2,VALUE(VLOOKUP($E435,'Pricing Reference'!$A$2:$E$46,3,FALSE))," ")</f>
        <v xml:space="preserve"> </v>
      </c>
      <c r="I435" s="153" t="str">
        <f>IF($F$12=3,VALUE(VLOOKUP($E435,'Pricing Reference'!$A$2:$E$46,4,FALSE))," ")</f>
        <v xml:space="preserve"> </v>
      </c>
      <c r="J435" s="391">
        <f>VALUE(VLOOKUP(E435,'Pricing Reference'!$A$2:$E$46,5,FALSE))</f>
        <v>25</v>
      </c>
      <c r="K435" s="158"/>
      <c r="L435" s="158"/>
      <c r="M435" s="158"/>
      <c r="N435" s="158"/>
      <c r="O435" s="158"/>
      <c r="P435" s="396">
        <f t="shared" si="88"/>
        <v>0</v>
      </c>
      <c r="Q435" s="163"/>
      <c r="R435" s="160"/>
      <c r="S435" s="156">
        <v>847587005239</v>
      </c>
      <c r="T435" s="397" t="str">
        <f t="shared" si="89"/>
        <v xml:space="preserve"> </v>
      </c>
      <c r="U435" s="395"/>
      <c r="V435" s="161">
        <f t="shared" si="90"/>
        <v>0</v>
      </c>
      <c r="W435" s="161">
        <f t="shared" si="91"/>
        <v>0</v>
      </c>
      <c r="X435" s="161">
        <f t="shared" si="92"/>
        <v>0</v>
      </c>
      <c r="Y435" s="161">
        <f t="shared" si="93"/>
        <v>0</v>
      </c>
      <c r="Z435" s="161">
        <f t="shared" si="94"/>
        <v>0</v>
      </c>
      <c r="AA435" s="162">
        <f t="shared" si="95"/>
        <v>0</v>
      </c>
    </row>
    <row r="436" spans="1:27" s="343" customFormat="1" ht="14.4" thickTop="1" thickBot="1">
      <c r="A436" s="360">
        <v>104883</v>
      </c>
      <c r="B436" s="346" t="s">
        <v>545</v>
      </c>
      <c r="C436" s="346" t="s">
        <v>124</v>
      </c>
      <c r="D436" s="347">
        <v>62</v>
      </c>
      <c r="E436" s="346" t="s">
        <v>543</v>
      </c>
      <c r="F436" s="159">
        <f t="shared" si="87"/>
        <v>12.5</v>
      </c>
      <c r="G436" s="153">
        <f>IF($F$12=1,VALUE(VLOOKUP($E436,'Pricing Reference'!$A$2:$E$46,2,FALSE))," ")</f>
        <v>12.5</v>
      </c>
      <c r="H436" s="153" t="str">
        <f>IF($F$12=2,VALUE(VLOOKUP($E436,'Pricing Reference'!$A$2:$E$46,3,FALSE))," ")</f>
        <v xml:space="preserve"> </v>
      </c>
      <c r="I436" s="153" t="str">
        <f>IF($F$12=3,VALUE(VLOOKUP($E436,'Pricing Reference'!$A$2:$E$46,4,FALSE))," ")</f>
        <v xml:space="preserve"> </v>
      </c>
      <c r="J436" s="391">
        <f>VALUE(VLOOKUP(E436,'Pricing Reference'!$A$2:$E$46,5,FALSE))</f>
        <v>25</v>
      </c>
      <c r="K436" s="158"/>
      <c r="L436" s="158"/>
      <c r="M436" s="158"/>
      <c r="N436" s="158"/>
      <c r="O436" s="158"/>
      <c r="P436" s="396">
        <f t="shared" si="88"/>
        <v>0</v>
      </c>
      <c r="Q436" s="163"/>
      <c r="R436" s="160"/>
      <c r="S436" s="156">
        <v>847587004355</v>
      </c>
      <c r="T436" s="397" t="str">
        <f t="shared" si="89"/>
        <v xml:space="preserve"> </v>
      </c>
      <c r="U436" s="395"/>
      <c r="V436" s="161">
        <f t="shared" si="90"/>
        <v>0</v>
      </c>
      <c r="W436" s="161">
        <f t="shared" si="91"/>
        <v>0</v>
      </c>
      <c r="X436" s="161">
        <f t="shared" si="92"/>
        <v>0</v>
      </c>
      <c r="Y436" s="161">
        <f t="shared" si="93"/>
        <v>0</v>
      </c>
      <c r="Z436" s="161">
        <f t="shared" si="94"/>
        <v>0</v>
      </c>
      <c r="AA436" s="162">
        <f t="shared" si="95"/>
        <v>0</v>
      </c>
    </row>
    <row r="437" spans="1:27" s="343" customFormat="1" ht="14.4" thickTop="1" thickBot="1">
      <c r="A437" s="360">
        <v>105764</v>
      </c>
      <c r="B437" s="348" t="s">
        <v>445</v>
      </c>
      <c r="C437" s="346" t="s">
        <v>124</v>
      </c>
      <c r="D437" s="347">
        <v>62</v>
      </c>
      <c r="E437" s="346" t="s">
        <v>543</v>
      </c>
      <c r="F437" s="159">
        <f t="shared" si="87"/>
        <v>12.5</v>
      </c>
      <c r="G437" s="153">
        <f>IF($F$12=1,VALUE(VLOOKUP($E437,'Pricing Reference'!$A$2:$E$46,2,FALSE))," ")</f>
        <v>12.5</v>
      </c>
      <c r="H437" s="153" t="str">
        <f>IF($F$12=2,VALUE(VLOOKUP($E437,'Pricing Reference'!$A$2:$E$46,3,FALSE))," ")</f>
        <v xml:space="preserve"> </v>
      </c>
      <c r="I437" s="153" t="str">
        <f>IF($F$12=3,VALUE(VLOOKUP($E437,'Pricing Reference'!$A$2:$E$46,4,FALSE))," ")</f>
        <v xml:space="preserve"> </v>
      </c>
      <c r="J437" s="391">
        <f>VALUE(VLOOKUP(E437,'Pricing Reference'!$A$2:$E$46,5,FALSE))</f>
        <v>25</v>
      </c>
      <c r="K437" s="158"/>
      <c r="L437" s="158"/>
      <c r="M437" s="158"/>
      <c r="N437" s="158"/>
      <c r="O437" s="158"/>
      <c r="P437" s="396">
        <f t="shared" si="88"/>
        <v>0</v>
      </c>
      <c r="Q437" s="163"/>
      <c r="R437" s="160"/>
      <c r="S437" s="156">
        <v>847587005246</v>
      </c>
      <c r="T437" s="397" t="str">
        <f t="shared" si="89"/>
        <v xml:space="preserve"> </v>
      </c>
      <c r="U437" s="395"/>
      <c r="V437" s="161">
        <f t="shared" si="90"/>
        <v>0</v>
      </c>
      <c r="W437" s="161">
        <f t="shared" si="91"/>
        <v>0</v>
      </c>
      <c r="X437" s="161">
        <f t="shared" si="92"/>
        <v>0</v>
      </c>
      <c r="Y437" s="161">
        <f t="shared" si="93"/>
        <v>0</v>
      </c>
      <c r="Z437" s="161">
        <f t="shared" si="94"/>
        <v>0</v>
      </c>
      <c r="AA437" s="162">
        <f t="shared" si="95"/>
        <v>0</v>
      </c>
    </row>
    <row r="438" spans="1:27" s="343" customFormat="1" ht="14.4" thickTop="1" thickBot="1">
      <c r="A438" s="360">
        <v>100204</v>
      </c>
      <c r="B438" s="348" t="s">
        <v>546</v>
      </c>
      <c r="C438" s="346" t="s">
        <v>124</v>
      </c>
      <c r="D438" s="347">
        <v>63</v>
      </c>
      <c r="E438" s="346" t="s">
        <v>547</v>
      </c>
      <c r="F438" s="159">
        <f t="shared" si="87"/>
        <v>14.5</v>
      </c>
      <c r="G438" s="153">
        <f>IF($F$12=1,VALUE(VLOOKUP($E438,'Pricing Reference'!$A$2:$E$46,2,FALSE))," ")</f>
        <v>14.5</v>
      </c>
      <c r="H438" s="153" t="str">
        <f>IF($F$12=2,VALUE(VLOOKUP($E438,'Pricing Reference'!$A$2:$E$46,3,FALSE))," ")</f>
        <v xml:space="preserve"> </v>
      </c>
      <c r="I438" s="153" t="str">
        <f>IF($F$12=3,VALUE(VLOOKUP($E438,'Pricing Reference'!$A$2:$E$46,4,FALSE))," ")</f>
        <v xml:space="preserve"> </v>
      </c>
      <c r="J438" s="391">
        <f>VALUE(VLOOKUP(E438,'Pricing Reference'!$A$2:$E$46,5,FALSE))</f>
        <v>29</v>
      </c>
      <c r="K438" s="158"/>
      <c r="L438" s="158"/>
      <c r="M438" s="158"/>
      <c r="N438" s="158"/>
      <c r="O438" s="158"/>
      <c r="P438" s="396">
        <f t="shared" si="88"/>
        <v>0</v>
      </c>
      <c r="Q438" s="163"/>
      <c r="R438" s="160"/>
      <c r="S438" s="156">
        <v>847587003846</v>
      </c>
      <c r="T438" s="397" t="str">
        <f t="shared" si="89"/>
        <v xml:space="preserve"> </v>
      </c>
      <c r="U438" s="395"/>
      <c r="V438" s="161">
        <f t="shared" si="90"/>
        <v>0</v>
      </c>
      <c r="W438" s="161">
        <f t="shared" si="91"/>
        <v>0</v>
      </c>
      <c r="X438" s="161">
        <f t="shared" si="92"/>
        <v>0</v>
      </c>
      <c r="Y438" s="161">
        <f t="shared" si="93"/>
        <v>0</v>
      </c>
      <c r="Z438" s="161">
        <f t="shared" si="94"/>
        <v>0</v>
      </c>
      <c r="AA438" s="162">
        <f t="shared" si="95"/>
        <v>0</v>
      </c>
    </row>
    <row r="439" spans="1:27" s="343" customFormat="1" ht="14.4" thickTop="1" thickBot="1">
      <c r="A439" s="360">
        <v>100202</v>
      </c>
      <c r="B439" s="370" t="s">
        <v>548</v>
      </c>
      <c r="C439" s="346" t="s">
        <v>124</v>
      </c>
      <c r="D439" s="347">
        <v>63</v>
      </c>
      <c r="E439" s="346" t="s">
        <v>547</v>
      </c>
      <c r="F439" s="159">
        <f t="shared" si="87"/>
        <v>14.5</v>
      </c>
      <c r="G439" s="153">
        <f>IF($F$12=1,VALUE(VLOOKUP($E439,'Pricing Reference'!$A$2:$E$46,2,FALSE))," ")</f>
        <v>14.5</v>
      </c>
      <c r="H439" s="153" t="str">
        <f>IF($F$12=2,VALUE(VLOOKUP($E439,'Pricing Reference'!$A$2:$E$46,3,FALSE))," ")</f>
        <v xml:space="preserve"> </v>
      </c>
      <c r="I439" s="153" t="str">
        <f>IF($F$12=3,VALUE(VLOOKUP($E439,'Pricing Reference'!$A$2:$E$46,4,FALSE))," ")</f>
        <v xml:space="preserve"> </v>
      </c>
      <c r="J439" s="391">
        <f>VALUE(VLOOKUP(E439,'Pricing Reference'!$A$2:$E$46,5,FALSE))</f>
        <v>29</v>
      </c>
      <c r="K439" s="158"/>
      <c r="L439" s="158"/>
      <c r="M439" s="158"/>
      <c r="N439" s="158"/>
      <c r="O439" s="158"/>
      <c r="P439" s="396">
        <f t="shared" si="88"/>
        <v>0</v>
      </c>
      <c r="Q439" s="163"/>
      <c r="R439" s="160"/>
      <c r="S439" s="156">
        <v>8428927330062</v>
      </c>
      <c r="T439" s="397" t="str">
        <f t="shared" si="89"/>
        <v xml:space="preserve"> </v>
      </c>
      <c r="U439" s="395"/>
      <c r="V439" s="161">
        <f t="shared" si="90"/>
        <v>0</v>
      </c>
      <c r="W439" s="161">
        <f t="shared" si="91"/>
        <v>0</v>
      </c>
      <c r="X439" s="161">
        <f t="shared" si="92"/>
        <v>0</v>
      </c>
      <c r="Y439" s="161">
        <f t="shared" si="93"/>
        <v>0</v>
      </c>
      <c r="Z439" s="161">
        <f t="shared" si="94"/>
        <v>0</v>
      </c>
      <c r="AA439" s="162">
        <f t="shared" si="95"/>
        <v>0</v>
      </c>
    </row>
    <row r="440" spans="1:27" s="343" customFormat="1" ht="14.4" thickTop="1" thickBot="1">
      <c r="A440" s="360">
        <v>100203</v>
      </c>
      <c r="B440" s="370" t="s">
        <v>549</v>
      </c>
      <c r="C440" s="346" t="s">
        <v>124</v>
      </c>
      <c r="D440" s="347">
        <v>63</v>
      </c>
      <c r="E440" s="346" t="s">
        <v>547</v>
      </c>
      <c r="F440" s="159">
        <f t="shared" si="87"/>
        <v>14.5</v>
      </c>
      <c r="G440" s="153">
        <f>IF($F$12=1,VALUE(VLOOKUP($E440,'Pricing Reference'!$A$2:$E$46,2,FALSE))," ")</f>
        <v>14.5</v>
      </c>
      <c r="H440" s="153" t="str">
        <f>IF($F$12=2,VALUE(VLOOKUP($E440,'Pricing Reference'!$A$2:$E$46,3,FALSE))," ")</f>
        <v xml:space="preserve"> </v>
      </c>
      <c r="I440" s="153" t="str">
        <f>IF($F$12=3,VALUE(VLOOKUP($E440,'Pricing Reference'!$A$2:$E$46,4,FALSE))," ")</f>
        <v xml:space="preserve"> </v>
      </c>
      <c r="J440" s="391">
        <f>VALUE(VLOOKUP(E440,'Pricing Reference'!$A$2:$E$46,5,FALSE))</f>
        <v>29</v>
      </c>
      <c r="K440" s="158"/>
      <c r="L440" s="158"/>
      <c r="M440" s="158"/>
      <c r="N440" s="158"/>
      <c r="O440" s="158"/>
      <c r="P440" s="396">
        <f t="shared" si="88"/>
        <v>0</v>
      </c>
      <c r="Q440" s="163"/>
      <c r="R440" s="160"/>
      <c r="S440" s="156">
        <v>847587001774</v>
      </c>
      <c r="T440" s="397" t="str">
        <f t="shared" si="89"/>
        <v xml:space="preserve"> </v>
      </c>
      <c r="U440" s="395"/>
      <c r="V440" s="161">
        <f t="shared" si="90"/>
        <v>0</v>
      </c>
      <c r="W440" s="161">
        <f t="shared" si="91"/>
        <v>0</v>
      </c>
      <c r="X440" s="161">
        <f t="shared" si="92"/>
        <v>0</v>
      </c>
      <c r="Y440" s="161">
        <f t="shared" si="93"/>
        <v>0</v>
      </c>
      <c r="Z440" s="161">
        <f t="shared" si="94"/>
        <v>0</v>
      </c>
      <c r="AA440" s="162">
        <f t="shared" si="95"/>
        <v>0</v>
      </c>
    </row>
    <row r="441" spans="1:27" s="343" customFormat="1" ht="14.4" thickTop="1" thickBot="1">
      <c r="A441" s="360">
        <v>100635</v>
      </c>
      <c r="B441" s="370" t="s">
        <v>127</v>
      </c>
      <c r="C441" s="346" t="s">
        <v>124</v>
      </c>
      <c r="D441" s="347">
        <v>63</v>
      </c>
      <c r="E441" s="346" t="s">
        <v>547</v>
      </c>
      <c r="F441" s="159">
        <f t="shared" si="87"/>
        <v>14.5</v>
      </c>
      <c r="G441" s="153">
        <f>IF($F$12=1,VALUE(VLOOKUP($E441,'Pricing Reference'!$A$2:$E$46,2,FALSE))," ")</f>
        <v>14.5</v>
      </c>
      <c r="H441" s="153" t="str">
        <f>IF($F$12=2,VALUE(VLOOKUP($E441,'Pricing Reference'!$A$2:$E$46,3,FALSE))," ")</f>
        <v xml:space="preserve"> </v>
      </c>
      <c r="I441" s="153" t="str">
        <f>IF($F$12=3,VALUE(VLOOKUP($E441,'Pricing Reference'!$A$2:$E$46,4,FALSE))," ")</f>
        <v xml:space="preserve"> </v>
      </c>
      <c r="J441" s="391">
        <f>VALUE(VLOOKUP(E441,'Pricing Reference'!$A$2:$E$46,5,FALSE))</f>
        <v>29</v>
      </c>
      <c r="K441" s="158"/>
      <c r="L441" s="158"/>
      <c r="M441" s="158"/>
      <c r="N441" s="158"/>
      <c r="O441" s="158"/>
      <c r="P441" s="396">
        <f t="shared" si="88"/>
        <v>0</v>
      </c>
      <c r="Q441" s="163"/>
      <c r="R441" s="160"/>
      <c r="S441" s="156">
        <v>8428927330000</v>
      </c>
      <c r="T441" s="397" t="str">
        <f t="shared" si="89"/>
        <v xml:space="preserve"> </v>
      </c>
      <c r="U441" s="395"/>
      <c r="V441" s="161">
        <f t="shared" si="90"/>
        <v>0</v>
      </c>
      <c r="W441" s="161">
        <f t="shared" si="91"/>
        <v>0</v>
      </c>
      <c r="X441" s="161">
        <f t="shared" si="92"/>
        <v>0</v>
      </c>
      <c r="Y441" s="161">
        <f t="shared" si="93"/>
        <v>0</v>
      </c>
      <c r="Z441" s="161">
        <f t="shared" si="94"/>
        <v>0</v>
      </c>
      <c r="AA441" s="162">
        <f t="shared" si="95"/>
        <v>0</v>
      </c>
    </row>
    <row r="442" spans="1:27" s="343" customFormat="1" ht="14.4" thickTop="1" thickBot="1">
      <c r="A442" s="360">
        <v>104771</v>
      </c>
      <c r="B442" s="370" t="s">
        <v>550</v>
      </c>
      <c r="C442" s="346" t="s">
        <v>124</v>
      </c>
      <c r="D442" s="347">
        <v>63</v>
      </c>
      <c r="E442" s="346" t="s">
        <v>547</v>
      </c>
      <c r="F442" s="159">
        <f t="shared" si="87"/>
        <v>14.5</v>
      </c>
      <c r="G442" s="153">
        <f>IF($F$12=1,VALUE(VLOOKUP($E442,'Pricing Reference'!$A$2:$E$46,2,FALSE))," ")</f>
        <v>14.5</v>
      </c>
      <c r="H442" s="153" t="str">
        <f>IF($F$12=2,VALUE(VLOOKUP($E442,'Pricing Reference'!$A$2:$E$46,3,FALSE))," ")</f>
        <v xml:space="preserve"> </v>
      </c>
      <c r="I442" s="153" t="str">
        <f>IF($F$12=3,VALUE(VLOOKUP($E442,'Pricing Reference'!$A$2:$E$46,4,FALSE))," ")</f>
        <v xml:space="preserve"> </v>
      </c>
      <c r="J442" s="391">
        <f>VALUE(VLOOKUP(E442,'Pricing Reference'!$A$2:$E$46,5,FALSE))</f>
        <v>29</v>
      </c>
      <c r="K442" s="158"/>
      <c r="L442" s="158"/>
      <c r="M442" s="158"/>
      <c r="N442" s="158"/>
      <c r="O442" s="158"/>
      <c r="P442" s="396">
        <f t="shared" si="88"/>
        <v>0</v>
      </c>
      <c r="Q442" s="163"/>
      <c r="R442" s="160"/>
      <c r="S442" s="156">
        <v>847587004157</v>
      </c>
      <c r="T442" s="397" t="str">
        <f t="shared" si="89"/>
        <v xml:space="preserve"> </v>
      </c>
      <c r="U442" s="395"/>
      <c r="V442" s="161">
        <f t="shared" si="90"/>
        <v>0</v>
      </c>
      <c r="W442" s="161">
        <f t="shared" si="91"/>
        <v>0</v>
      </c>
      <c r="X442" s="161">
        <f t="shared" si="92"/>
        <v>0</v>
      </c>
      <c r="Y442" s="161">
        <f t="shared" si="93"/>
        <v>0</v>
      </c>
      <c r="Z442" s="161">
        <f t="shared" si="94"/>
        <v>0</v>
      </c>
      <c r="AA442" s="162">
        <f t="shared" si="95"/>
        <v>0</v>
      </c>
    </row>
    <row r="443" spans="1:27" s="343" customFormat="1" ht="14.4" thickTop="1" thickBot="1">
      <c r="A443" s="360">
        <v>100205</v>
      </c>
      <c r="B443" s="370" t="s">
        <v>551</v>
      </c>
      <c r="C443" s="346" t="s">
        <v>124</v>
      </c>
      <c r="D443" s="347">
        <v>63</v>
      </c>
      <c r="E443" s="346" t="s">
        <v>547</v>
      </c>
      <c r="F443" s="159">
        <f t="shared" si="87"/>
        <v>14.5</v>
      </c>
      <c r="G443" s="153">
        <f>IF($F$12=1,VALUE(VLOOKUP($E443,'Pricing Reference'!$A$2:$E$46,2,FALSE))," ")</f>
        <v>14.5</v>
      </c>
      <c r="H443" s="153" t="str">
        <f>IF($F$12=2,VALUE(VLOOKUP($E443,'Pricing Reference'!$A$2:$E$46,3,FALSE))," ")</f>
        <v xml:space="preserve"> </v>
      </c>
      <c r="I443" s="153" t="str">
        <f>IF($F$12=3,VALUE(VLOOKUP($E443,'Pricing Reference'!$A$2:$E$46,4,FALSE))," ")</f>
        <v xml:space="preserve"> </v>
      </c>
      <c r="J443" s="391">
        <f>VALUE(VLOOKUP(E443,'Pricing Reference'!$A$2:$E$46,5,FALSE))</f>
        <v>29</v>
      </c>
      <c r="K443" s="158"/>
      <c r="L443" s="158"/>
      <c r="M443" s="158"/>
      <c r="N443" s="158"/>
      <c r="O443" s="158"/>
      <c r="P443" s="396">
        <f t="shared" si="88"/>
        <v>0</v>
      </c>
      <c r="Q443" s="163"/>
      <c r="R443" s="160"/>
      <c r="S443" s="156">
        <v>847587003853</v>
      </c>
      <c r="T443" s="397" t="str">
        <f t="shared" si="89"/>
        <v xml:space="preserve"> </v>
      </c>
      <c r="U443" s="395"/>
      <c r="V443" s="161">
        <f t="shared" si="90"/>
        <v>0</v>
      </c>
      <c r="W443" s="161">
        <f t="shared" si="91"/>
        <v>0</v>
      </c>
      <c r="X443" s="161">
        <f t="shared" si="92"/>
        <v>0</v>
      </c>
      <c r="Y443" s="161">
        <f t="shared" si="93"/>
        <v>0</v>
      </c>
      <c r="Z443" s="161">
        <f t="shared" si="94"/>
        <v>0</v>
      </c>
      <c r="AA443" s="162">
        <f t="shared" si="95"/>
        <v>0</v>
      </c>
    </row>
    <row r="444" spans="1:27" s="343" customFormat="1" ht="14.4" thickTop="1" thickBot="1">
      <c r="A444" s="351">
        <v>100636</v>
      </c>
      <c r="B444" s="346" t="s">
        <v>552</v>
      </c>
      <c r="C444" s="346" t="s">
        <v>124</v>
      </c>
      <c r="D444" s="347">
        <v>63</v>
      </c>
      <c r="E444" s="346" t="s">
        <v>547</v>
      </c>
      <c r="F444" s="159">
        <f t="shared" si="87"/>
        <v>14.5</v>
      </c>
      <c r="G444" s="153">
        <f>IF($F$12=1,VALUE(VLOOKUP($E444,'Pricing Reference'!$A$2:$E$46,2,FALSE))," ")</f>
        <v>14.5</v>
      </c>
      <c r="H444" s="153" t="str">
        <f>IF($F$12=2,VALUE(VLOOKUP($E444,'Pricing Reference'!$A$2:$E$46,3,FALSE))," ")</f>
        <v xml:space="preserve"> </v>
      </c>
      <c r="I444" s="153" t="str">
        <f>IF($F$12=3,VALUE(VLOOKUP($E444,'Pricing Reference'!$A$2:$E$46,4,FALSE))," ")</f>
        <v xml:space="preserve"> </v>
      </c>
      <c r="J444" s="391">
        <f>VALUE(VLOOKUP(E444,'Pricing Reference'!$A$2:$E$46,5,FALSE))</f>
        <v>29</v>
      </c>
      <c r="K444" s="158"/>
      <c r="L444" s="158"/>
      <c r="M444" s="158"/>
      <c r="N444" s="158"/>
      <c r="O444" s="158"/>
      <c r="P444" s="396">
        <f t="shared" si="88"/>
        <v>0</v>
      </c>
      <c r="Q444" s="163"/>
      <c r="R444" s="160"/>
      <c r="S444" s="156">
        <v>8428927330055</v>
      </c>
      <c r="T444" s="397" t="str">
        <f t="shared" si="89"/>
        <v xml:space="preserve"> </v>
      </c>
      <c r="U444" s="395"/>
      <c r="V444" s="161">
        <f t="shared" si="90"/>
        <v>0</v>
      </c>
      <c r="W444" s="161">
        <f t="shared" si="91"/>
        <v>0</v>
      </c>
      <c r="X444" s="161">
        <f t="shared" si="92"/>
        <v>0</v>
      </c>
      <c r="Y444" s="161">
        <f t="shared" si="93"/>
        <v>0</v>
      </c>
      <c r="Z444" s="161">
        <f t="shared" si="94"/>
        <v>0</v>
      </c>
      <c r="AA444" s="162">
        <f t="shared" si="95"/>
        <v>0</v>
      </c>
    </row>
    <row r="445" spans="1:27" s="343" customFormat="1" ht="14.4" thickTop="1" thickBot="1">
      <c r="A445" s="351">
        <v>100637</v>
      </c>
      <c r="B445" s="346" t="s">
        <v>288</v>
      </c>
      <c r="C445" s="346" t="s">
        <v>124</v>
      </c>
      <c r="D445" s="347">
        <v>63</v>
      </c>
      <c r="E445" s="346" t="s">
        <v>547</v>
      </c>
      <c r="F445" s="159">
        <f t="shared" si="87"/>
        <v>14.5</v>
      </c>
      <c r="G445" s="153">
        <f>IF($F$12=1,VALUE(VLOOKUP($E445,'Pricing Reference'!$A$2:$E$46,2,FALSE))," ")</f>
        <v>14.5</v>
      </c>
      <c r="H445" s="153" t="str">
        <f>IF($F$12=2,VALUE(VLOOKUP($E445,'Pricing Reference'!$A$2:$E$46,3,FALSE))," ")</f>
        <v xml:space="preserve"> </v>
      </c>
      <c r="I445" s="153" t="str">
        <f>IF($F$12=3,VALUE(VLOOKUP($E445,'Pricing Reference'!$A$2:$E$46,4,FALSE))," ")</f>
        <v xml:space="preserve"> </v>
      </c>
      <c r="J445" s="391">
        <f>VALUE(VLOOKUP(E445,'Pricing Reference'!$A$2:$E$46,5,FALSE))</f>
        <v>29</v>
      </c>
      <c r="K445" s="158"/>
      <c r="L445" s="158"/>
      <c r="M445" s="158"/>
      <c r="N445" s="158"/>
      <c r="O445" s="158"/>
      <c r="P445" s="396">
        <f t="shared" si="88"/>
        <v>0</v>
      </c>
      <c r="Q445" s="163"/>
      <c r="R445" s="160"/>
      <c r="S445" s="156">
        <v>877958005513</v>
      </c>
      <c r="T445" s="397" t="str">
        <f t="shared" si="89"/>
        <v xml:space="preserve"> </v>
      </c>
      <c r="U445" s="395"/>
      <c r="V445" s="161">
        <f t="shared" si="90"/>
        <v>0</v>
      </c>
      <c r="W445" s="161">
        <f t="shared" si="91"/>
        <v>0</v>
      </c>
      <c r="X445" s="161">
        <f t="shared" si="92"/>
        <v>0</v>
      </c>
      <c r="Y445" s="161">
        <f t="shared" si="93"/>
        <v>0</v>
      </c>
      <c r="Z445" s="161">
        <f t="shared" si="94"/>
        <v>0</v>
      </c>
      <c r="AA445" s="162">
        <f t="shared" si="95"/>
        <v>0</v>
      </c>
    </row>
    <row r="446" spans="1:27" s="343" customFormat="1" ht="14.4" thickTop="1" thickBot="1">
      <c r="A446" s="359">
        <v>104731</v>
      </c>
      <c r="B446" s="346" t="s">
        <v>553</v>
      </c>
      <c r="C446" s="346" t="s">
        <v>124</v>
      </c>
      <c r="D446" s="347">
        <v>64</v>
      </c>
      <c r="E446" s="346" t="s">
        <v>554</v>
      </c>
      <c r="F446" s="159">
        <f t="shared" si="87"/>
        <v>16</v>
      </c>
      <c r="G446" s="153">
        <f>IF($F$12=1,VALUE(VLOOKUP($E446,'Pricing Reference'!$A$2:$E$46,2,FALSE))," ")</f>
        <v>16</v>
      </c>
      <c r="H446" s="153" t="str">
        <f>IF($F$12=2,VALUE(VLOOKUP($E446,'Pricing Reference'!$A$2:$E$46,3,FALSE))," ")</f>
        <v xml:space="preserve"> </v>
      </c>
      <c r="I446" s="153" t="str">
        <f>IF($F$12=3,VALUE(VLOOKUP($E446,'Pricing Reference'!$A$2:$E$46,4,FALSE))," ")</f>
        <v xml:space="preserve"> </v>
      </c>
      <c r="J446" s="391">
        <f>VALUE(VLOOKUP(E446,'Pricing Reference'!$A$2:$E$46,5,FALSE))</f>
        <v>32</v>
      </c>
      <c r="K446" s="158"/>
      <c r="L446" s="158"/>
      <c r="M446" s="158"/>
      <c r="N446" s="158"/>
      <c r="O446" s="158"/>
      <c r="P446" s="396">
        <f t="shared" si="88"/>
        <v>0</v>
      </c>
      <c r="Q446" s="163"/>
      <c r="R446" s="160"/>
      <c r="S446" s="156">
        <v>847587004102</v>
      </c>
      <c r="T446" s="397" t="str">
        <f t="shared" si="89"/>
        <v xml:space="preserve"> </v>
      </c>
      <c r="U446" s="395"/>
      <c r="V446" s="161">
        <f t="shared" si="90"/>
        <v>0</v>
      </c>
      <c r="W446" s="161">
        <f t="shared" si="91"/>
        <v>0</v>
      </c>
      <c r="X446" s="161">
        <f t="shared" si="92"/>
        <v>0</v>
      </c>
      <c r="Y446" s="161">
        <f t="shared" si="93"/>
        <v>0</v>
      </c>
      <c r="Z446" s="161">
        <f t="shared" si="94"/>
        <v>0</v>
      </c>
      <c r="AA446" s="162">
        <f t="shared" si="95"/>
        <v>0</v>
      </c>
    </row>
    <row r="447" spans="1:27" s="343" customFormat="1" ht="14.4" thickTop="1" thickBot="1">
      <c r="A447" s="359">
        <v>104728</v>
      </c>
      <c r="B447" s="346" t="s">
        <v>555</v>
      </c>
      <c r="C447" s="346" t="s">
        <v>124</v>
      </c>
      <c r="D447" s="347">
        <v>64</v>
      </c>
      <c r="E447" s="346" t="s">
        <v>554</v>
      </c>
      <c r="F447" s="159">
        <f t="shared" si="87"/>
        <v>16</v>
      </c>
      <c r="G447" s="153">
        <f>IF($F$12=1,VALUE(VLOOKUP($E447,'Pricing Reference'!$A$2:$E$46,2,FALSE))," ")</f>
        <v>16</v>
      </c>
      <c r="H447" s="153" t="str">
        <f>IF($F$12=2,VALUE(VLOOKUP($E447,'Pricing Reference'!$A$2:$E$46,3,FALSE))," ")</f>
        <v xml:space="preserve"> </v>
      </c>
      <c r="I447" s="153" t="str">
        <f>IF($F$12=3,VALUE(VLOOKUP($E447,'Pricing Reference'!$A$2:$E$46,4,FALSE))," ")</f>
        <v xml:space="preserve"> </v>
      </c>
      <c r="J447" s="391">
        <f>VALUE(VLOOKUP(E447,'Pricing Reference'!$A$2:$E$46,5,FALSE))</f>
        <v>32</v>
      </c>
      <c r="K447" s="158"/>
      <c r="L447" s="158"/>
      <c r="M447" s="158"/>
      <c r="N447" s="158"/>
      <c r="O447" s="158"/>
      <c r="P447" s="396">
        <f t="shared" si="88"/>
        <v>0</v>
      </c>
      <c r="Q447" s="163"/>
      <c r="R447" s="160"/>
      <c r="S447" s="156">
        <v>847587004072</v>
      </c>
      <c r="T447" s="397" t="str">
        <f t="shared" si="89"/>
        <v xml:space="preserve"> </v>
      </c>
      <c r="U447" s="395"/>
      <c r="V447" s="161">
        <f t="shared" si="90"/>
        <v>0</v>
      </c>
      <c r="W447" s="161">
        <f t="shared" si="91"/>
        <v>0</v>
      </c>
      <c r="X447" s="161">
        <f t="shared" si="92"/>
        <v>0</v>
      </c>
      <c r="Y447" s="161">
        <f t="shared" si="93"/>
        <v>0</v>
      </c>
      <c r="Z447" s="161">
        <f t="shared" si="94"/>
        <v>0</v>
      </c>
      <c r="AA447" s="162">
        <f t="shared" si="95"/>
        <v>0</v>
      </c>
    </row>
    <row r="448" spans="1:27" s="343" customFormat="1" ht="14.4" thickTop="1" thickBot="1">
      <c r="A448" s="359">
        <v>104730</v>
      </c>
      <c r="B448" s="346" t="s">
        <v>556</v>
      </c>
      <c r="C448" s="346" t="s">
        <v>124</v>
      </c>
      <c r="D448" s="347">
        <v>64</v>
      </c>
      <c r="E448" s="346" t="s">
        <v>554</v>
      </c>
      <c r="F448" s="159">
        <f t="shared" si="87"/>
        <v>16</v>
      </c>
      <c r="G448" s="153">
        <f>IF($F$12=1,VALUE(VLOOKUP($E448,'Pricing Reference'!$A$2:$E$46,2,FALSE))," ")</f>
        <v>16</v>
      </c>
      <c r="H448" s="153" t="str">
        <f>IF($F$12=2,VALUE(VLOOKUP($E448,'Pricing Reference'!$A$2:$E$46,3,FALSE))," ")</f>
        <v xml:space="preserve"> </v>
      </c>
      <c r="I448" s="153" t="str">
        <f>IF($F$12=3,VALUE(VLOOKUP($E448,'Pricing Reference'!$A$2:$E$46,4,FALSE))," ")</f>
        <v xml:space="preserve"> </v>
      </c>
      <c r="J448" s="391">
        <f>VALUE(VLOOKUP(E448,'Pricing Reference'!$A$2:$E$46,5,FALSE))</f>
        <v>32</v>
      </c>
      <c r="K448" s="158"/>
      <c r="L448" s="158"/>
      <c r="M448" s="158"/>
      <c r="N448" s="158"/>
      <c r="O448" s="158"/>
      <c r="P448" s="396">
        <f t="shared" si="88"/>
        <v>0</v>
      </c>
      <c r="Q448" s="163"/>
      <c r="R448" s="160"/>
      <c r="S448" s="156">
        <v>847587004096</v>
      </c>
      <c r="T448" s="397" t="str">
        <f t="shared" si="89"/>
        <v xml:space="preserve"> </v>
      </c>
      <c r="U448" s="395"/>
      <c r="V448" s="161">
        <f t="shared" si="90"/>
        <v>0</v>
      </c>
      <c r="W448" s="161">
        <f t="shared" si="91"/>
        <v>0</v>
      </c>
      <c r="X448" s="161">
        <f t="shared" si="92"/>
        <v>0</v>
      </c>
      <c r="Y448" s="161">
        <f t="shared" si="93"/>
        <v>0</v>
      </c>
      <c r="Z448" s="161">
        <f t="shared" si="94"/>
        <v>0</v>
      </c>
      <c r="AA448" s="162">
        <f t="shared" si="95"/>
        <v>0</v>
      </c>
    </row>
    <row r="449" spans="1:27" s="343" customFormat="1" ht="14.4" thickTop="1" thickBot="1">
      <c r="A449" s="360">
        <v>104729</v>
      </c>
      <c r="B449" s="370" t="s">
        <v>557</v>
      </c>
      <c r="C449" s="346" t="s">
        <v>124</v>
      </c>
      <c r="D449" s="347">
        <v>64</v>
      </c>
      <c r="E449" s="346" t="s">
        <v>554</v>
      </c>
      <c r="F449" s="159">
        <f t="shared" si="87"/>
        <v>16</v>
      </c>
      <c r="G449" s="153">
        <f>IF($F$12=1,VALUE(VLOOKUP($E449,'Pricing Reference'!$A$2:$E$46,2,FALSE))," ")</f>
        <v>16</v>
      </c>
      <c r="H449" s="153" t="str">
        <f>IF($F$12=2,VALUE(VLOOKUP($E449,'Pricing Reference'!$A$2:$E$46,3,FALSE))," ")</f>
        <v xml:space="preserve"> </v>
      </c>
      <c r="I449" s="153" t="str">
        <f>IF($F$12=3,VALUE(VLOOKUP($E449,'Pricing Reference'!$A$2:$E$46,4,FALSE))," ")</f>
        <v xml:space="preserve"> </v>
      </c>
      <c r="J449" s="391">
        <f>VALUE(VLOOKUP(E449,'Pricing Reference'!$A$2:$E$46,5,FALSE))</f>
        <v>32</v>
      </c>
      <c r="K449" s="158"/>
      <c r="L449" s="158"/>
      <c r="M449" s="158"/>
      <c r="N449" s="158"/>
      <c r="O449" s="158"/>
      <c r="P449" s="396">
        <f t="shared" si="88"/>
        <v>0</v>
      </c>
      <c r="Q449" s="163"/>
      <c r="R449" s="160"/>
      <c r="S449" s="156">
        <v>847587004089</v>
      </c>
      <c r="T449" s="397" t="str">
        <f t="shared" si="89"/>
        <v xml:space="preserve"> </v>
      </c>
      <c r="U449" s="395"/>
      <c r="V449" s="161">
        <f t="shared" si="90"/>
        <v>0</v>
      </c>
      <c r="W449" s="161">
        <f t="shared" si="91"/>
        <v>0</v>
      </c>
      <c r="X449" s="161">
        <f t="shared" si="92"/>
        <v>0</v>
      </c>
      <c r="Y449" s="161">
        <f t="shared" si="93"/>
        <v>0</v>
      </c>
      <c r="Z449" s="161">
        <f t="shared" si="94"/>
        <v>0</v>
      </c>
      <c r="AA449" s="162">
        <f t="shared" si="95"/>
        <v>0</v>
      </c>
    </row>
    <row r="450" spans="1:27" s="343" customFormat="1" ht="14.4" thickTop="1" thickBot="1">
      <c r="A450" s="360">
        <v>105511</v>
      </c>
      <c r="B450" s="346" t="s">
        <v>558</v>
      </c>
      <c r="C450" s="346" t="s">
        <v>124</v>
      </c>
      <c r="D450" s="347">
        <v>64</v>
      </c>
      <c r="E450" s="346" t="s">
        <v>559</v>
      </c>
      <c r="F450" s="159">
        <f t="shared" si="87"/>
        <v>16</v>
      </c>
      <c r="G450" s="153">
        <f>IF($F$12=1,VALUE(VLOOKUP($E450,'Pricing Reference'!$A$2:$E$46,2,FALSE))," ")</f>
        <v>16</v>
      </c>
      <c r="H450" s="153" t="str">
        <f>IF($F$12=2,VALUE(VLOOKUP($E450,'Pricing Reference'!$A$2:$E$46,3,FALSE))," ")</f>
        <v xml:space="preserve"> </v>
      </c>
      <c r="I450" s="153" t="str">
        <f>IF($F$12=3,VALUE(VLOOKUP($E450,'Pricing Reference'!$A$2:$E$46,4,FALSE))," ")</f>
        <v xml:space="preserve"> </v>
      </c>
      <c r="J450" s="391">
        <f>VALUE(VLOOKUP(E450,'Pricing Reference'!$A$2:$E$46,5,FALSE))</f>
        <v>32</v>
      </c>
      <c r="K450" s="158"/>
      <c r="L450" s="158"/>
      <c r="M450" s="158"/>
      <c r="N450" s="158"/>
      <c r="O450" s="158"/>
      <c r="P450" s="396">
        <f t="shared" si="88"/>
        <v>0</v>
      </c>
      <c r="Q450" s="163"/>
      <c r="R450" s="160"/>
      <c r="S450" s="156">
        <v>847587004393</v>
      </c>
      <c r="T450" s="397" t="str">
        <f t="shared" si="89"/>
        <v xml:space="preserve"> </v>
      </c>
      <c r="U450" s="395"/>
      <c r="V450" s="161">
        <f t="shared" si="90"/>
        <v>0</v>
      </c>
      <c r="W450" s="161">
        <f t="shared" si="91"/>
        <v>0</v>
      </c>
      <c r="X450" s="161">
        <f t="shared" si="92"/>
        <v>0</v>
      </c>
      <c r="Y450" s="161">
        <f t="shared" si="93"/>
        <v>0</v>
      </c>
      <c r="Z450" s="161">
        <f t="shared" si="94"/>
        <v>0</v>
      </c>
      <c r="AA450" s="162">
        <f t="shared" si="95"/>
        <v>0</v>
      </c>
    </row>
    <row r="451" spans="1:27" s="343" customFormat="1" ht="14.4" thickTop="1" thickBot="1">
      <c r="A451" s="360">
        <v>105513</v>
      </c>
      <c r="B451" s="346" t="s">
        <v>560</v>
      </c>
      <c r="C451" s="346" t="s">
        <v>124</v>
      </c>
      <c r="D451" s="347">
        <v>64</v>
      </c>
      <c r="E451" s="346" t="s">
        <v>559</v>
      </c>
      <c r="F451" s="159">
        <f t="shared" si="87"/>
        <v>16</v>
      </c>
      <c r="G451" s="153">
        <f>IF($F$12=1,VALUE(VLOOKUP($E451,'Pricing Reference'!$A$2:$E$46,2,FALSE))," ")</f>
        <v>16</v>
      </c>
      <c r="H451" s="153" t="str">
        <f>IF($F$12=2,VALUE(VLOOKUP($E451,'Pricing Reference'!$A$2:$E$46,3,FALSE))," ")</f>
        <v xml:space="preserve"> </v>
      </c>
      <c r="I451" s="153" t="str">
        <f>IF($F$12=3,VALUE(VLOOKUP($E451,'Pricing Reference'!$A$2:$E$46,4,FALSE))," ")</f>
        <v xml:space="preserve"> </v>
      </c>
      <c r="J451" s="391">
        <f>VALUE(VLOOKUP(E451,'Pricing Reference'!$A$2:$E$46,5,FALSE))</f>
        <v>32</v>
      </c>
      <c r="K451" s="158"/>
      <c r="L451" s="158"/>
      <c r="M451" s="158"/>
      <c r="N451" s="158"/>
      <c r="O451" s="158"/>
      <c r="P451" s="396">
        <f t="shared" si="88"/>
        <v>0</v>
      </c>
      <c r="Q451" s="163"/>
      <c r="R451" s="160"/>
      <c r="S451" s="156">
        <v>847587004409</v>
      </c>
      <c r="T451" s="397" t="str">
        <f t="shared" si="89"/>
        <v xml:space="preserve"> </v>
      </c>
      <c r="U451" s="395"/>
      <c r="V451" s="161">
        <f t="shared" si="90"/>
        <v>0</v>
      </c>
      <c r="W451" s="161">
        <f t="shared" si="91"/>
        <v>0</v>
      </c>
      <c r="X451" s="161">
        <f t="shared" si="92"/>
        <v>0</v>
      </c>
      <c r="Y451" s="161">
        <f t="shared" si="93"/>
        <v>0</v>
      </c>
      <c r="Z451" s="161">
        <f t="shared" si="94"/>
        <v>0</v>
      </c>
      <c r="AA451" s="162">
        <f t="shared" si="95"/>
        <v>0</v>
      </c>
    </row>
    <row r="452" spans="1:27" s="343" customFormat="1" ht="14.4" thickTop="1" thickBot="1">
      <c r="A452" s="360">
        <v>101041</v>
      </c>
      <c r="B452" s="346" t="s">
        <v>561</v>
      </c>
      <c r="C452" s="346" t="s">
        <v>124</v>
      </c>
      <c r="D452" s="347">
        <v>64</v>
      </c>
      <c r="E452" s="346" t="s">
        <v>559</v>
      </c>
      <c r="F452" s="159">
        <f t="shared" si="87"/>
        <v>16</v>
      </c>
      <c r="G452" s="153">
        <f>IF($F$12=1,VALUE(VLOOKUP($E452,'Pricing Reference'!$A$2:$E$46,2,FALSE))," ")</f>
        <v>16</v>
      </c>
      <c r="H452" s="153" t="str">
        <f>IF($F$12=2,VALUE(VLOOKUP($E452,'Pricing Reference'!$A$2:$E$46,3,FALSE))," ")</f>
        <v xml:space="preserve"> </v>
      </c>
      <c r="I452" s="153" t="str">
        <f>IF($F$12=3,VALUE(VLOOKUP($E452,'Pricing Reference'!$A$2:$E$46,4,FALSE))," ")</f>
        <v xml:space="preserve"> </v>
      </c>
      <c r="J452" s="391">
        <f>VALUE(VLOOKUP(E452,'Pricing Reference'!$A$2:$E$46,5,FALSE))</f>
        <v>32</v>
      </c>
      <c r="K452" s="158"/>
      <c r="L452" s="158"/>
      <c r="M452" s="158"/>
      <c r="N452" s="158"/>
      <c r="O452" s="158"/>
      <c r="P452" s="396">
        <f t="shared" si="88"/>
        <v>0</v>
      </c>
      <c r="Q452" s="163"/>
      <c r="R452" s="160"/>
      <c r="S452" s="156">
        <v>847587001811</v>
      </c>
      <c r="T452" s="397" t="str">
        <f t="shared" si="89"/>
        <v xml:space="preserve"> </v>
      </c>
      <c r="U452" s="395"/>
      <c r="V452" s="161">
        <f t="shared" si="90"/>
        <v>0</v>
      </c>
      <c r="W452" s="161">
        <f t="shared" si="91"/>
        <v>0</v>
      </c>
      <c r="X452" s="161">
        <f t="shared" si="92"/>
        <v>0</v>
      </c>
      <c r="Y452" s="161">
        <f t="shared" si="93"/>
        <v>0</v>
      </c>
      <c r="Z452" s="161">
        <f t="shared" si="94"/>
        <v>0</v>
      </c>
      <c r="AA452" s="162">
        <f t="shared" si="95"/>
        <v>0</v>
      </c>
    </row>
    <row r="453" spans="1:27" s="343" customFormat="1" ht="14.4" thickTop="1" thickBot="1">
      <c r="A453" s="360">
        <v>100639</v>
      </c>
      <c r="B453" s="346" t="s">
        <v>562</v>
      </c>
      <c r="C453" s="346" t="s">
        <v>124</v>
      </c>
      <c r="D453" s="347">
        <v>64</v>
      </c>
      <c r="E453" s="346" t="s">
        <v>559</v>
      </c>
      <c r="F453" s="159">
        <f t="shared" si="87"/>
        <v>16</v>
      </c>
      <c r="G453" s="153">
        <f>IF($F$12=1,VALUE(VLOOKUP($E453,'Pricing Reference'!$A$2:$E$46,2,FALSE))," ")</f>
        <v>16</v>
      </c>
      <c r="H453" s="153" t="str">
        <f>IF($F$12=2,VALUE(VLOOKUP($E453,'Pricing Reference'!$A$2:$E$46,3,FALSE))," ")</f>
        <v xml:space="preserve"> </v>
      </c>
      <c r="I453" s="153" t="str">
        <f>IF($F$12=3,VALUE(VLOOKUP($E453,'Pricing Reference'!$A$2:$E$46,4,FALSE))," ")</f>
        <v xml:space="preserve"> </v>
      </c>
      <c r="J453" s="391">
        <f>VALUE(VLOOKUP(E453,'Pricing Reference'!$A$2:$E$46,5,FALSE))</f>
        <v>32</v>
      </c>
      <c r="K453" s="158"/>
      <c r="L453" s="158"/>
      <c r="M453" s="158"/>
      <c r="N453" s="158"/>
      <c r="O453" s="158"/>
      <c r="P453" s="396">
        <f t="shared" si="88"/>
        <v>0</v>
      </c>
      <c r="Q453" s="163"/>
      <c r="R453" s="160"/>
      <c r="S453" s="156">
        <v>847587001859</v>
      </c>
      <c r="T453" s="397" t="str">
        <f t="shared" si="89"/>
        <v xml:space="preserve"> </v>
      </c>
      <c r="U453" s="395"/>
      <c r="V453" s="161">
        <f t="shared" si="90"/>
        <v>0</v>
      </c>
      <c r="W453" s="161">
        <f t="shared" si="91"/>
        <v>0</v>
      </c>
      <c r="X453" s="161">
        <f t="shared" si="92"/>
        <v>0</v>
      </c>
      <c r="Y453" s="161">
        <f t="shared" si="93"/>
        <v>0</v>
      </c>
      <c r="Z453" s="161">
        <f t="shared" si="94"/>
        <v>0</v>
      </c>
      <c r="AA453" s="162">
        <f t="shared" si="95"/>
        <v>0</v>
      </c>
    </row>
    <row r="454" spans="1:27" s="343" customFormat="1" ht="14.4" thickTop="1" thickBot="1">
      <c r="A454" s="360">
        <v>105574</v>
      </c>
      <c r="B454" s="346" t="s">
        <v>288</v>
      </c>
      <c r="C454" s="346" t="s">
        <v>124</v>
      </c>
      <c r="D454" s="347">
        <v>65</v>
      </c>
      <c r="E454" s="346" t="s">
        <v>563</v>
      </c>
      <c r="F454" s="159">
        <f t="shared" si="87"/>
        <v>14.75</v>
      </c>
      <c r="G454" s="153">
        <f>IF($F$12=1,VALUE(VLOOKUP($E454,'Pricing Reference'!$A$2:$E$46,2,FALSE))," ")</f>
        <v>14.75</v>
      </c>
      <c r="H454" s="153" t="str">
        <f>IF($F$12=2,VALUE(VLOOKUP($E454,'Pricing Reference'!$A$2:$E$46,3,FALSE))," ")</f>
        <v xml:space="preserve"> </v>
      </c>
      <c r="I454" s="153" t="str">
        <f>IF($F$12=3,VALUE(VLOOKUP($E454,'Pricing Reference'!$A$2:$E$46,4,FALSE))," ")</f>
        <v xml:space="preserve"> </v>
      </c>
      <c r="J454" s="391">
        <f>VALUE(VLOOKUP(E454,'Pricing Reference'!$A$2:$E$46,5,FALSE))</f>
        <v>29.5</v>
      </c>
      <c r="K454" s="158"/>
      <c r="L454" s="158"/>
      <c r="M454" s="158"/>
      <c r="N454" s="158"/>
      <c r="O454" s="158"/>
      <c r="P454" s="396">
        <f t="shared" si="88"/>
        <v>0</v>
      </c>
      <c r="Q454" s="163"/>
      <c r="R454" s="160"/>
      <c r="S454" s="156">
        <v>847587006724</v>
      </c>
      <c r="T454" s="397" t="str">
        <f t="shared" si="89"/>
        <v xml:space="preserve"> </v>
      </c>
      <c r="U454" s="395"/>
      <c r="V454" s="161">
        <f t="shared" si="90"/>
        <v>0</v>
      </c>
      <c r="W454" s="161">
        <f t="shared" si="91"/>
        <v>0</v>
      </c>
      <c r="X454" s="161">
        <f t="shared" si="92"/>
        <v>0</v>
      </c>
      <c r="Y454" s="161">
        <f t="shared" si="93"/>
        <v>0</v>
      </c>
      <c r="Z454" s="161">
        <f t="shared" si="94"/>
        <v>0</v>
      </c>
      <c r="AA454" s="162">
        <f t="shared" si="95"/>
        <v>0</v>
      </c>
    </row>
    <row r="455" spans="1:27" s="343" customFormat="1" ht="14.4" thickTop="1" thickBot="1">
      <c r="A455" s="360">
        <v>105575</v>
      </c>
      <c r="B455" s="346" t="s">
        <v>564</v>
      </c>
      <c r="C455" s="346" t="s">
        <v>124</v>
      </c>
      <c r="D455" s="347">
        <v>65</v>
      </c>
      <c r="E455" s="346" t="s">
        <v>563</v>
      </c>
      <c r="F455" s="159">
        <f t="shared" si="87"/>
        <v>14.75</v>
      </c>
      <c r="G455" s="153">
        <f>IF($F$12=1,VALUE(VLOOKUP($E455,'Pricing Reference'!$A$2:$E$46,2,FALSE))," ")</f>
        <v>14.75</v>
      </c>
      <c r="H455" s="153" t="str">
        <f>IF($F$12=2,VALUE(VLOOKUP($E455,'Pricing Reference'!$A$2:$E$46,3,FALSE))," ")</f>
        <v xml:space="preserve"> </v>
      </c>
      <c r="I455" s="153" t="str">
        <f>IF($F$12=3,VALUE(VLOOKUP($E455,'Pricing Reference'!$A$2:$E$46,4,FALSE))," ")</f>
        <v xml:space="preserve"> </v>
      </c>
      <c r="J455" s="391">
        <f>VALUE(VLOOKUP(E455,'Pricing Reference'!$A$2:$E$46,5,FALSE))</f>
        <v>29.5</v>
      </c>
      <c r="K455" s="158"/>
      <c r="L455" s="158"/>
      <c r="M455" s="158"/>
      <c r="N455" s="158"/>
      <c r="O455" s="158"/>
      <c r="P455" s="396">
        <f t="shared" si="88"/>
        <v>0</v>
      </c>
      <c r="Q455" s="163"/>
      <c r="R455" s="160"/>
      <c r="S455" s="156">
        <v>847587004461</v>
      </c>
      <c r="T455" s="397" t="str">
        <f t="shared" si="89"/>
        <v xml:space="preserve"> </v>
      </c>
      <c r="U455" s="395"/>
      <c r="V455" s="161">
        <f t="shared" si="90"/>
        <v>0</v>
      </c>
      <c r="W455" s="161">
        <f t="shared" si="91"/>
        <v>0</v>
      </c>
      <c r="X455" s="161">
        <f t="shared" si="92"/>
        <v>0</v>
      </c>
      <c r="Y455" s="161">
        <f t="shared" si="93"/>
        <v>0</v>
      </c>
      <c r="Z455" s="161">
        <f t="shared" si="94"/>
        <v>0</v>
      </c>
      <c r="AA455" s="162">
        <f t="shared" si="95"/>
        <v>0</v>
      </c>
    </row>
    <row r="456" spans="1:27" s="343" customFormat="1" ht="14.4" thickTop="1" thickBot="1">
      <c r="A456" s="360">
        <v>105781</v>
      </c>
      <c r="B456" s="346" t="s">
        <v>498</v>
      </c>
      <c r="C456" s="346" t="s">
        <v>124</v>
      </c>
      <c r="D456" s="347">
        <v>65</v>
      </c>
      <c r="E456" s="348" t="s">
        <v>563</v>
      </c>
      <c r="F456" s="159">
        <f t="shared" ref="F456:F516" si="96">SUM(G456:I456)</f>
        <v>14.75</v>
      </c>
      <c r="G456" s="153">
        <f>IF($F$12=1,VALUE(VLOOKUP($E456,'Pricing Reference'!$A$2:$E$46,2,FALSE))," ")</f>
        <v>14.75</v>
      </c>
      <c r="H456" s="153" t="str">
        <f>IF($F$12=2,VALUE(VLOOKUP($E456,'Pricing Reference'!$A$2:$E$46,3,FALSE))," ")</f>
        <v xml:space="preserve"> </v>
      </c>
      <c r="I456" s="153" t="str">
        <f>IF($F$12=3,VALUE(VLOOKUP($E456,'Pricing Reference'!$A$2:$E$46,4,FALSE))," ")</f>
        <v xml:space="preserve"> </v>
      </c>
      <c r="J456" s="391">
        <f>VALUE(VLOOKUP(E456,'Pricing Reference'!$A$2:$E$46,5,FALSE))</f>
        <v>29.5</v>
      </c>
      <c r="K456" s="158"/>
      <c r="L456" s="158"/>
      <c r="M456" s="158"/>
      <c r="N456" s="158"/>
      <c r="O456" s="158"/>
      <c r="P456" s="396">
        <f t="shared" si="88"/>
        <v>0</v>
      </c>
      <c r="Q456" s="163"/>
      <c r="R456" s="160"/>
      <c r="S456" s="156">
        <v>847587005413</v>
      </c>
      <c r="T456" s="397" t="str">
        <f t="shared" si="89"/>
        <v xml:space="preserve"> </v>
      </c>
      <c r="U456" s="395"/>
      <c r="V456" s="161">
        <f t="shared" si="90"/>
        <v>0</v>
      </c>
      <c r="W456" s="161">
        <f t="shared" si="91"/>
        <v>0</v>
      </c>
      <c r="X456" s="161">
        <f t="shared" si="92"/>
        <v>0</v>
      </c>
      <c r="Y456" s="161">
        <f t="shared" si="93"/>
        <v>0</v>
      </c>
      <c r="Z456" s="161">
        <f t="shared" si="94"/>
        <v>0</v>
      </c>
      <c r="AA456" s="162">
        <f t="shared" si="95"/>
        <v>0</v>
      </c>
    </row>
    <row r="457" spans="1:27" s="343" customFormat="1" ht="14.4" thickTop="1" thickBot="1">
      <c r="A457" s="359">
        <v>105579</v>
      </c>
      <c r="B457" s="348" t="s">
        <v>335</v>
      </c>
      <c r="C457" s="346" t="s">
        <v>124</v>
      </c>
      <c r="D457" s="347">
        <v>65</v>
      </c>
      <c r="E457" s="348" t="s">
        <v>563</v>
      </c>
      <c r="F457" s="159">
        <f t="shared" si="96"/>
        <v>14.75</v>
      </c>
      <c r="G457" s="153">
        <f>IF($F$12=1,VALUE(VLOOKUP($E457,'Pricing Reference'!$A$2:$E$46,2,FALSE))," ")</f>
        <v>14.75</v>
      </c>
      <c r="H457" s="153" t="str">
        <f>IF($F$12=2,VALUE(VLOOKUP($E457,'Pricing Reference'!$A$2:$E$46,3,FALSE))," ")</f>
        <v xml:space="preserve"> </v>
      </c>
      <c r="I457" s="153" t="str">
        <f>IF($F$12=3,VALUE(VLOOKUP($E457,'Pricing Reference'!$A$2:$E$46,4,FALSE))," ")</f>
        <v xml:space="preserve"> </v>
      </c>
      <c r="J457" s="391">
        <f>VALUE(VLOOKUP(E457,'Pricing Reference'!$A$2:$E$46,5,FALSE))</f>
        <v>29.5</v>
      </c>
      <c r="K457" s="158"/>
      <c r="L457" s="158"/>
      <c r="M457" s="158"/>
      <c r="N457" s="158"/>
      <c r="O457" s="158"/>
      <c r="P457" s="396">
        <f t="shared" si="88"/>
        <v>0</v>
      </c>
      <c r="Q457" s="163"/>
      <c r="R457" s="160"/>
      <c r="S457" s="156">
        <v>847587004478</v>
      </c>
      <c r="T457" s="397" t="str">
        <f t="shared" si="89"/>
        <v xml:space="preserve"> </v>
      </c>
      <c r="U457" s="395"/>
      <c r="V457" s="161">
        <f t="shared" si="90"/>
        <v>0</v>
      </c>
      <c r="W457" s="161">
        <f t="shared" si="91"/>
        <v>0</v>
      </c>
      <c r="X457" s="161">
        <f t="shared" si="92"/>
        <v>0</v>
      </c>
      <c r="Y457" s="161">
        <f t="shared" si="93"/>
        <v>0</v>
      </c>
      <c r="Z457" s="161">
        <f t="shared" si="94"/>
        <v>0</v>
      </c>
      <c r="AA457" s="162">
        <f t="shared" si="95"/>
        <v>0</v>
      </c>
    </row>
    <row r="458" spans="1:27" s="343" customFormat="1" ht="14.4" thickTop="1" thickBot="1">
      <c r="A458" s="360">
        <v>105666</v>
      </c>
      <c r="B458" s="346" t="s">
        <v>565</v>
      </c>
      <c r="C458" s="346" t="s">
        <v>124</v>
      </c>
      <c r="D458" s="347">
        <v>65</v>
      </c>
      <c r="E458" s="348" t="s">
        <v>563</v>
      </c>
      <c r="F458" s="159">
        <f t="shared" si="96"/>
        <v>14.75</v>
      </c>
      <c r="G458" s="153">
        <f>IF($F$12=1,VALUE(VLOOKUP($E458,'Pricing Reference'!$A$2:$E$46,2,FALSE))," ")</f>
        <v>14.75</v>
      </c>
      <c r="H458" s="153" t="str">
        <f>IF($F$12=2,VALUE(VLOOKUP($E458,'Pricing Reference'!$A$2:$E$46,3,FALSE))," ")</f>
        <v xml:space="preserve"> </v>
      </c>
      <c r="I458" s="153" t="str">
        <f>IF($F$12=3,VALUE(VLOOKUP($E458,'Pricing Reference'!$A$2:$E$46,4,FALSE))," ")</f>
        <v xml:space="preserve"> </v>
      </c>
      <c r="J458" s="391">
        <f>VALUE(VLOOKUP(E458,'Pricing Reference'!$A$2:$E$46,5,FALSE))</f>
        <v>29.5</v>
      </c>
      <c r="K458" s="158"/>
      <c r="L458" s="158"/>
      <c r="M458" s="158"/>
      <c r="N458" s="158"/>
      <c r="O458" s="158"/>
      <c r="P458" s="396">
        <f t="shared" si="88"/>
        <v>0</v>
      </c>
      <c r="Q458" s="163"/>
      <c r="R458" s="160"/>
      <c r="S458" s="156">
        <v>847587004645</v>
      </c>
      <c r="T458" s="397" t="str">
        <f t="shared" si="89"/>
        <v xml:space="preserve"> </v>
      </c>
      <c r="U458" s="395"/>
      <c r="V458" s="161">
        <f t="shared" si="90"/>
        <v>0</v>
      </c>
      <c r="W458" s="161">
        <f t="shared" si="91"/>
        <v>0</v>
      </c>
      <c r="X458" s="161">
        <f t="shared" si="92"/>
        <v>0</v>
      </c>
      <c r="Y458" s="161">
        <f t="shared" si="93"/>
        <v>0</v>
      </c>
      <c r="Z458" s="161">
        <f t="shared" si="94"/>
        <v>0</v>
      </c>
      <c r="AA458" s="162">
        <f t="shared" si="95"/>
        <v>0</v>
      </c>
    </row>
    <row r="459" spans="1:27" s="343" customFormat="1" ht="14.4" thickTop="1" thickBot="1">
      <c r="A459" s="359">
        <v>105671</v>
      </c>
      <c r="B459" s="346" t="s">
        <v>288</v>
      </c>
      <c r="C459" s="346" t="s">
        <v>124</v>
      </c>
      <c r="D459" s="347">
        <v>66</v>
      </c>
      <c r="E459" s="348" t="s">
        <v>566</v>
      </c>
      <c r="F459" s="159">
        <f t="shared" si="96"/>
        <v>16.5</v>
      </c>
      <c r="G459" s="153">
        <f>IF($F$12=1,VALUE(VLOOKUP($E459,'Pricing Reference'!$A$2:$E$46,2,FALSE))," ")</f>
        <v>16.5</v>
      </c>
      <c r="H459" s="153" t="str">
        <f>IF($F$12=2,VALUE(VLOOKUP($E459,'Pricing Reference'!$A$2:$E$46,3,FALSE))," ")</f>
        <v xml:space="preserve"> </v>
      </c>
      <c r="I459" s="153" t="str">
        <f>IF($F$12=3,VALUE(VLOOKUP($E459,'Pricing Reference'!$A$2:$E$46,4,FALSE))," ")</f>
        <v xml:space="preserve"> </v>
      </c>
      <c r="J459" s="391">
        <f>VALUE(VLOOKUP(E459,'Pricing Reference'!$A$2:$E$46,5,FALSE))</f>
        <v>33</v>
      </c>
      <c r="K459" s="158"/>
      <c r="L459" s="158"/>
      <c r="M459" s="158"/>
      <c r="N459" s="158"/>
      <c r="O459" s="158"/>
      <c r="P459" s="396">
        <f t="shared" si="88"/>
        <v>0</v>
      </c>
      <c r="Q459" s="163"/>
      <c r="R459" s="160"/>
      <c r="S459" s="156">
        <v>847587004652</v>
      </c>
      <c r="T459" s="397" t="str">
        <f t="shared" si="89"/>
        <v xml:space="preserve"> </v>
      </c>
      <c r="U459" s="395"/>
      <c r="V459" s="161">
        <f t="shared" si="90"/>
        <v>0</v>
      </c>
      <c r="W459" s="161">
        <f t="shared" si="91"/>
        <v>0</v>
      </c>
      <c r="X459" s="161">
        <f t="shared" si="92"/>
        <v>0</v>
      </c>
      <c r="Y459" s="161">
        <f t="shared" si="93"/>
        <v>0</v>
      </c>
      <c r="Z459" s="161">
        <f t="shared" si="94"/>
        <v>0</v>
      </c>
      <c r="AA459" s="162">
        <f t="shared" si="95"/>
        <v>0</v>
      </c>
    </row>
    <row r="460" spans="1:27" s="343" customFormat="1" ht="14.4" thickTop="1" thickBot="1">
      <c r="A460" s="360">
        <v>105688</v>
      </c>
      <c r="B460" s="346" t="s">
        <v>567</v>
      </c>
      <c r="C460" s="346" t="s">
        <v>124</v>
      </c>
      <c r="D460" s="347">
        <v>66</v>
      </c>
      <c r="E460" s="348" t="s">
        <v>566</v>
      </c>
      <c r="F460" s="159">
        <f t="shared" si="96"/>
        <v>16.5</v>
      </c>
      <c r="G460" s="153">
        <f>IF($F$12=1,VALUE(VLOOKUP($E460,'Pricing Reference'!$A$2:$E$46,2,FALSE))," ")</f>
        <v>16.5</v>
      </c>
      <c r="H460" s="153" t="str">
        <f>IF($F$12=2,VALUE(VLOOKUP($E460,'Pricing Reference'!$A$2:$E$46,3,FALSE))," ")</f>
        <v xml:space="preserve"> </v>
      </c>
      <c r="I460" s="153" t="str">
        <f>IF($F$12=3,VALUE(VLOOKUP($E460,'Pricing Reference'!$A$2:$E$46,4,FALSE))," ")</f>
        <v xml:space="preserve"> </v>
      </c>
      <c r="J460" s="391">
        <f>VALUE(VLOOKUP(E460,'Pricing Reference'!$A$2:$E$46,5,FALSE))</f>
        <v>33</v>
      </c>
      <c r="K460" s="158"/>
      <c r="L460" s="158"/>
      <c r="M460" s="158"/>
      <c r="N460" s="158"/>
      <c r="O460" s="158"/>
      <c r="P460" s="396">
        <f t="shared" si="88"/>
        <v>0</v>
      </c>
      <c r="Q460" s="163"/>
      <c r="R460" s="160"/>
      <c r="S460" s="156">
        <v>847587004706</v>
      </c>
      <c r="T460" s="397" t="str">
        <f t="shared" si="89"/>
        <v xml:space="preserve"> </v>
      </c>
      <c r="U460" s="395"/>
      <c r="V460" s="161">
        <f t="shared" si="90"/>
        <v>0</v>
      </c>
      <c r="W460" s="161">
        <f t="shared" si="91"/>
        <v>0</v>
      </c>
      <c r="X460" s="161">
        <f t="shared" si="92"/>
        <v>0</v>
      </c>
      <c r="Y460" s="161">
        <f t="shared" si="93"/>
        <v>0</v>
      </c>
      <c r="Z460" s="161">
        <f t="shared" si="94"/>
        <v>0</v>
      </c>
      <c r="AA460" s="162">
        <f t="shared" si="95"/>
        <v>0</v>
      </c>
    </row>
    <row r="461" spans="1:27" s="343" customFormat="1" ht="14.4" thickTop="1" thickBot="1">
      <c r="A461" s="359">
        <v>105689</v>
      </c>
      <c r="B461" s="346" t="s">
        <v>568</v>
      </c>
      <c r="C461" s="346" t="s">
        <v>124</v>
      </c>
      <c r="D461" s="347">
        <v>66</v>
      </c>
      <c r="E461" s="348" t="s">
        <v>566</v>
      </c>
      <c r="F461" s="159">
        <f t="shared" si="96"/>
        <v>16.5</v>
      </c>
      <c r="G461" s="153">
        <f>IF($F$12=1,VALUE(VLOOKUP($E461,'Pricing Reference'!$A$2:$E$46,2,FALSE))," ")</f>
        <v>16.5</v>
      </c>
      <c r="H461" s="153" t="str">
        <f>IF($F$12=2,VALUE(VLOOKUP($E461,'Pricing Reference'!$A$2:$E$46,3,FALSE))," ")</f>
        <v xml:space="preserve"> </v>
      </c>
      <c r="I461" s="153" t="str">
        <f>IF($F$12=3,VALUE(VLOOKUP($E461,'Pricing Reference'!$A$2:$E$46,4,FALSE))," ")</f>
        <v xml:space="preserve"> </v>
      </c>
      <c r="J461" s="391">
        <f>VALUE(VLOOKUP(E461,'Pricing Reference'!$A$2:$E$46,5,FALSE))</f>
        <v>33</v>
      </c>
      <c r="K461" s="158"/>
      <c r="L461" s="158"/>
      <c r="M461" s="158"/>
      <c r="N461" s="158"/>
      <c r="O461" s="158"/>
      <c r="P461" s="396">
        <f t="shared" si="88"/>
        <v>0</v>
      </c>
      <c r="Q461" s="163"/>
      <c r="R461" s="160"/>
      <c r="S461" s="156">
        <v>847587004713</v>
      </c>
      <c r="T461" s="397" t="str">
        <f t="shared" si="89"/>
        <v xml:space="preserve"> </v>
      </c>
      <c r="U461" s="395"/>
      <c r="V461" s="161">
        <f t="shared" si="90"/>
        <v>0</v>
      </c>
      <c r="W461" s="161">
        <f t="shared" si="91"/>
        <v>0</v>
      </c>
      <c r="X461" s="161">
        <f t="shared" si="92"/>
        <v>0</v>
      </c>
      <c r="Y461" s="161">
        <f t="shared" si="93"/>
        <v>0</v>
      </c>
      <c r="Z461" s="161">
        <f t="shared" si="94"/>
        <v>0</v>
      </c>
      <c r="AA461" s="162">
        <f t="shared" si="95"/>
        <v>0</v>
      </c>
    </row>
    <row r="462" spans="1:27" s="343" customFormat="1" ht="14.4" thickTop="1" thickBot="1">
      <c r="A462" s="351">
        <v>105691</v>
      </c>
      <c r="B462" s="346" t="s">
        <v>569</v>
      </c>
      <c r="C462" s="346" t="s">
        <v>124</v>
      </c>
      <c r="D462" s="347">
        <v>66</v>
      </c>
      <c r="E462" s="346" t="s">
        <v>566</v>
      </c>
      <c r="F462" s="159">
        <f t="shared" si="96"/>
        <v>16.5</v>
      </c>
      <c r="G462" s="153">
        <f>IF($F$12=1,VALUE(VLOOKUP($E462,'Pricing Reference'!$A$2:$E$46,2,FALSE))," ")</f>
        <v>16.5</v>
      </c>
      <c r="H462" s="153" t="str">
        <f>IF($F$12=2,VALUE(VLOOKUP($E462,'Pricing Reference'!$A$2:$E$46,3,FALSE))," ")</f>
        <v xml:space="preserve"> </v>
      </c>
      <c r="I462" s="153" t="str">
        <f>IF($F$12=3,VALUE(VLOOKUP($E462,'Pricing Reference'!$A$2:$E$46,4,FALSE))," ")</f>
        <v xml:space="preserve"> </v>
      </c>
      <c r="J462" s="391">
        <f>VALUE(VLOOKUP(E462,'Pricing Reference'!$A$2:$E$46,5,FALSE))</f>
        <v>33</v>
      </c>
      <c r="K462" s="158"/>
      <c r="L462" s="158"/>
      <c r="M462" s="158"/>
      <c r="N462" s="158"/>
      <c r="O462" s="158"/>
      <c r="P462" s="396">
        <f t="shared" si="88"/>
        <v>0</v>
      </c>
      <c r="Q462" s="163"/>
      <c r="R462" s="160"/>
      <c r="S462" s="156">
        <v>847587004720</v>
      </c>
      <c r="T462" s="397" t="str">
        <f t="shared" si="89"/>
        <v xml:space="preserve"> </v>
      </c>
      <c r="U462" s="395"/>
      <c r="V462" s="161">
        <f t="shared" si="90"/>
        <v>0</v>
      </c>
      <c r="W462" s="161">
        <f t="shared" si="91"/>
        <v>0</v>
      </c>
      <c r="X462" s="161">
        <f t="shared" si="92"/>
        <v>0</v>
      </c>
      <c r="Y462" s="161">
        <f t="shared" si="93"/>
        <v>0</v>
      </c>
      <c r="Z462" s="161">
        <f t="shared" si="94"/>
        <v>0</v>
      </c>
      <c r="AA462" s="162">
        <f t="shared" si="95"/>
        <v>0</v>
      </c>
    </row>
    <row r="463" spans="1:27" s="343" customFormat="1" ht="14.4" thickTop="1" thickBot="1">
      <c r="A463" s="360">
        <v>105580</v>
      </c>
      <c r="B463" s="346" t="s">
        <v>288</v>
      </c>
      <c r="C463" s="346" t="s">
        <v>124</v>
      </c>
      <c r="D463" s="347">
        <v>66</v>
      </c>
      <c r="E463" s="346" t="s">
        <v>570</v>
      </c>
      <c r="F463" s="159">
        <f t="shared" si="96"/>
        <v>18.5</v>
      </c>
      <c r="G463" s="153">
        <f>IF($F$12=1,VALUE(VLOOKUP($E463,'Pricing Reference'!$A$2:$E$46,2,FALSE))," ")</f>
        <v>18.5</v>
      </c>
      <c r="H463" s="153" t="str">
        <f>IF($F$12=2,VALUE(VLOOKUP($E463,'Pricing Reference'!$A$2:$E$46,3,FALSE))," ")</f>
        <v xml:space="preserve"> </v>
      </c>
      <c r="I463" s="153" t="str">
        <f>IF($F$12=3,VALUE(VLOOKUP($E463,'Pricing Reference'!$A$2:$E$46,4,FALSE))," ")</f>
        <v xml:space="preserve"> </v>
      </c>
      <c r="J463" s="391">
        <f>VALUE(VLOOKUP(E463,'Pricing Reference'!$A$2:$E$46,5,FALSE))</f>
        <v>37</v>
      </c>
      <c r="K463" s="158"/>
      <c r="L463" s="158"/>
      <c r="M463" s="158"/>
      <c r="N463" s="158"/>
      <c r="O463" s="158"/>
      <c r="P463" s="396">
        <f t="shared" si="88"/>
        <v>0</v>
      </c>
      <c r="Q463" s="163"/>
      <c r="R463" s="160"/>
      <c r="S463" s="156">
        <v>847587004485</v>
      </c>
      <c r="T463" s="397" t="str">
        <f t="shared" si="89"/>
        <v xml:space="preserve"> </v>
      </c>
      <c r="U463" s="395"/>
      <c r="V463" s="161">
        <f t="shared" si="90"/>
        <v>0</v>
      </c>
      <c r="W463" s="161">
        <f t="shared" si="91"/>
        <v>0</v>
      </c>
      <c r="X463" s="161">
        <f t="shared" si="92"/>
        <v>0</v>
      </c>
      <c r="Y463" s="161">
        <f t="shared" si="93"/>
        <v>0</v>
      </c>
      <c r="Z463" s="161">
        <f t="shared" si="94"/>
        <v>0</v>
      </c>
      <c r="AA463" s="162">
        <f t="shared" si="95"/>
        <v>0</v>
      </c>
    </row>
    <row r="464" spans="1:27" s="343" customFormat="1" ht="14.4" thickTop="1" thickBot="1">
      <c r="A464" s="360">
        <v>105581</v>
      </c>
      <c r="B464" s="346" t="s">
        <v>549</v>
      </c>
      <c r="C464" s="346" t="s">
        <v>124</v>
      </c>
      <c r="D464" s="347">
        <v>66</v>
      </c>
      <c r="E464" s="346" t="s">
        <v>570</v>
      </c>
      <c r="F464" s="159">
        <f t="shared" si="96"/>
        <v>18.5</v>
      </c>
      <c r="G464" s="153">
        <f>IF($F$12=1,VALUE(VLOOKUP($E464,'Pricing Reference'!$A$2:$E$46,2,FALSE))," ")</f>
        <v>18.5</v>
      </c>
      <c r="H464" s="153" t="str">
        <f>IF($F$12=2,VALUE(VLOOKUP($E464,'Pricing Reference'!$A$2:$E$46,3,FALSE))," ")</f>
        <v xml:space="preserve"> </v>
      </c>
      <c r="I464" s="153" t="str">
        <f>IF($F$12=3,VALUE(VLOOKUP($E464,'Pricing Reference'!$A$2:$E$46,4,FALSE))," ")</f>
        <v xml:space="preserve"> </v>
      </c>
      <c r="J464" s="391">
        <f>VALUE(VLOOKUP(E464,'Pricing Reference'!$A$2:$E$46,5,FALSE))</f>
        <v>37</v>
      </c>
      <c r="K464" s="158"/>
      <c r="L464" s="158"/>
      <c r="M464" s="158"/>
      <c r="N464" s="158"/>
      <c r="O464" s="158"/>
      <c r="P464" s="396">
        <f t="shared" si="88"/>
        <v>0</v>
      </c>
      <c r="Q464" s="163"/>
      <c r="R464" s="160"/>
      <c r="S464" s="156">
        <v>847587004492</v>
      </c>
      <c r="T464" s="397" t="str">
        <f t="shared" si="89"/>
        <v xml:space="preserve"> </v>
      </c>
      <c r="U464" s="395"/>
      <c r="V464" s="161">
        <f t="shared" si="90"/>
        <v>0</v>
      </c>
      <c r="W464" s="161">
        <f t="shared" si="91"/>
        <v>0</v>
      </c>
      <c r="X464" s="161">
        <f t="shared" si="92"/>
        <v>0</v>
      </c>
      <c r="Y464" s="161">
        <f t="shared" si="93"/>
        <v>0</v>
      </c>
      <c r="Z464" s="161">
        <f t="shared" si="94"/>
        <v>0</v>
      </c>
      <c r="AA464" s="162">
        <f t="shared" si="95"/>
        <v>0</v>
      </c>
    </row>
    <row r="465" spans="1:27" s="343" customFormat="1" ht="14.4" thickTop="1" thickBot="1">
      <c r="A465" s="360">
        <v>100470</v>
      </c>
      <c r="B465" s="346" t="s">
        <v>257</v>
      </c>
      <c r="C465" s="346" t="s">
        <v>124</v>
      </c>
      <c r="D465" s="347">
        <v>67</v>
      </c>
      <c r="E465" s="346" t="s">
        <v>571</v>
      </c>
      <c r="F465" s="159">
        <f t="shared" si="96"/>
        <v>17</v>
      </c>
      <c r="G465" s="153">
        <f>IF($F$12=1,VALUE(VLOOKUP($E465,'Pricing Reference'!$A$2:$E$46,2,FALSE))," ")</f>
        <v>17</v>
      </c>
      <c r="H465" s="153" t="str">
        <f>IF($F$12=2,VALUE(VLOOKUP($E465,'Pricing Reference'!$A$2:$E$46,3,FALSE))," ")</f>
        <v xml:space="preserve"> </v>
      </c>
      <c r="I465" s="153" t="str">
        <f>IF($F$12=3,VALUE(VLOOKUP($E465,'Pricing Reference'!$A$2:$E$46,4,FALSE))," ")</f>
        <v xml:space="preserve"> </v>
      </c>
      <c r="J465" s="391">
        <f>VALUE(VLOOKUP(E465,'Pricing Reference'!$A$2:$E$46,5,FALSE))</f>
        <v>34</v>
      </c>
      <c r="K465" s="158"/>
      <c r="L465" s="158"/>
      <c r="M465" s="158"/>
      <c r="N465" s="158"/>
      <c r="O465" s="158"/>
      <c r="P465" s="396">
        <f t="shared" si="88"/>
        <v>0</v>
      </c>
      <c r="Q465" s="163"/>
      <c r="R465" s="160"/>
      <c r="S465" s="156">
        <v>847587001071</v>
      </c>
      <c r="T465" s="397" t="str">
        <f t="shared" si="89"/>
        <v xml:space="preserve"> </v>
      </c>
      <c r="U465" s="395"/>
      <c r="V465" s="161">
        <f t="shared" si="90"/>
        <v>0</v>
      </c>
      <c r="W465" s="161">
        <f t="shared" si="91"/>
        <v>0</v>
      </c>
      <c r="X465" s="161">
        <f t="shared" si="92"/>
        <v>0</v>
      </c>
      <c r="Y465" s="161">
        <f t="shared" si="93"/>
        <v>0</v>
      </c>
      <c r="Z465" s="161">
        <f t="shared" si="94"/>
        <v>0</v>
      </c>
      <c r="AA465" s="162">
        <f t="shared" si="95"/>
        <v>0</v>
      </c>
    </row>
    <row r="466" spans="1:27" s="343" customFormat="1" ht="14.4" thickTop="1" thickBot="1">
      <c r="A466" s="360">
        <v>100467</v>
      </c>
      <c r="B466" s="370" t="s">
        <v>256</v>
      </c>
      <c r="C466" s="346" t="s">
        <v>124</v>
      </c>
      <c r="D466" s="347">
        <v>67</v>
      </c>
      <c r="E466" s="346" t="s">
        <v>571</v>
      </c>
      <c r="F466" s="159">
        <f t="shared" si="96"/>
        <v>17</v>
      </c>
      <c r="G466" s="153">
        <f>IF($F$12=1,VALUE(VLOOKUP($E466,'Pricing Reference'!$A$2:$E$46,2,FALSE))," ")</f>
        <v>17</v>
      </c>
      <c r="H466" s="153" t="str">
        <f>IF($F$12=2,VALUE(VLOOKUP($E466,'Pricing Reference'!$A$2:$E$46,3,FALSE))," ")</f>
        <v xml:space="preserve"> </v>
      </c>
      <c r="I466" s="153" t="str">
        <f>IF($F$12=3,VALUE(VLOOKUP($E466,'Pricing Reference'!$A$2:$E$46,4,FALSE))," ")</f>
        <v xml:space="preserve"> </v>
      </c>
      <c r="J466" s="391">
        <f>VALUE(VLOOKUP(E466,'Pricing Reference'!$A$2:$E$46,5,FALSE))</f>
        <v>34</v>
      </c>
      <c r="K466" s="158"/>
      <c r="L466" s="158"/>
      <c r="M466" s="158"/>
      <c r="N466" s="158"/>
      <c r="O466" s="158"/>
      <c r="P466" s="396">
        <f t="shared" ref="P466:P529" si="97">SUM(V466,W466,X466,Y466,Z466)</f>
        <v>0</v>
      </c>
      <c r="Q466" s="163"/>
      <c r="R466" s="160"/>
      <c r="S466" s="156">
        <v>877958007166</v>
      </c>
      <c r="T466" s="397" t="str">
        <f t="shared" ref="T466:T529" si="98">IF(AA466&gt;0.01,"X"," ")</f>
        <v xml:space="preserve"> </v>
      </c>
      <c r="U466" s="395"/>
      <c r="V466" s="161">
        <f t="shared" ref="V466:V529" si="99">K466*$F466</f>
        <v>0</v>
      </c>
      <c r="W466" s="161">
        <f t="shared" ref="W466:W529" si="100">L466*$F466</f>
        <v>0</v>
      </c>
      <c r="X466" s="161">
        <f t="shared" ref="X466:X529" si="101">M466*$F466</f>
        <v>0</v>
      </c>
      <c r="Y466" s="161">
        <f t="shared" ref="Y466:Y529" si="102">N466*$F466</f>
        <v>0</v>
      </c>
      <c r="Z466" s="161">
        <f t="shared" ref="Z466:Z529" si="103">O466*$F466</f>
        <v>0</v>
      </c>
      <c r="AA466" s="162">
        <f t="shared" ref="AA466:AA529" si="104">SUM(K466,L466,M466,N466,O466)</f>
        <v>0</v>
      </c>
    </row>
    <row r="467" spans="1:27" s="343" customFormat="1" ht="14.4" thickTop="1" thickBot="1">
      <c r="A467" s="360">
        <v>100469</v>
      </c>
      <c r="B467" s="370" t="s">
        <v>572</v>
      </c>
      <c r="C467" s="346" t="s">
        <v>124</v>
      </c>
      <c r="D467" s="347">
        <v>67</v>
      </c>
      <c r="E467" s="346" t="s">
        <v>571</v>
      </c>
      <c r="F467" s="159">
        <f t="shared" si="96"/>
        <v>17</v>
      </c>
      <c r="G467" s="153">
        <f>IF($F$12=1,VALUE(VLOOKUP($E467,'Pricing Reference'!$A$2:$E$46,2,FALSE))," ")</f>
        <v>17</v>
      </c>
      <c r="H467" s="153" t="str">
        <f>IF($F$12=2,VALUE(VLOOKUP($E467,'Pricing Reference'!$A$2:$E$46,3,FALSE))," ")</f>
        <v xml:space="preserve"> </v>
      </c>
      <c r="I467" s="153" t="str">
        <f>IF($F$12=3,VALUE(VLOOKUP($E467,'Pricing Reference'!$A$2:$E$46,4,FALSE))," ")</f>
        <v xml:space="preserve"> </v>
      </c>
      <c r="J467" s="391">
        <f>VALUE(VLOOKUP(E467,'Pricing Reference'!$A$2:$E$46,5,FALSE))</f>
        <v>34</v>
      </c>
      <c r="K467" s="158"/>
      <c r="L467" s="158"/>
      <c r="M467" s="158"/>
      <c r="N467" s="158"/>
      <c r="O467" s="158"/>
      <c r="P467" s="396">
        <f t="shared" si="97"/>
        <v>0</v>
      </c>
      <c r="Q467" s="163"/>
      <c r="R467" s="160"/>
      <c r="S467" s="156">
        <v>877958007180</v>
      </c>
      <c r="T467" s="397" t="str">
        <f t="shared" si="98"/>
        <v xml:space="preserve"> </v>
      </c>
      <c r="U467" s="395"/>
      <c r="V467" s="161">
        <f t="shared" si="99"/>
        <v>0</v>
      </c>
      <c r="W467" s="161">
        <f t="shared" si="100"/>
        <v>0</v>
      </c>
      <c r="X467" s="161">
        <f t="shared" si="101"/>
        <v>0</v>
      </c>
      <c r="Y467" s="161">
        <f t="shared" si="102"/>
        <v>0</v>
      </c>
      <c r="Z467" s="161">
        <f t="shared" si="103"/>
        <v>0</v>
      </c>
      <c r="AA467" s="162">
        <f t="shared" si="104"/>
        <v>0</v>
      </c>
    </row>
    <row r="468" spans="1:27" s="343" customFormat="1" ht="14.4" thickTop="1" thickBot="1">
      <c r="A468" s="360">
        <v>100475</v>
      </c>
      <c r="B468" s="370" t="s">
        <v>573</v>
      </c>
      <c r="C468" s="346" t="s">
        <v>124</v>
      </c>
      <c r="D468" s="347">
        <v>68</v>
      </c>
      <c r="E468" s="346" t="s">
        <v>574</v>
      </c>
      <c r="F468" s="159">
        <f t="shared" si="96"/>
        <v>15</v>
      </c>
      <c r="G468" s="153">
        <f>IF($F$12=1,VALUE(VLOOKUP($E468,'Pricing Reference'!$A$2:$E$46,2,FALSE))," ")</f>
        <v>15</v>
      </c>
      <c r="H468" s="153" t="str">
        <f>IF($F$12=2,VALUE(VLOOKUP($E468,'Pricing Reference'!$A$2:$E$46,3,FALSE))," ")</f>
        <v xml:space="preserve"> </v>
      </c>
      <c r="I468" s="153" t="str">
        <f>IF($F$12=3,VALUE(VLOOKUP($E468,'Pricing Reference'!$A$2:$E$46,4,FALSE))," ")</f>
        <v xml:space="preserve"> </v>
      </c>
      <c r="J468" s="391">
        <f>VALUE(VLOOKUP(E468,'Pricing Reference'!$A$2:$E$46,5,FALSE))</f>
        <v>30</v>
      </c>
      <c r="K468" s="158"/>
      <c r="L468" s="158"/>
      <c r="M468" s="158"/>
      <c r="N468" s="158"/>
      <c r="O468" s="158"/>
      <c r="P468" s="396">
        <f t="shared" si="97"/>
        <v>0</v>
      </c>
      <c r="Q468" s="163"/>
      <c r="R468" s="160"/>
      <c r="S468" s="156">
        <v>877958008712</v>
      </c>
      <c r="T468" s="397" t="str">
        <f t="shared" si="98"/>
        <v xml:space="preserve"> </v>
      </c>
      <c r="U468" s="395"/>
      <c r="V468" s="161">
        <f t="shared" si="99"/>
        <v>0</v>
      </c>
      <c r="W468" s="161">
        <f t="shared" si="100"/>
        <v>0</v>
      </c>
      <c r="X468" s="161">
        <f t="shared" si="101"/>
        <v>0</v>
      </c>
      <c r="Y468" s="161">
        <f t="shared" si="102"/>
        <v>0</v>
      </c>
      <c r="Z468" s="161">
        <f t="shared" si="103"/>
        <v>0</v>
      </c>
      <c r="AA468" s="162">
        <f t="shared" si="104"/>
        <v>0</v>
      </c>
    </row>
    <row r="469" spans="1:27" s="343" customFormat="1" ht="14.4" thickTop="1" thickBot="1">
      <c r="A469" s="360">
        <v>101077</v>
      </c>
      <c r="B469" s="370" t="s">
        <v>465</v>
      </c>
      <c r="C469" s="346" t="s">
        <v>124</v>
      </c>
      <c r="D469" s="347">
        <v>68</v>
      </c>
      <c r="E469" s="346" t="s">
        <v>574</v>
      </c>
      <c r="F469" s="159">
        <f t="shared" si="96"/>
        <v>15</v>
      </c>
      <c r="G469" s="153">
        <f>IF($F$12=1,VALUE(VLOOKUP($E469,'Pricing Reference'!$A$2:$E$46,2,FALSE))," ")</f>
        <v>15</v>
      </c>
      <c r="H469" s="153" t="str">
        <f>IF($F$12=2,VALUE(VLOOKUP($E469,'Pricing Reference'!$A$2:$E$46,3,FALSE))," ")</f>
        <v xml:space="preserve"> </v>
      </c>
      <c r="I469" s="153" t="str">
        <f>IF($F$12=3,VALUE(VLOOKUP($E469,'Pricing Reference'!$A$2:$E$46,4,FALSE))," ")</f>
        <v xml:space="preserve"> </v>
      </c>
      <c r="J469" s="391">
        <f>VALUE(VLOOKUP(E469,'Pricing Reference'!$A$2:$E$46,5,FALSE))</f>
        <v>30</v>
      </c>
      <c r="K469" s="158"/>
      <c r="L469" s="158"/>
      <c r="M469" s="158"/>
      <c r="N469" s="158"/>
      <c r="O469" s="158"/>
      <c r="P469" s="396">
        <f t="shared" si="97"/>
        <v>0</v>
      </c>
      <c r="Q469" s="163"/>
      <c r="R469" s="160"/>
      <c r="S469" s="156">
        <v>847587003907</v>
      </c>
      <c r="T469" s="397" t="str">
        <f t="shared" si="98"/>
        <v xml:space="preserve"> </v>
      </c>
      <c r="U469" s="395"/>
      <c r="V469" s="161">
        <f t="shared" si="99"/>
        <v>0</v>
      </c>
      <c r="W469" s="161">
        <f t="shared" si="100"/>
        <v>0</v>
      </c>
      <c r="X469" s="161">
        <f t="shared" si="101"/>
        <v>0</v>
      </c>
      <c r="Y469" s="161">
        <f t="shared" si="102"/>
        <v>0</v>
      </c>
      <c r="Z469" s="161">
        <f t="shared" si="103"/>
        <v>0</v>
      </c>
      <c r="AA469" s="162">
        <f t="shared" si="104"/>
        <v>0</v>
      </c>
    </row>
    <row r="470" spans="1:27" s="343" customFormat="1" ht="14.4" thickTop="1" thickBot="1">
      <c r="A470" s="360">
        <v>100473</v>
      </c>
      <c r="B470" s="370" t="s">
        <v>521</v>
      </c>
      <c r="C470" s="346" t="s">
        <v>124</v>
      </c>
      <c r="D470" s="347">
        <v>68</v>
      </c>
      <c r="E470" s="346" t="s">
        <v>574</v>
      </c>
      <c r="F470" s="159">
        <f t="shared" si="96"/>
        <v>15</v>
      </c>
      <c r="G470" s="153">
        <f>IF($F$12=1,VALUE(VLOOKUP($E470,'Pricing Reference'!$A$2:$E$46,2,FALSE))," ")</f>
        <v>15</v>
      </c>
      <c r="H470" s="153" t="str">
        <f>IF($F$12=2,VALUE(VLOOKUP($E470,'Pricing Reference'!$A$2:$E$46,3,FALSE))," ")</f>
        <v xml:space="preserve"> </v>
      </c>
      <c r="I470" s="153" t="str">
        <f>IF($F$12=3,VALUE(VLOOKUP($E470,'Pricing Reference'!$A$2:$E$46,4,FALSE))," ")</f>
        <v xml:space="preserve"> </v>
      </c>
      <c r="J470" s="391">
        <f>VALUE(VLOOKUP(E470,'Pricing Reference'!$A$2:$E$46,5,FALSE))</f>
        <v>30</v>
      </c>
      <c r="K470" s="158"/>
      <c r="L470" s="158"/>
      <c r="M470" s="158"/>
      <c r="N470" s="158"/>
      <c r="O470" s="158"/>
      <c r="P470" s="396">
        <f t="shared" si="97"/>
        <v>0</v>
      </c>
      <c r="Q470" s="163"/>
      <c r="R470" s="160"/>
      <c r="S470" s="156">
        <v>871238002452</v>
      </c>
      <c r="T470" s="397" t="str">
        <f t="shared" si="98"/>
        <v xml:space="preserve"> </v>
      </c>
      <c r="U470" s="395"/>
      <c r="V470" s="161">
        <f t="shared" si="99"/>
        <v>0</v>
      </c>
      <c r="W470" s="161">
        <f t="shared" si="100"/>
        <v>0</v>
      </c>
      <c r="X470" s="161">
        <f t="shared" si="101"/>
        <v>0</v>
      </c>
      <c r="Y470" s="161">
        <f t="shared" si="102"/>
        <v>0</v>
      </c>
      <c r="Z470" s="161">
        <f t="shared" si="103"/>
        <v>0</v>
      </c>
      <c r="AA470" s="162">
        <f t="shared" si="104"/>
        <v>0</v>
      </c>
    </row>
    <row r="471" spans="1:27" s="343" customFormat="1" ht="14.4" thickTop="1" thickBot="1">
      <c r="A471" s="383">
        <v>101070</v>
      </c>
      <c r="B471" s="348" t="s">
        <v>520</v>
      </c>
      <c r="C471" s="346" t="s">
        <v>124</v>
      </c>
      <c r="D471" s="347">
        <v>68</v>
      </c>
      <c r="E471" s="346" t="s">
        <v>574</v>
      </c>
      <c r="F471" s="159">
        <f t="shared" si="96"/>
        <v>15</v>
      </c>
      <c r="G471" s="153">
        <f>IF($F$12=1,VALUE(VLOOKUP($E471,'Pricing Reference'!$A$2:$E$46,2,FALSE))," ")</f>
        <v>15</v>
      </c>
      <c r="H471" s="153" t="str">
        <f>IF($F$12=2,VALUE(VLOOKUP($E471,'Pricing Reference'!$A$2:$E$46,3,FALSE))," ")</f>
        <v xml:space="preserve"> </v>
      </c>
      <c r="I471" s="153" t="str">
        <f>IF($F$12=3,VALUE(VLOOKUP($E471,'Pricing Reference'!$A$2:$E$46,4,FALSE))," ")</f>
        <v xml:space="preserve"> </v>
      </c>
      <c r="J471" s="391">
        <f>VALUE(VLOOKUP(E471,'Pricing Reference'!$A$2:$E$46,5,FALSE))</f>
        <v>30</v>
      </c>
      <c r="K471" s="158"/>
      <c r="L471" s="158"/>
      <c r="M471" s="158"/>
      <c r="N471" s="158"/>
      <c r="O471" s="158"/>
      <c r="P471" s="396">
        <f t="shared" si="97"/>
        <v>0</v>
      </c>
      <c r="Q471" s="163"/>
      <c r="R471" s="160"/>
      <c r="S471" s="156">
        <v>871238002469</v>
      </c>
      <c r="T471" s="397" t="str">
        <f t="shared" si="98"/>
        <v xml:space="preserve"> </v>
      </c>
      <c r="U471" s="395"/>
      <c r="V471" s="161">
        <f t="shared" si="99"/>
        <v>0</v>
      </c>
      <c r="W471" s="161">
        <f t="shared" si="100"/>
        <v>0</v>
      </c>
      <c r="X471" s="161">
        <f t="shared" si="101"/>
        <v>0</v>
      </c>
      <c r="Y471" s="161">
        <f t="shared" si="102"/>
        <v>0</v>
      </c>
      <c r="Z471" s="161">
        <f t="shared" si="103"/>
        <v>0</v>
      </c>
      <c r="AA471" s="162">
        <f t="shared" si="104"/>
        <v>0</v>
      </c>
    </row>
    <row r="472" spans="1:27" s="343" customFormat="1" ht="14.4" thickTop="1" thickBot="1">
      <c r="A472" s="383">
        <v>100472</v>
      </c>
      <c r="B472" s="348" t="s">
        <v>448</v>
      </c>
      <c r="C472" s="346" t="s">
        <v>124</v>
      </c>
      <c r="D472" s="347">
        <v>68</v>
      </c>
      <c r="E472" s="346" t="s">
        <v>574</v>
      </c>
      <c r="F472" s="159">
        <f t="shared" si="96"/>
        <v>15</v>
      </c>
      <c r="G472" s="153">
        <f>IF($F$12=1,VALUE(VLOOKUP($E472,'Pricing Reference'!$A$2:$E$46,2,FALSE))," ")</f>
        <v>15</v>
      </c>
      <c r="H472" s="153" t="str">
        <f>IF($F$12=2,VALUE(VLOOKUP($E472,'Pricing Reference'!$A$2:$E$46,3,FALSE))," ")</f>
        <v xml:space="preserve"> </v>
      </c>
      <c r="I472" s="153" t="str">
        <f>IF($F$12=3,VALUE(VLOOKUP($E472,'Pricing Reference'!$A$2:$E$46,4,FALSE))," ")</f>
        <v xml:space="preserve"> </v>
      </c>
      <c r="J472" s="391">
        <f>VALUE(VLOOKUP(E472,'Pricing Reference'!$A$2:$E$46,5,FALSE))</f>
        <v>30</v>
      </c>
      <c r="K472" s="158"/>
      <c r="L472" s="158"/>
      <c r="M472" s="158"/>
      <c r="N472" s="158"/>
      <c r="O472" s="158"/>
      <c r="P472" s="396">
        <f t="shared" si="97"/>
        <v>0</v>
      </c>
      <c r="Q472" s="163"/>
      <c r="R472" s="160"/>
      <c r="S472" s="156">
        <v>871238002339</v>
      </c>
      <c r="T472" s="397" t="str">
        <f t="shared" si="98"/>
        <v xml:space="preserve"> </v>
      </c>
      <c r="U472" s="395"/>
      <c r="V472" s="161">
        <f t="shared" si="99"/>
        <v>0</v>
      </c>
      <c r="W472" s="161">
        <f t="shared" si="100"/>
        <v>0</v>
      </c>
      <c r="X472" s="161">
        <f t="shared" si="101"/>
        <v>0</v>
      </c>
      <c r="Y472" s="161">
        <f t="shared" si="102"/>
        <v>0</v>
      </c>
      <c r="Z472" s="161">
        <f t="shared" si="103"/>
        <v>0</v>
      </c>
      <c r="AA472" s="162">
        <f t="shared" si="104"/>
        <v>0</v>
      </c>
    </row>
    <row r="473" spans="1:27" s="343" customFormat="1" ht="14.4" thickTop="1" thickBot="1">
      <c r="A473" s="384">
        <v>101129</v>
      </c>
      <c r="B473" s="348" t="s">
        <v>575</v>
      </c>
      <c r="C473" s="346" t="s">
        <v>124</v>
      </c>
      <c r="D473" s="347">
        <v>68</v>
      </c>
      <c r="E473" s="346" t="s">
        <v>574</v>
      </c>
      <c r="F473" s="159">
        <f t="shared" si="96"/>
        <v>15</v>
      </c>
      <c r="G473" s="153">
        <f>IF($F$12=1,VALUE(VLOOKUP($E473,'Pricing Reference'!$A$2:$E$46,2,FALSE))," ")</f>
        <v>15</v>
      </c>
      <c r="H473" s="153" t="str">
        <f>IF($F$12=2,VALUE(VLOOKUP($E473,'Pricing Reference'!$A$2:$E$46,3,FALSE))," ")</f>
        <v xml:space="preserve"> </v>
      </c>
      <c r="I473" s="153" t="str">
        <f>IF($F$12=3,VALUE(VLOOKUP($E473,'Pricing Reference'!$A$2:$E$46,4,FALSE))," ")</f>
        <v xml:space="preserve"> </v>
      </c>
      <c r="J473" s="391">
        <f>VALUE(VLOOKUP(E473,'Pricing Reference'!$A$2:$E$46,5,FALSE))</f>
        <v>30</v>
      </c>
      <c r="K473" s="158"/>
      <c r="L473" s="158"/>
      <c r="M473" s="158"/>
      <c r="N473" s="158"/>
      <c r="O473" s="158"/>
      <c r="P473" s="396">
        <f t="shared" si="97"/>
        <v>0</v>
      </c>
      <c r="Q473" s="163"/>
      <c r="R473" s="160"/>
      <c r="S473" s="156">
        <v>847587001880</v>
      </c>
      <c r="T473" s="397" t="str">
        <f t="shared" si="98"/>
        <v xml:space="preserve"> </v>
      </c>
      <c r="U473" s="395"/>
      <c r="V473" s="161">
        <f t="shared" si="99"/>
        <v>0</v>
      </c>
      <c r="W473" s="161">
        <f t="shared" si="100"/>
        <v>0</v>
      </c>
      <c r="X473" s="161">
        <f t="shared" si="101"/>
        <v>0</v>
      </c>
      <c r="Y473" s="161">
        <f t="shared" si="102"/>
        <v>0</v>
      </c>
      <c r="Z473" s="161">
        <f t="shared" si="103"/>
        <v>0</v>
      </c>
      <c r="AA473" s="162">
        <f t="shared" si="104"/>
        <v>0</v>
      </c>
    </row>
    <row r="474" spans="1:27" s="343" customFormat="1" ht="14.4" thickTop="1" thickBot="1">
      <c r="A474" s="384">
        <v>105540</v>
      </c>
      <c r="B474" s="348" t="s">
        <v>471</v>
      </c>
      <c r="C474" s="346" t="s">
        <v>124</v>
      </c>
      <c r="D474" s="347">
        <v>68</v>
      </c>
      <c r="E474" s="346" t="s">
        <v>574</v>
      </c>
      <c r="F474" s="159">
        <f t="shared" si="96"/>
        <v>15</v>
      </c>
      <c r="G474" s="153">
        <f>IF($F$12=1,VALUE(VLOOKUP($E474,'Pricing Reference'!$A$2:$E$46,2,FALSE))," ")</f>
        <v>15</v>
      </c>
      <c r="H474" s="153" t="str">
        <f>IF($F$12=2,VALUE(VLOOKUP($E474,'Pricing Reference'!$A$2:$E$46,3,FALSE))," ")</f>
        <v xml:space="preserve"> </v>
      </c>
      <c r="I474" s="153" t="str">
        <f>IF($F$12=3,VALUE(VLOOKUP($E474,'Pricing Reference'!$A$2:$E$46,4,FALSE))," ")</f>
        <v xml:space="preserve"> </v>
      </c>
      <c r="J474" s="391">
        <f>VALUE(VLOOKUP(E474,'Pricing Reference'!$A$2:$E$46,5,FALSE))</f>
        <v>30</v>
      </c>
      <c r="K474" s="158"/>
      <c r="L474" s="158"/>
      <c r="M474" s="158"/>
      <c r="N474" s="158"/>
      <c r="O474" s="158"/>
      <c r="P474" s="396">
        <f t="shared" si="97"/>
        <v>0</v>
      </c>
      <c r="Q474" s="163"/>
      <c r="R474" s="160"/>
      <c r="S474" s="156">
        <v>847587004416</v>
      </c>
      <c r="T474" s="397" t="str">
        <f t="shared" si="98"/>
        <v xml:space="preserve"> </v>
      </c>
      <c r="U474" s="395"/>
      <c r="V474" s="161">
        <f t="shared" si="99"/>
        <v>0</v>
      </c>
      <c r="W474" s="161">
        <f t="shared" si="100"/>
        <v>0</v>
      </c>
      <c r="X474" s="161">
        <f t="shared" si="101"/>
        <v>0</v>
      </c>
      <c r="Y474" s="161">
        <f t="shared" si="102"/>
        <v>0</v>
      </c>
      <c r="Z474" s="161">
        <f t="shared" si="103"/>
        <v>0</v>
      </c>
      <c r="AA474" s="162">
        <f t="shared" si="104"/>
        <v>0</v>
      </c>
    </row>
    <row r="475" spans="1:27" s="343" customFormat="1" ht="14.4" thickTop="1" thickBot="1">
      <c r="A475" s="383">
        <v>105782</v>
      </c>
      <c r="B475" s="348" t="s">
        <v>541</v>
      </c>
      <c r="C475" s="346" t="s">
        <v>124</v>
      </c>
      <c r="D475" s="347">
        <v>68</v>
      </c>
      <c r="E475" s="346" t="s">
        <v>574</v>
      </c>
      <c r="F475" s="159">
        <f t="shared" si="96"/>
        <v>15</v>
      </c>
      <c r="G475" s="153">
        <f>IF($F$12=1,VALUE(VLOOKUP($E475,'Pricing Reference'!$A$2:$E$46,2,FALSE))," ")</f>
        <v>15</v>
      </c>
      <c r="H475" s="153" t="str">
        <f>IF($F$12=2,VALUE(VLOOKUP($E475,'Pricing Reference'!$A$2:$E$46,3,FALSE))," ")</f>
        <v xml:space="preserve"> </v>
      </c>
      <c r="I475" s="153" t="str">
        <f>IF($F$12=3,VALUE(VLOOKUP($E475,'Pricing Reference'!$A$2:$E$46,4,FALSE))," ")</f>
        <v xml:space="preserve"> </v>
      </c>
      <c r="J475" s="391">
        <f>VALUE(VLOOKUP(E475,'Pricing Reference'!$A$2:$E$46,5,FALSE))</f>
        <v>30</v>
      </c>
      <c r="K475" s="158"/>
      <c r="L475" s="158"/>
      <c r="M475" s="158"/>
      <c r="N475" s="158"/>
      <c r="O475" s="158"/>
      <c r="P475" s="396">
        <f t="shared" si="97"/>
        <v>0</v>
      </c>
      <c r="Q475" s="163"/>
      <c r="R475" s="160"/>
      <c r="S475" s="156">
        <v>847587005420</v>
      </c>
      <c r="T475" s="397" t="str">
        <f t="shared" si="98"/>
        <v xml:space="preserve"> </v>
      </c>
      <c r="U475" s="395"/>
      <c r="V475" s="161">
        <f t="shared" si="99"/>
        <v>0</v>
      </c>
      <c r="W475" s="161">
        <f t="shared" si="100"/>
        <v>0</v>
      </c>
      <c r="X475" s="161">
        <f t="shared" si="101"/>
        <v>0</v>
      </c>
      <c r="Y475" s="161">
        <f t="shared" si="102"/>
        <v>0</v>
      </c>
      <c r="Z475" s="161">
        <f t="shared" si="103"/>
        <v>0</v>
      </c>
      <c r="AA475" s="162">
        <f t="shared" si="104"/>
        <v>0</v>
      </c>
    </row>
    <row r="476" spans="1:27" s="343" customFormat="1" ht="14.4" thickTop="1" thickBot="1">
      <c r="A476" s="383">
        <v>105726</v>
      </c>
      <c r="B476" s="348" t="s">
        <v>576</v>
      </c>
      <c r="C476" s="346" t="s">
        <v>124</v>
      </c>
      <c r="D476" s="347">
        <v>69</v>
      </c>
      <c r="E476" s="346" t="s">
        <v>574</v>
      </c>
      <c r="F476" s="159">
        <f t="shared" si="96"/>
        <v>15</v>
      </c>
      <c r="G476" s="153">
        <f>IF($F$12=1,VALUE(VLOOKUP($E476,'Pricing Reference'!$A$2:$E$46,2,FALSE))," ")</f>
        <v>15</v>
      </c>
      <c r="H476" s="153" t="str">
        <f>IF($F$12=2,VALUE(VLOOKUP($E476,'Pricing Reference'!$A$2:$E$46,3,FALSE))," ")</f>
        <v xml:space="preserve"> </v>
      </c>
      <c r="I476" s="153" t="str">
        <f>IF($F$12=3,VALUE(VLOOKUP($E476,'Pricing Reference'!$A$2:$E$46,4,FALSE))," ")</f>
        <v xml:space="preserve"> </v>
      </c>
      <c r="J476" s="391">
        <f>VALUE(VLOOKUP(E476,'Pricing Reference'!$A$2:$E$46,5,FALSE))</f>
        <v>30</v>
      </c>
      <c r="K476" s="158"/>
      <c r="L476" s="158"/>
      <c r="M476" s="158"/>
      <c r="N476" s="158"/>
      <c r="O476" s="158"/>
      <c r="P476" s="396">
        <f t="shared" si="97"/>
        <v>0</v>
      </c>
      <c r="Q476" s="163"/>
      <c r="R476" s="160"/>
      <c r="S476" s="156">
        <v>847587004874</v>
      </c>
      <c r="T476" s="397" t="str">
        <f t="shared" si="98"/>
        <v xml:space="preserve"> </v>
      </c>
      <c r="U476" s="395"/>
      <c r="V476" s="161">
        <f t="shared" si="99"/>
        <v>0</v>
      </c>
      <c r="W476" s="161">
        <f t="shared" si="100"/>
        <v>0</v>
      </c>
      <c r="X476" s="161">
        <f t="shared" si="101"/>
        <v>0</v>
      </c>
      <c r="Y476" s="161">
        <f t="shared" si="102"/>
        <v>0</v>
      </c>
      <c r="Z476" s="161">
        <f t="shared" si="103"/>
        <v>0</v>
      </c>
      <c r="AA476" s="162">
        <f t="shared" si="104"/>
        <v>0</v>
      </c>
    </row>
    <row r="477" spans="1:27" s="343" customFormat="1" ht="14.4" thickTop="1" thickBot="1">
      <c r="A477" s="384">
        <v>105727</v>
      </c>
      <c r="B477" s="348" t="s">
        <v>577</v>
      </c>
      <c r="C477" s="346" t="s">
        <v>124</v>
      </c>
      <c r="D477" s="347">
        <v>69</v>
      </c>
      <c r="E477" s="346" t="s">
        <v>574</v>
      </c>
      <c r="F477" s="159">
        <f t="shared" si="96"/>
        <v>15</v>
      </c>
      <c r="G477" s="153">
        <f>IF($F$12=1,VALUE(VLOOKUP($E477,'Pricing Reference'!$A$2:$E$46,2,FALSE))," ")</f>
        <v>15</v>
      </c>
      <c r="H477" s="153" t="str">
        <f>IF($F$12=2,VALUE(VLOOKUP($E477,'Pricing Reference'!$A$2:$E$46,3,FALSE))," ")</f>
        <v xml:space="preserve"> </v>
      </c>
      <c r="I477" s="153" t="str">
        <f>IF($F$12=3,VALUE(VLOOKUP($E477,'Pricing Reference'!$A$2:$E$46,4,FALSE))," ")</f>
        <v xml:space="preserve"> </v>
      </c>
      <c r="J477" s="391">
        <f>VALUE(VLOOKUP(E477,'Pricing Reference'!$A$2:$E$46,5,FALSE))</f>
        <v>30</v>
      </c>
      <c r="K477" s="158"/>
      <c r="L477" s="158"/>
      <c r="M477" s="158"/>
      <c r="N477" s="158"/>
      <c r="O477" s="158"/>
      <c r="P477" s="396">
        <f t="shared" si="97"/>
        <v>0</v>
      </c>
      <c r="Q477" s="163"/>
      <c r="R477" s="160"/>
      <c r="S477" s="156">
        <v>847587004881</v>
      </c>
      <c r="T477" s="397" t="str">
        <f t="shared" si="98"/>
        <v xml:space="preserve"> </v>
      </c>
      <c r="U477" s="395"/>
      <c r="V477" s="161">
        <f t="shared" si="99"/>
        <v>0</v>
      </c>
      <c r="W477" s="161">
        <f t="shared" si="100"/>
        <v>0</v>
      </c>
      <c r="X477" s="161">
        <f t="shared" si="101"/>
        <v>0</v>
      </c>
      <c r="Y477" s="161">
        <f t="shared" si="102"/>
        <v>0</v>
      </c>
      <c r="Z477" s="161">
        <f t="shared" si="103"/>
        <v>0</v>
      </c>
      <c r="AA477" s="162">
        <f t="shared" si="104"/>
        <v>0</v>
      </c>
    </row>
    <row r="478" spans="1:27" s="343" customFormat="1" ht="14.4" thickTop="1" thickBot="1">
      <c r="A478" s="384">
        <v>101127</v>
      </c>
      <c r="B478" s="348" t="s">
        <v>578</v>
      </c>
      <c r="C478" s="346" t="s">
        <v>124</v>
      </c>
      <c r="D478" s="347">
        <v>69</v>
      </c>
      <c r="E478" s="346" t="s">
        <v>574</v>
      </c>
      <c r="F478" s="159">
        <f t="shared" si="96"/>
        <v>15</v>
      </c>
      <c r="G478" s="153">
        <f>IF($F$12=1,VALUE(VLOOKUP($E478,'Pricing Reference'!$A$2:$E$46,2,FALSE))," ")</f>
        <v>15</v>
      </c>
      <c r="H478" s="153" t="str">
        <f>IF($F$12=2,VALUE(VLOOKUP($E478,'Pricing Reference'!$A$2:$E$46,3,FALSE))," ")</f>
        <v xml:space="preserve"> </v>
      </c>
      <c r="I478" s="153" t="str">
        <f>IF($F$12=3,VALUE(VLOOKUP($E478,'Pricing Reference'!$A$2:$E$46,4,FALSE))," ")</f>
        <v xml:space="preserve"> </v>
      </c>
      <c r="J478" s="391">
        <f>VALUE(VLOOKUP(E478,'Pricing Reference'!$A$2:$E$46,5,FALSE))</f>
        <v>30</v>
      </c>
      <c r="K478" s="158"/>
      <c r="L478" s="158"/>
      <c r="M478" s="158"/>
      <c r="N478" s="158"/>
      <c r="O478" s="158"/>
      <c r="P478" s="396">
        <f t="shared" si="97"/>
        <v>0</v>
      </c>
      <c r="Q478" s="163"/>
      <c r="R478" s="160"/>
      <c r="S478" s="156">
        <v>847587001903</v>
      </c>
      <c r="T478" s="397" t="str">
        <f t="shared" si="98"/>
        <v xml:space="preserve"> </v>
      </c>
      <c r="U478" s="395"/>
      <c r="V478" s="161">
        <f t="shared" si="99"/>
        <v>0</v>
      </c>
      <c r="W478" s="161">
        <f t="shared" si="100"/>
        <v>0</v>
      </c>
      <c r="X478" s="161">
        <f t="shared" si="101"/>
        <v>0</v>
      </c>
      <c r="Y478" s="161">
        <f t="shared" si="102"/>
        <v>0</v>
      </c>
      <c r="Z478" s="161">
        <f t="shared" si="103"/>
        <v>0</v>
      </c>
      <c r="AA478" s="162">
        <f t="shared" si="104"/>
        <v>0</v>
      </c>
    </row>
    <row r="479" spans="1:27" s="343" customFormat="1" ht="14.4" thickTop="1" thickBot="1">
      <c r="A479" s="383">
        <v>105729</v>
      </c>
      <c r="B479" s="385" t="s">
        <v>579</v>
      </c>
      <c r="C479" s="346" t="s">
        <v>124</v>
      </c>
      <c r="D479" s="347">
        <v>69</v>
      </c>
      <c r="E479" s="346" t="s">
        <v>574</v>
      </c>
      <c r="F479" s="159">
        <f t="shared" si="96"/>
        <v>15</v>
      </c>
      <c r="G479" s="153">
        <f>IF($F$12=1,VALUE(VLOOKUP($E479,'Pricing Reference'!$A$2:$E$46,2,FALSE))," ")</f>
        <v>15</v>
      </c>
      <c r="H479" s="153" t="str">
        <f>IF($F$12=2,VALUE(VLOOKUP($E479,'Pricing Reference'!$A$2:$E$46,3,FALSE))," ")</f>
        <v xml:space="preserve"> </v>
      </c>
      <c r="I479" s="153" t="str">
        <f>IF($F$12=3,VALUE(VLOOKUP($E479,'Pricing Reference'!$A$2:$E$46,4,FALSE))," ")</f>
        <v xml:space="preserve"> </v>
      </c>
      <c r="J479" s="391">
        <f>VALUE(VLOOKUP(E479,'Pricing Reference'!$A$2:$E$46,5,FALSE))</f>
        <v>30</v>
      </c>
      <c r="K479" s="158"/>
      <c r="L479" s="158"/>
      <c r="M479" s="158"/>
      <c r="N479" s="158"/>
      <c r="O479" s="158"/>
      <c r="P479" s="396">
        <f t="shared" si="97"/>
        <v>0</v>
      </c>
      <c r="Q479" s="163"/>
      <c r="R479" s="160"/>
      <c r="S479" s="156">
        <v>847587004898</v>
      </c>
      <c r="T479" s="397" t="str">
        <f t="shared" si="98"/>
        <v xml:space="preserve"> </v>
      </c>
      <c r="U479" s="395"/>
      <c r="V479" s="161">
        <f t="shared" si="99"/>
        <v>0</v>
      </c>
      <c r="W479" s="161">
        <f t="shared" si="100"/>
        <v>0</v>
      </c>
      <c r="X479" s="161">
        <f t="shared" si="101"/>
        <v>0</v>
      </c>
      <c r="Y479" s="161">
        <f t="shared" si="102"/>
        <v>0</v>
      </c>
      <c r="Z479" s="161">
        <f t="shared" si="103"/>
        <v>0</v>
      </c>
      <c r="AA479" s="162">
        <f t="shared" si="104"/>
        <v>0</v>
      </c>
    </row>
    <row r="480" spans="1:27" s="343" customFormat="1" ht="14.4" thickTop="1" thickBot="1">
      <c r="A480" s="383">
        <v>101128</v>
      </c>
      <c r="B480" s="385" t="s">
        <v>580</v>
      </c>
      <c r="C480" s="346" t="s">
        <v>124</v>
      </c>
      <c r="D480" s="347">
        <v>69</v>
      </c>
      <c r="E480" s="346" t="s">
        <v>574</v>
      </c>
      <c r="F480" s="159">
        <f t="shared" si="96"/>
        <v>15</v>
      </c>
      <c r="G480" s="153">
        <f>IF($F$12=1,VALUE(VLOOKUP($E480,'Pricing Reference'!$A$2:$E$46,2,FALSE))," ")</f>
        <v>15</v>
      </c>
      <c r="H480" s="153" t="str">
        <f>IF($F$12=2,VALUE(VLOOKUP($E480,'Pricing Reference'!$A$2:$E$46,3,FALSE))," ")</f>
        <v xml:space="preserve"> </v>
      </c>
      <c r="I480" s="153" t="str">
        <f>IF($F$12=3,VALUE(VLOOKUP($E480,'Pricing Reference'!$A$2:$E$46,4,FALSE))," ")</f>
        <v xml:space="preserve"> </v>
      </c>
      <c r="J480" s="391">
        <f>VALUE(VLOOKUP(E480,'Pricing Reference'!$A$2:$E$46,5,FALSE))</f>
        <v>30</v>
      </c>
      <c r="K480" s="158"/>
      <c r="L480" s="158"/>
      <c r="M480" s="158"/>
      <c r="N480" s="158"/>
      <c r="O480" s="158"/>
      <c r="P480" s="396">
        <f t="shared" si="97"/>
        <v>0</v>
      </c>
      <c r="Q480" s="163"/>
      <c r="R480" s="160"/>
      <c r="S480" s="156">
        <v>847587001897</v>
      </c>
      <c r="T480" s="397" t="str">
        <f t="shared" si="98"/>
        <v xml:space="preserve"> </v>
      </c>
      <c r="U480" s="395"/>
      <c r="V480" s="161">
        <f t="shared" si="99"/>
        <v>0</v>
      </c>
      <c r="W480" s="161">
        <f t="shared" si="100"/>
        <v>0</v>
      </c>
      <c r="X480" s="161">
        <f t="shared" si="101"/>
        <v>0</v>
      </c>
      <c r="Y480" s="161">
        <f t="shared" si="102"/>
        <v>0</v>
      </c>
      <c r="Z480" s="161">
        <f t="shared" si="103"/>
        <v>0</v>
      </c>
      <c r="AA480" s="162">
        <f t="shared" si="104"/>
        <v>0</v>
      </c>
    </row>
    <row r="481" spans="1:27" s="343" customFormat="1" ht="14.4" thickTop="1" thickBot="1">
      <c r="A481" s="384">
        <v>101131</v>
      </c>
      <c r="B481" s="385" t="s">
        <v>475</v>
      </c>
      <c r="C481" s="346" t="s">
        <v>124</v>
      </c>
      <c r="D481" s="347">
        <v>69</v>
      </c>
      <c r="E481" s="346" t="s">
        <v>574</v>
      </c>
      <c r="F481" s="159">
        <f t="shared" si="96"/>
        <v>15</v>
      </c>
      <c r="G481" s="153">
        <f>IF($F$12=1,VALUE(VLOOKUP($E481,'Pricing Reference'!$A$2:$E$46,2,FALSE))," ")</f>
        <v>15</v>
      </c>
      <c r="H481" s="153" t="str">
        <f>IF($F$12=2,VALUE(VLOOKUP($E481,'Pricing Reference'!$A$2:$E$46,3,FALSE))," ")</f>
        <v xml:space="preserve"> </v>
      </c>
      <c r="I481" s="153" t="str">
        <f>IF($F$12=3,VALUE(VLOOKUP($E481,'Pricing Reference'!$A$2:$E$46,4,FALSE))," ")</f>
        <v xml:space="preserve"> </v>
      </c>
      <c r="J481" s="391">
        <f>VALUE(VLOOKUP(E481,'Pricing Reference'!$A$2:$E$46,5,FALSE))</f>
        <v>30</v>
      </c>
      <c r="K481" s="158"/>
      <c r="L481" s="158"/>
      <c r="M481" s="158"/>
      <c r="N481" s="158"/>
      <c r="O481" s="158"/>
      <c r="P481" s="396">
        <f t="shared" si="97"/>
        <v>0</v>
      </c>
      <c r="Q481" s="163"/>
      <c r="R481" s="160"/>
      <c r="S481" s="156">
        <v>847587001927</v>
      </c>
      <c r="T481" s="397" t="str">
        <f t="shared" si="98"/>
        <v xml:space="preserve"> </v>
      </c>
      <c r="U481" s="395"/>
      <c r="V481" s="161">
        <f t="shared" si="99"/>
        <v>0</v>
      </c>
      <c r="W481" s="161">
        <f t="shared" si="100"/>
        <v>0</v>
      </c>
      <c r="X481" s="161">
        <f t="shared" si="101"/>
        <v>0</v>
      </c>
      <c r="Y481" s="161">
        <f t="shared" si="102"/>
        <v>0</v>
      </c>
      <c r="Z481" s="161">
        <f t="shared" si="103"/>
        <v>0</v>
      </c>
      <c r="AA481" s="162">
        <f t="shared" si="104"/>
        <v>0</v>
      </c>
    </row>
    <row r="482" spans="1:27" s="343" customFormat="1" ht="14.4" thickTop="1" thickBot="1">
      <c r="A482" s="384">
        <v>101112</v>
      </c>
      <c r="B482" s="348" t="s">
        <v>460</v>
      </c>
      <c r="C482" s="346" t="s">
        <v>124</v>
      </c>
      <c r="D482" s="347">
        <v>69</v>
      </c>
      <c r="E482" s="346" t="s">
        <v>574</v>
      </c>
      <c r="F482" s="159">
        <f t="shared" si="96"/>
        <v>15</v>
      </c>
      <c r="G482" s="153">
        <f>IF($F$12=1,VALUE(VLOOKUP($E482,'Pricing Reference'!$A$2:$E$46,2,FALSE))," ")</f>
        <v>15</v>
      </c>
      <c r="H482" s="153" t="str">
        <f>IF($F$12=2,VALUE(VLOOKUP($E482,'Pricing Reference'!$A$2:$E$46,3,FALSE))," ")</f>
        <v xml:space="preserve"> </v>
      </c>
      <c r="I482" s="153" t="str">
        <f>IF($F$12=3,VALUE(VLOOKUP($E482,'Pricing Reference'!$A$2:$E$46,4,FALSE))," ")</f>
        <v xml:space="preserve"> </v>
      </c>
      <c r="J482" s="391">
        <f>VALUE(VLOOKUP(E482,'Pricing Reference'!$A$2:$E$46,5,FALSE))</f>
        <v>30</v>
      </c>
      <c r="K482" s="158"/>
      <c r="L482" s="158"/>
      <c r="M482" s="158"/>
      <c r="N482" s="158"/>
      <c r="O482" s="158"/>
      <c r="P482" s="396">
        <f t="shared" si="97"/>
        <v>0</v>
      </c>
      <c r="Q482" s="163"/>
      <c r="R482" s="160"/>
      <c r="S482" s="156">
        <v>847587002221</v>
      </c>
      <c r="T482" s="397" t="str">
        <f t="shared" si="98"/>
        <v xml:space="preserve"> </v>
      </c>
      <c r="U482" s="395"/>
      <c r="V482" s="161">
        <f t="shared" si="99"/>
        <v>0</v>
      </c>
      <c r="W482" s="161">
        <f t="shared" si="100"/>
        <v>0</v>
      </c>
      <c r="X482" s="161">
        <f t="shared" si="101"/>
        <v>0</v>
      </c>
      <c r="Y482" s="161">
        <f t="shared" si="102"/>
        <v>0</v>
      </c>
      <c r="Z482" s="161">
        <f t="shared" si="103"/>
        <v>0</v>
      </c>
      <c r="AA482" s="162">
        <f t="shared" si="104"/>
        <v>0</v>
      </c>
    </row>
    <row r="483" spans="1:27" s="343" customFormat="1" ht="14.4" thickTop="1" thickBot="1">
      <c r="A483" s="383">
        <v>100471</v>
      </c>
      <c r="B483" s="348" t="s">
        <v>288</v>
      </c>
      <c r="C483" s="346" t="s">
        <v>124</v>
      </c>
      <c r="D483" s="347">
        <v>69</v>
      </c>
      <c r="E483" s="346" t="s">
        <v>574</v>
      </c>
      <c r="F483" s="159">
        <f t="shared" si="96"/>
        <v>15</v>
      </c>
      <c r="G483" s="153">
        <f>IF($F$12=1,VALUE(VLOOKUP($E483,'Pricing Reference'!$A$2:$E$46,2,FALSE))," ")</f>
        <v>15</v>
      </c>
      <c r="H483" s="153" t="str">
        <f>IF($F$12=2,VALUE(VLOOKUP($E483,'Pricing Reference'!$A$2:$E$46,3,FALSE))," ")</f>
        <v xml:space="preserve"> </v>
      </c>
      <c r="I483" s="153" t="str">
        <f>IF($F$12=3,VALUE(VLOOKUP($E483,'Pricing Reference'!$A$2:$E$46,4,FALSE))," ")</f>
        <v xml:space="preserve"> </v>
      </c>
      <c r="J483" s="391">
        <f>VALUE(VLOOKUP(E483,'Pricing Reference'!$A$2:$E$46,5,FALSE))</f>
        <v>30</v>
      </c>
      <c r="K483" s="158"/>
      <c r="L483" s="158"/>
      <c r="M483" s="158"/>
      <c r="N483" s="158"/>
      <c r="O483" s="158"/>
      <c r="P483" s="396">
        <f t="shared" si="97"/>
        <v>0</v>
      </c>
      <c r="Q483" s="163"/>
      <c r="R483" s="160"/>
      <c r="S483" s="156">
        <v>871238002315</v>
      </c>
      <c r="T483" s="397" t="str">
        <f t="shared" si="98"/>
        <v xml:space="preserve"> </v>
      </c>
      <c r="U483" s="395"/>
      <c r="V483" s="161">
        <f t="shared" si="99"/>
        <v>0</v>
      </c>
      <c r="W483" s="161">
        <f t="shared" si="100"/>
        <v>0</v>
      </c>
      <c r="X483" s="161">
        <f t="shared" si="101"/>
        <v>0</v>
      </c>
      <c r="Y483" s="161">
        <f t="shared" si="102"/>
        <v>0</v>
      </c>
      <c r="Z483" s="161">
        <f t="shared" si="103"/>
        <v>0</v>
      </c>
      <c r="AA483" s="162">
        <f t="shared" si="104"/>
        <v>0</v>
      </c>
    </row>
    <row r="484" spans="1:27" s="343" customFormat="1" ht="14.4" thickTop="1" thickBot="1">
      <c r="A484" s="383">
        <v>101080</v>
      </c>
      <c r="B484" s="348" t="s">
        <v>461</v>
      </c>
      <c r="C484" s="346" t="s">
        <v>124</v>
      </c>
      <c r="D484" s="347">
        <v>69</v>
      </c>
      <c r="E484" s="346" t="s">
        <v>574</v>
      </c>
      <c r="F484" s="159">
        <f t="shared" si="96"/>
        <v>15</v>
      </c>
      <c r="G484" s="153">
        <f>IF($F$12=1,VALUE(VLOOKUP($E484,'Pricing Reference'!$A$2:$E$46,2,FALSE))," ")</f>
        <v>15</v>
      </c>
      <c r="H484" s="153" t="str">
        <f>IF($F$12=2,VALUE(VLOOKUP($E484,'Pricing Reference'!$A$2:$E$46,3,FALSE))," ")</f>
        <v xml:space="preserve"> </v>
      </c>
      <c r="I484" s="153" t="str">
        <f>IF($F$12=3,VALUE(VLOOKUP($E484,'Pricing Reference'!$A$2:$E$46,4,FALSE))," ")</f>
        <v xml:space="preserve"> </v>
      </c>
      <c r="J484" s="391">
        <f>VALUE(VLOOKUP(E484,'Pricing Reference'!$A$2:$E$46,5,FALSE))</f>
        <v>30</v>
      </c>
      <c r="K484" s="158"/>
      <c r="L484" s="158"/>
      <c r="M484" s="158"/>
      <c r="N484" s="158"/>
      <c r="O484" s="158"/>
      <c r="P484" s="396">
        <f t="shared" si="97"/>
        <v>0</v>
      </c>
      <c r="Q484" s="163"/>
      <c r="R484" s="160"/>
      <c r="S484" s="156">
        <v>877958005148</v>
      </c>
      <c r="T484" s="397" t="str">
        <f t="shared" si="98"/>
        <v xml:space="preserve"> </v>
      </c>
      <c r="U484" s="395"/>
      <c r="V484" s="161">
        <f t="shared" si="99"/>
        <v>0</v>
      </c>
      <c r="W484" s="161">
        <f t="shared" si="100"/>
        <v>0</v>
      </c>
      <c r="X484" s="161">
        <f t="shared" si="101"/>
        <v>0</v>
      </c>
      <c r="Y484" s="161">
        <f t="shared" si="102"/>
        <v>0</v>
      </c>
      <c r="Z484" s="161">
        <f t="shared" si="103"/>
        <v>0</v>
      </c>
      <c r="AA484" s="162">
        <f t="shared" si="104"/>
        <v>0</v>
      </c>
    </row>
    <row r="485" spans="1:27" s="343" customFormat="1" ht="14.4" thickTop="1" thickBot="1">
      <c r="A485" s="384">
        <v>105730</v>
      </c>
      <c r="B485" s="348" t="s">
        <v>456</v>
      </c>
      <c r="C485" s="346" t="s">
        <v>124</v>
      </c>
      <c r="D485" s="347">
        <v>69</v>
      </c>
      <c r="E485" s="346" t="s">
        <v>574</v>
      </c>
      <c r="F485" s="159">
        <f t="shared" si="96"/>
        <v>15</v>
      </c>
      <c r="G485" s="153">
        <f>IF($F$12=1,VALUE(VLOOKUP($E485,'Pricing Reference'!$A$2:$E$46,2,FALSE))," ")</f>
        <v>15</v>
      </c>
      <c r="H485" s="153" t="str">
        <f>IF($F$12=2,VALUE(VLOOKUP($E485,'Pricing Reference'!$A$2:$E$46,3,FALSE))," ")</f>
        <v xml:space="preserve"> </v>
      </c>
      <c r="I485" s="153" t="str">
        <f>IF($F$12=3,VALUE(VLOOKUP($E485,'Pricing Reference'!$A$2:$E$46,4,FALSE))," ")</f>
        <v xml:space="preserve"> </v>
      </c>
      <c r="J485" s="391">
        <f>VALUE(VLOOKUP(E485,'Pricing Reference'!$A$2:$E$46,5,FALSE))</f>
        <v>30</v>
      </c>
      <c r="K485" s="158"/>
      <c r="L485" s="158"/>
      <c r="M485" s="158"/>
      <c r="N485" s="158"/>
      <c r="O485" s="158"/>
      <c r="P485" s="396">
        <f t="shared" si="97"/>
        <v>0</v>
      </c>
      <c r="Q485" s="163"/>
      <c r="R485" s="160"/>
      <c r="S485" s="156">
        <v>847587004904</v>
      </c>
      <c r="T485" s="397" t="str">
        <f t="shared" si="98"/>
        <v xml:space="preserve"> </v>
      </c>
      <c r="U485" s="395"/>
      <c r="V485" s="161">
        <f t="shared" si="99"/>
        <v>0</v>
      </c>
      <c r="W485" s="161">
        <f t="shared" si="100"/>
        <v>0</v>
      </c>
      <c r="X485" s="161">
        <f t="shared" si="101"/>
        <v>0</v>
      </c>
      <c r="Y485" s="161">
        <f t="shared" si="102"/>
        <v>0</v>
      </c>
      <c r="Z485" s="161">
        <f t="shared" si="103"/>
        <v>0</v>
      </c>
      <c r="AA485" s="162">
        <f t="shared" si="104"/>
        <v>0</v>
      </c>
    </row>
    <row r="486" spans="1:27" s="343" customFormat="1" ht="14.4" thickTop="1" thickBot="1">
      <c r="A486" s="384">
        <v>105663</v>
      </c>
      <c r="B486" s="348" t="s">
        <v>439</v>
      </c>
      <c r="C486" s="346" t="s">
        <v>124</v>
      </c>
      <c r="D486" s="347">
        <v>69</v>
      </c>
      <c r="E486" s="346" t="s">
        <v>574</v>
      </c>
      <c r="F486" s="159">
        <f t="shared" si="96"/>
        <v>15</v>
      </c>
      <c r="G486" s="153">
        <f>IF($F$12=1,VALUE(VLOOKUP($E486,'Pricing Reference'!$A$2:$E$46,2,FALSE))," ")</f>
        <v>15</v>
      </c>
      <c r="H486" s="153" t="str">
        <f>IF($F$12=2,VALUE(VLOOKUP($E486,'Pricing Reference'!$A$2:$E$46,3,FALSE))," ")</f>
        <v xml:space="preserve"> </v>
      </c>
      <c r="I486" s="153" t="str">
        <f>IF($F$12=3,VALUE(VLOOKUP($E486,'Pricing Reference'!$A$2:$E$46,4,FALSE))," ")</f>
        <v xml:space="preserve"> </v>
      </c>
      <c r="J486" s="391">
        <f>VALUE(VLOOKUP(E486,'Pricing Reference'!$A$2:$E$46,5,FALSE))</f>
        <v>30</v>
      </c>
      <c r="K486" s="158"/>
      <c r="L486" s="158"/>
      <c r="M486" s="158"/>
      <c r="N486" s="158"/>
      <c r="O486" s="158"/>
      <c r="P486" s="396">
        <f t="shared" si="97"/>
        <v>0</v>
      </c>
      <c r="Q486" s="163"/>
      <c r="R486" s="160"/>
      <c r="S486" s="156">
        <v>847587004638</v>
      </c>
      <c r="T486" s="397" t="str">
        <f t="shared" si="98"/>
        <v xml:space="preserve"> </v>
      </c>
      <c r="U486" s="395"/>
      <c r="V486" s="161">
        <f t="shared" si="99"/>
        <v>0</v>
      </c>
      <c r="W486" s="161">
        <f t="shared" si="100"/>
        <v>0</v>
      </c>
      <c r="X486" s="161">
        <f t="shared" si="101"/>
        <v>0</v>
      </c>
      <c r="Y486" s="161">
        <f t="shared" si="102"/>
        <v>0</v>
      </c>
      <c r="Z486" s="161">
        <f t="shared" si="103"/>
        <v>0</v>
      </c>
      <c r="AA486" s="162">
        <f t="shared" si="104"/>
        <v>0</v>
      </c>
    </row>
    <row r="487" spans="1:27" s="343" customFormat="1" ht="14.4" thickTop="1" thickBot="1">
      <c r="A487" s="384">
        <v>105662</v>
      </c>
      <c r="B487" s="346" t="s">
        <v>442</v>
      </c>
      <c r="C487" s="346" t="s">
        <v>124</v>
      </c>
      <c r="D487" s="347">
        <v>69</v>
      </c>
      <c r="E487" s="346" t="s">
        <v>574</v>
      </c>
      <c r="F487" s="159">
        <f t="shared" si="96"/>
        <v>15</v>
      </c>
      <c r="G487" s="153">
        <f>IF($F$12=1,VALUE(VLOOKUP($E487,'Pricing Reference'!$A$2:$E$46,2,FALSE))," ")</f>
        <v>15</v>
      </c>
      <c r="H487" s="153" t="str">
        <f>IF($F$12=2,VALUE(VLOOKUP($E487,'Pricing Reference'!$A$2:$E$46,3,FALSE))," ")</f>
        <v xml:space="preserve"> </v>
      </c>
      <c r="I487" s="153" t="str">
        <f>IF($F$12=3,VALUE(VLOOKUP($E487,'Pricing Reference'!$A$2:$E$46,4,FALSE))," ")</f>
        <v xml:space="preserve"> </v>
      </c>
      <c r="J487" s="391">
        <f>VALUE(VLOOKUP(E487,'Pricing Reference'!$A$2:$E$46,5,FALSE))</f>
        <v>30</v>
      </c>
      <c r="K487" s="158"/>
      <c r="L487" s="158"/>
      <c r="M487" s="158"/>
      <c r="N487" s="158"/>
      <c r="O487" s="158"/>
      <c r="P487" s="396">
        <f t="shared" si="97"/>
        <v>0</v>
      </c>
      <c r="Q487" s="163"/>
      <c r="R487" s="160"/>
      <c r="S487" s="156">
        <v>847587004621</v>
      </c>
      <c r="T487" s="397" t="str">
        <f t="shared" si="98"/>
        <v xml:space="preserve"> </v>
      </c>
      <c r="U487" s="395"/>
      <c r="V487" s="161">
        <f t="shared" si="99"/>
        <v>0</v>
      </c>
      <c r="W487" s="161">
        <f t="shared" si="100"/>
        <v>0</v>
      </c>
      <c r="X487" s="161">
        <f t="shared" si="101"/>
        <v>0</v>
      </c>
      <c r="Y487" s="161">
        <f t="shared" si="102"/>
        <v>0</v>
      </c>
      <c r="Z487" s="161">
        <f t="shared" si="103"/>
        <v>0</v>
      </c>
      <c r="AA487" s="162">
        <f t="shared" si="104"/>
        <v>0</v>
      </c>
    </row>
    <row r="488" spans="1:27" s="343" customFormat="1" ht="14.4" thickTop="1" thickBot="1">
      <c r="A488" s="384">
        <v>105725</v>
      </c>
      <c r="B488" s="346" t="s">
        <v>163</v>
      </c>
      <c r="C488" s="346" t="s">
        <v>124</v>
      </c>
      <c r="D488" s="347">
        <v>70</v>
      </c>
      <c r="E488" s="346" t="s">
        <v>581</v>
      </c>
      <c r="F488" s="159">
        <f t="shared" si="96"/>
        <v>17.5</v>
      </c>
      <c r="G488" s="153">
        <f>IF($F$12=1,VALUE(VLOOKUP($E488,'Pricing Reference'!$A$2:$E$46,2,FALSE))," ")</f>
        <v>17.5</v>
      </c>
      <c r="H488" s="153" t="str">
        <f>IF($F$12=2,VALUE(VLOOKUP($E488,'Pricing Reference'!$A$2:$E$46,3,FALSE))," ")</f>
        <v xml:space="preserve"> </v>
      </c>
      <c r="I488" s="153" t="str">
        <f>IF($F$12=3,VALUE(VLOOKUP($E488,'Pricing Reference'!$A$2:$E$46,4,FALSE))," ")</f>
        <v xml:space="preserve"> </v>
      </c>
      <c r="J488" s="391">
        <f>VALUE(VLOOKUP(E488,'Pricing Reference'!$A$2:$E$46,5,FALSE))</f>
        <v>35</v>
      </c>
      <c r="K488" s="158"/>
      <c r="L488" s="158"/>
      <c r="M488" s="158"/>
      <c r="N488" s="158"/>
      <c r="O488" s="158"/>
      <c r="P488" s="396">
        <f t="shared" si="97"/>
        <v>0</v>
      </c>
      <c r="Q488" s="163"/>
      <c r="R488" s="160"/>
      <c r="S488" s="156">
        <v>847587004867</v>
      </c>
      <c r="T488" s="397" t="str">
        <f t="shared" si="98"/>
        <v xml:space="preserve"> </v>
      </c>
      <c r="U488" s="395"/>
      <c r="V488" s="161">
        <f t="shared" si="99"/>
        <v>0</v>
      </c>
      <c r="W488" s="161">
        <f t="shared" si="100"/>
        <v>0</v>
      </c>
      <c r="X488" s="161">
        <f t="shared" si="101"/>
        <v>0</v>
      </c>
      <c r="Y488" s="161">
        <f t="shared" si="102"/>
        <v>0</v>
      </c>
      <c r="Z488" s="161">
        <f t="shared" si="103"/>
        <v>0</v>
      </c>
      <c r="AA488" s="162">
        <f t="shared" si="104"/>
        <v>0</v>
      </c>
    </row>
    <row r="489" spans="1:27" s="343" customFormat="1" ht="14.4" thickTop="1" thickBot="1">
      <c r="A489" s="384">
        <v>100477</v>
      </c>
      <c r="B489" s="346" t="s">
        <v>582</v>
      </c>
      <c r="C489" s="346" t="s">
        <v>124</v>
      </c>
      <c r="D489" s="347">
        <v>70</v>
      </c>
      <c r="E489" s="346" t="s">
        <v>581</v>
      </c>
      <c r="F489" s="159">
        <f t="shared" si="96"/>
        <v>17.5</v>
      </c>
      <c r="G489" s="153">
        <f>IF($F$12=1,VALUE(VLOOKUP($E489,'Pricing Reference'!$A$2:$E$46,2,FALSE))," ")</f>
        <v>17.5</v>
      </c>
      <c r="H489" s="153" t="str">
        <f>IF($F$12=2,VALUE(VLOOKUP($E489,'Pricing Reference'!$A$2:$E$46,3,FALSE))," ")</f>
        <v xml:space="preserve"> </v>
      </c>
      <c r="I489" s="153" t="str">
        <f>IF($F$12=3,VALUE(VLOOKUP($E489,'Pricing Reference'!$A$2:$E$46,4,FALSE))," ")</f>
        <v xml:space="preserve"> </v>
      </c>
      <c r="J489" s="391">
        <f>VALUE(VLOOKUP(E489,'Pricing Reference'!$A$2:$E$46,5,FALSE))</f>
        <v>35</v>
      </c>
      <c r="K489" s="158"/>
      <c r="L489" s="158"/>
      <c r="M489" s="158"/>
      <c r="N489" s="158"/>
      <c r="O489" s="158"/>
      <c r="P489" s="396">
        <f t="shared" si="97"/>
        <v>0</v>
      </c>
      <c r="Q489" s="163"/>
      <c r="R489" s="160"/>
      <c r="S489" s="156">
        <v>847587001873</v>
      </c>
      <c r="T489" s="397" t="str">
        <f t="shared" si="98"/>
        <v xml:space="preserve"> </v>
      </c>
      <c r="U489" s="395"/>
      <c r="V489" s="161">
        <f t="shared" si="99"/>
        <v>0</v>
      </c>
      <c r="W489" s="161">
        <f t="shared" si="100"/>
        <v>0</v>
      </c>
      <c r="X489" s="161">
        <f t="shared" si="101"/>
        <v>0</v>
      </c>
      <c r="Y489" s="161">
        <f t="shared" si="102"/>
        <v>0</v>
      </c>
      <c r="Z489" s="161">
        <f t="shared" si="103"/>
        <v>0</v>
      </c>
      <c r="AA489" s="162">
        <f t="shared" si="104"/>
        <v>0</v>
      </c>
    </row>
    <row r="490" spans="1:27" s="343" customFormat="1" ht="14.4" thickTop="1" thickBot="1">
      <c r="A490" s="384">
        <v>105721</v>
      </c>
      <c r="B490" s="346" t="s">
        <v>444</v>
      </c>
      <c r="C490" s="346" t="s">
        <v>124</v>
      </c>
      <c r="D490" s="347">
        <v>70</v>
      </c>
      <c r="E490" s="346" t="s">
        <v>583</v>
      </c>
      <c r="F490" s="159">
        <f t="shared" si="96"/>
        <v>16.5</v>
      </c>
      <c r="G490" s="153">
        <f>IF($F$12=1,VALUE(VLOOKUP($E490,'Pricing Reference'!$A$2:$E$46,2,FALSE))," ")</f>
        <v>16.5</v>
      </c>
      <c r="H490" s="153" t="str">
        <f>IF($F$12=2,VALUE(VLOOKUP($E490,'Pricing Reference'!$A$2:$E$46,3,FALSE))," ")</f>
        <v xml:space="preserve"> </v>
      </c>
      <c r="I490" s="153" t="str">
        <f>IF($F$12=3,VALUE(VLOOKUP($E490,'Pricing Reference'!$A$2:$E$46,4,FALSE))," ")</f>
        <v xml:space="preserve"> </v>
      </c>
      <c r="J490" s="391">
        <f>VALUE(VLOOKUP(E490,'Pricing Reference'!$A$2:$E$46,5,FALSE))</f>
        <v>33</v>
      </c>
      <c r="K490" s="158"/>
      <c r="L490" s="158"/>
      <c r="M490" s="158"/>
      <c r="N490" s="158"/>
      <c r="O490" s="158"/>
      <c r="P490" s="396">
        <f t="shared" si="97"/>
        <v>0</v>
      </c>
      <c r="Q490" s="163"/>
      <c r="R490" s="160"/>
      <c r="S490" s="156">
        <v>847587004829</v>
      </c>
      <c r="T490" s="397" t="str">
        <f t="shared" si="98"/>
        <v xml:space="preserve"> </v>
      </c>
      <c r="U490" s="395"/>
      <c r="V490" s="161">
        <f t="shared" si="99"/>
        <v>0</v>
      </c>
      <c r="W490" s="161">
        <f t="shared" si="100"/>
        <v>0</v>
      </c>
      <c r="X490" s="161">
        <f t="shared" si="101"/>
        <v>0</v>
      </c>
      <c r="Y490" s="161">
        <f t="shared" si="102"/>
        <v>0</v>
      </c>
      <c r="Z490" s="161">
        <f t="shared" si="103"/>
        <v>0</v>
      </c>
      <c r="AA490" s="162">
        <f t="shared" si="104"/>
        <v>0</v>
      </c>
    </row>
    <row r="491" spans="1:27" s="343" customFormat="1" ht="14.4" thickTop="1" thickBot="1">
      <c r="A491" s="384">
        <v>105722</v>
      </c>
      <c r="B491" s="346" t="s">
        <v>330</v>
      </c>
      <c r="C491" s="346" t="s">
        <v>124</v>
      </c>
      <c r="D491" s="347">
        <v>70</v>
      </c>
      <c r="E491" s="346" t="s">
        <v>583</v>
      </c>
      <c r="F491" s="159">
        <f t="shared" si="96"/>
        <v>16.5</v>
      </c>
      <c r="G491" s="153">
        <f>IF($F$12=1,VALUE(VLOOKUP($E491,'Pricing Reference'!$A$2:$E$46,2,FALSE))," ")</f>
        <v>16.5</v>
      </c>
      <c r="H491" s="153" t="str">
        <f>IF($F$12=2,VALUE(VLOOKUP($E491,'Pricing Reference'!$A$2:$E$46,3,FALSE))," ")</f>
        <v xml:space="preserve"> </v>
      </c>
      <c r="I491" s="153" t="str">
        <f>IF($F$12=3,VALUE(VLOOKUP($E491,'Pricing Reference'!$A$2:$E$46,4,FALSE))," ")</f>
        <v xml:space="preserve"> </v>
      </c>
      <c r="J491" s="391">
        <f>VALUE(VLOOKUP(E491,'Pricing Reference'!$A$2:$E$46,5,FALSE))</f>
        <v>33</v>
      </c>
      <c r="K491" s="158"/>
      <c r="L491" s="158"/>
      <c r="M491" s="158"/>
      <c r="N491" s="158"/>
      <c r="O491" s="158"/>
      <c r="P491" s="396">
        <f t="shared" si="97"/>
        <v>0</v>
      </c>
      <c r="Q491" s="163"/>
      <c r="R491" s="160"/>
      <c r="S491" s="156">
        <v>847587004836</v>
      </c>
      <c r="T491" s="397" t="str">
        <f t="shared" si="98"/>
        <v xml:space="preserve"> </v>
      </c>
      <c r="U491" s="395"/>
      <c r="V491" s="161">
        <f t="shared" si="99"/>
        <v>0</v>
      </c>
      <c r="W491" s="161">
        <f t="shared" si="100"/>
        <v>0</v>
      </c>
      <c r="X491" s="161">
        <f t="shared" si="101"/>
        <v>0</v>
      </c>
      <c r="Y491" s="161">
        <f t="shared" si="102"/>
        <v>0</v>
      </c>
      <c r="Z491" s="161">
        <f t="shared" si="103"/>
        <v>0</v>
      </c>
      <c r="AA491" s="162">
        <f t="shared" si="104"/>
        <v>0</v>
      </c>
    </row>
    <row r="492" spans="1:27" s="343" customFormat="1" ht="14.4" thickTop="1" thickBot="1">
      <c r="A492" s="384">
        <v>105723</v>
      </c>
      <c r="B492" s="346" t="s">
        <v>476</v>
      </c>
      <c r="C492" s="346" t="s">
        <v>124</v>
      </c>
      <c r="D492" s="347">
        <v>70</v>
      </c>
      <c r="E492" s="346" t="s">
        <v>583</v>
      </c>
      <c r="F492" s="159">
        <f t="shared" si="96"/>
        <v>16.5</v>
      </c>
      <c r="G492" s="153">
        <f>IF($F$12=1,VALUE(VLOOKUP($E492,'Pricing Reference'!$A$2:$E$46,2,FALSE))," ")</f>
        <v>16.5</v>
      </c>
      <c r="H492" s="153" t="str">
        <f>IF($F$12=2,VALUE(VLOOKUP($E492,'Pricing Reference'!$A$2:$E$46,3,FALSE))," ")</f>
        <v xml:space="preserve"> </v>
      </c>
      <c r="I492" s="153" t="str">
        <f>IF($F$12=3,VALUE(VLOOKUP($E492,'Pricing Reference'!$A$2:$E$46,4,FALSE))," ")</f>
        <v xml:space="preserve"> </v>
      </c>
      <c r="J492" s="391">
        <f>VALUE(VLOOKUP(E492,'Pricing Reference'!$A$2:$E$46,5,FALSE))</f>
        <v>33</v>
      </c>
      <c r="K492" s="158"/>
      <c r="L492" s="158"/>
      <c r="M492" s="158"/>
      <c r="N492" s="158"/>
      <c r="O492" s="158"/>
      <c r="P492" s="396">
        <f t="shared" si="97"/>
        <v>0</v>
      </c>
      <c r="Q492" s="163"/>
      <c r="R492" s="160"/>
      <c r="S492" s="156">
        <v>847587004843</v>
      </c>
      <c r="T492" s="397" t="str">
        <f t="shared" si="98"/>
        <v xml:space="preserve"> </v>
      </c>
      <c r="U492" s="395"/>
      <c r="V492" s="161">
        <f t="shared" si="99"/>
        <v>0</v>
      </c>
      <c r="W492" s="161">
        <f t="shared" si="100"/>
        <v>0</v>
      </c>
      <c r="X492" s="161">
        <f t="shared" si="101"/>
        <v>0</v>
      </c>
      <c r="Y492" s="161">
        <f t="shared" si="102"/>
        <v>0</v>
      </c>
      <c r="Z492" s="161">
        <f t="shared" si="103"/>
        <v>0</v>
      </c>
      <c r="AA492" s="162">
        <f t="shared" si="104"/>
        <v>0</v>
      </c>
    </row>
    <row r="493" spans="1:27" s="343" customFormat="1" ht="14.4" thickTop="1" thickBot="1">
      <c r="A493" s="384">
        <v>105724</v>
      </c>
      <c r="B493" s="346" t="s">
        <v>462</v>
      </c>
      <c r="C493" s="346" t="s">
        <v>124</v>
      </c>
      <c r="D493" s="347">
        <v>70</v>
      </c>
      <c r="E493" s="346" t="s">
        <v>583</v>
      </c>
      <c r="F493" s="159">
        <f t="shared" si="96"/>
        <v>16.5</v>
      </c>
      <c r="G493" s="153">
        <f>IF($F$12=1,VALUE(VLOOKUP($E493,'Pricing Reference'!$A$2:$E$46,2,FALSE))," ")</f>
        <v>16.5</v>
      </c>
      <c r="H493" s="153" t="str">
        <f>IF($F$12=2,VALUE(VLOOKUP($E493,'Pricing Reference'!$A$2:$E$46,3,FALSE))," ")</f>
        <v xml:space="preserve"> </v>
      </c>
      <c r="I493" s="153" t="str">
        <f>IF($F$12=3,VALUE(VLOOKUP($E493,'Pricing Reference'!$A$2:$E$46,4,FALSE))," ")</f>
        <v xml:space="preserve"> </v>
      </c>
      <c r="J493" s="391">
        <f>VALUE(VLOOKUP(E493,'Pricing Reference'!$A$2:$E$46,5,FALSE))</f>
        <v>33</v>
      </c>
      <c r="K493" s="158"/>
      <c r="L493" s="158"/>
      <c r="M493" s="158"/>
      <c r="N493" s="158"/>
      <c r="O493" s="158"/>
      <c r="P493" s="396">
        <f t="shared" si="97"/>
        <v>0</v>
      </c>
      <c r="Q493" s="163"/>
      <c r="R493" s="160"/>
      <c r="S493" s="156">
        <v>847587004850</v>
      </c>
      <c r="T493" s="397" t="str">
        <f t="shared" si="98"/>
        <v xml:space="preserve"> </v>
      </c>
      <c r="U493" s="395"/>
      <c r="V493" s="161">
        <f t="shared" si="99"/>
        <v>0</v>
      </c>
      <c r="W493" s="161">
        <f t="shared" si="100"/>
        <v>0</v>
      </c>
      <c r="X493" s="161">
        <f t="shared" si="101"/>
        <v>0</v>
      </c>
      <c r="Y493" s="161">
        <f t="shared" si="102"/>
        <v>0</v>
      </c>
      <c r="Z493" s="161">
        <f t="shared" si="103"/>
        <v>0</v>
      </c>
      <c r="AA493" s="162">
        <f t="shared" si="104"/>
        <v>0</v>
      </c>
    </row>
    <row r="494" spans="1:27" s="343" customFormat="1" ht="14.4" thickTop="1" thickBot="1">
      <c r="A494" s="384">
        <v>105712</v>
      </c>
      <c r="B494" s="346" t="s">
        <v>490</v>
      </c>
      <c r="C494" s="346" t="s">
        <v>124</v>
      </c>
      <c r="D494" s="347">
        <v>71</v>
      </c>
      <c r="E494" s="346" t="s">
        <v>583</v>
      </c>
      <c r="F494" s="159">
        <f t="shared" si="96"/>
        <v>16.5</v>
      </c>
      <c r="G494" s="153">
        <f>IF($F$12=1,VALUE(VLOOKUP($E494,'Pricing Reference'!$A$2:$E$46,2,FALSE))," ")</f>
        <v>16.5</v>
      </c>
      <c r="H494" s="153" t="str">
        <f>IF($F$12=2,VALUE(VLOOKUP($E494,'Pricing Reference'!$A$2:$E$46,3,FALSE))," ")</f>
        <v xml:space="preserve"> </v>
      </c>
      <c r="I494" s="153" t="str">
        <f>IF($F$12=3,VALUE(VLOOKUP($E494,'Pricing Reference'!$A$2:$E$46,4,FALSE))," ")</f>
        <v xml:space="preserve"> </v>
      </c>
      <c r="J494" s="391">
        <f>VALUE(VLOOKUP(E494,'Pricing Reference'!$A$2:$E$46,5,FALSE))</f>
        <v>33</v>
      </c>
      <c r="K494" s="158"/>
      <c r="L494" s="158"/>
      <c r="M494" s="158"/>
      <c r="N494" s="158"/>
      <c r="O494" s="158"/>
      <c r="P494" s="396">
        <f t="shared" si="97"/>
        <v>0</v>
      </c>
      <c r="Q494" s="163"/>
      <c r="R494" s="160"/>
      <c r="S494" s="156">
        <v>847587004737</v>
      </c>
      <c r="T494" s="397" t="str">
        <f t="shared" si="98"/>
        <v xml:space="preserve"> </v>
      </c>
      <c r="U494" s="395"/>
      <c r="V494" s="161">
        <f t="shared" si="99"/>
        <v>0</v>
      </c>
      <c r="W494" s="161">
        <f t="shared" si="100"/>
        <v>0</v>
      </c>
      <c r="X494" s="161">
        <f t="shared" si="101"/>
        <v>0</v>
      </c>
      <c r="Y494" s="161">
        <f t="shared" si="102"/>
        <v>0</v>
      </c>
      <c r="Z494" s="161">
        <f t="shared" si="103"/>
        <v>0</v>
      </c>
      <c r="AA494" s="162">
        <f t="shared" si="104"/>
        <v>0</v>
      </c>
    </row>
    <row r="495" spans="1:27" s="343" customFormat="1" ht="14.4" thickTop="1" thickBot="1">
      <c r="A495" s="386">
        <v>105713</v>
      </c>
      <c r="B495" s="348" t="s">
        <v>584</v>
      </c>
      <c r="C495" s="346" t="s">
        <v>124</v>
      </c>
      <c r="D495" s="347">
        <v>71</v>
      </c>
      <c r="E495" s="346" t="s">
        <v>583</v>
      </c>
      <c r="F495" s="159">
        <f t="shared" si="96"/>
        <v>16.5</v>
      </c>
      <c r="G495" s="153">
        <f>IF($F$12=1,VALUE(VLOOKUP($E495,'Pricing Reference'!$A$2:$E$46,2,FALSE))," ")</f>
        <v>16.5</v>
      </c>
      <c r="H495" s="153" t="str">
        <f>IF($F$12=2,VALUE(VLOOKUP($E495,'Pricing Reference'!$A$2:$E$46,3,FALSE))," ")</f>
        <v xml:space="preserve"> </v>
      </c>
      <c r="I495" s="153" t="str">
        <f>IF($F$12=3,VALUE(VLOOKUP($E495,'Pricing Reference'!$A$2:$E$46,4,FALSE))," ")</f>
        <v xml:space="preserve"> </v>
      </c>
      <c r="J495" s="391">
        <f>VALUE(VLOOKUP(E495,'Pricing Reference'!$A$2:$E$46,5,FALSE))</f>
        <v>33</v>
      </c>
      <c r="K495" s="158"/>
      <c r="L495" s="158"/>
      <c r="M495" s="158"/>
      <c r="N495" s="158"/>
      <c r="O495" s="158"/>
      <c r="P495" s="396">
        <f t="shared" si="97"/>
        <v>0</v>
      </c>
      <c r="Q495" s="163"/>
      <c r="R495" s="160"/>
      <c r="S495" s="156">
        <v>847587004744</v>
      </c>
      <c r="T495" s="397" t="str">
        <f t="shared" si="98"/>
        <v xml:space="preserve"> </v>
      </c>
      <c r="U495" s="395"/>
      <c r="V495" s="161">
        <f t="shared" si="99"/>
        <v>0</v>
      </c>
      <c r="W495" s="161">
        <f t="shared" si="100"/>
        <v>0</v>
      </c>
      <c r="X495" s="161">
        <f t="shared" si="101"/>
        <v>0</v>
      </c>
      <c r="Y495" s="161">
        <f t="shared" si="102"/>
        <v>0</v>
      </c>
      <c r="Z495" s="161">
        <f t="shared" si="103"/>
        <v>0</v>
      </c>
      <c r="AA495" s="162">
        <f t="shared" si="104"/>
        <v>0</v>
      </c>
    </row>
    <row r="496" spans="1:27" s="343" customFormat="1" ht="14.4" thickTop="1" thickBot="1">
      <c r="A496" s="386">
        <v>105714</v>
      </c>
      <c r="B496" s="348" t="s">
        <v>473</v>
      </c>
      <c r="C496" s="346" t="s">
        <v>124</v>
      </c>
      <c r="D496" s="347">
        <v>71</v>
      </c>
      <c r="E496" s="346" t="s">
        <v>583</v>
      </c>
      <c r="F496" s="159">
        <f t="shared" si="96"/>
        <v>16.5</v>
      </c>
      <c r="G496" s="153">
        <f>IF($F$12=1,VALUE(VLOOKUP($E496,'Pricing Reference'!$A$2:$E$46,2,FALSE))," ")</f>
        <v>16.5</v>
      </c>
      <c r="H496" s="153" t="str">
        <f>IF($F$12=2,VALUE(VLOOKUP($E496,'Pricing Reference'!$A$2:$E$46,3,FALSE))," ")</f>
        <v xml:space="preserve"> </v>
      </c>
      <c r="I496" s="153" t="str">
        <f>IF($F$12=3,VALUE(VLOOKUP($E496,'Pricing Reference'!$A$2:$E$46,4,FALSE))," ")</f>
        <v xml:space="preserve"> </v>
      </c>
      <c r="J496" s="391">
        <f>VALUE(VLOOKUP(E496,'Pricing Reference'!$A$2:$E$46,5,FALSE))</f>
        <v>33</v>
      </c>
      <c r="K496" s="158"/>
      <c r="L496" s="158"/>
      <c r="M496" s="158"/>
      <c r="N496" s="158"/>
      <c r="O496" s="158"/>
      <c r="P496" s="396">
        <f t="shared" si="97"/>
        <v>0</v>
      </c>
      <c r="Q496" s="163"/>
      <c r="R496" s="160"/>
      <c r="S496" s="156">
        <v>847587004751</v>
      </c>
      <c r="T496" s="397" t="str">
        <f t="shared" si="98"/>
        <v xml:space="preserve"> </v>
      </c>
      <c r="U496" s="395"/>
      <c r="V496" s="161">
        <f t="shared" si="99"/>
        <v>0</v>
      </c>
      <c r="W496" s="161">
        <f t="shared" si="100"/>
        <v>0</v>
      </c>
      <c r="X496" s="161">
        <f t="shared" si="101"/>
        <v>0</v>
      </c>
      <c r="Y496" s="161">
        <f t="shared" si="102"/>
        <v>0</v>
      </c>
      <c r="Z496" s="161">
        <f t="shared" si="103"/>
        <v>0</v>
      </c>
      <c r="AA496" s="162">
        <f t="shared" si="104"/>
        <v>0</v>
      </c>
    </row>
    <row r="497" spans="1:27" s="343" customFormat="1" ht="14.4" thickTop="1" thickBot="1">
      <c r="A497" s="386">
        <v>105715</v>
      </c>
      <c r="B497" s="348" t="s">
        <v>585</v>
      </c>
      <c r="C497" s="346" t="s">
        <v>124</v>
      </c>
      <c r="D497" s="347">
        <v>71</v>
      </c>
      <c r="E497" s="346" t="s">
        <v>583</v>
      </c>
      <c r="F497" s="159">
        <f t="shared" si="96"/>
        <v>16.5</v>
      </c>
      <c r="G497" s="153">
        <f>IF($F$12=1,VALUE(VLOOKUP($E497,'Pricing Reference'!$A$2:$E$46,2,FALSE))," ")</f>
        <v>16.5</v>
      </c>
      <c r="H497" s="153" t="str">
        <f>IF($F$12=2,VALUE(VLOOKUP($E497,'Pricing Reference'!$A$2:$E$46,3,FALSE))," ")</f>
        <v xml:space="preserve"> </v>
      </c>
      <c r="I497" s="153" t="str">
        <f>IF($F$12=3,VALUE(VLOOKUP($E497,'Pricing Reference'!$A$2:$E$46,4,FALSE))," ")</f>
        <v xml:space="preserve"> </v>
      </c>
      <c r="J497" s="391">
        <f>VALUE(VLOOKUP(E497,'Pricing Reference'!$A$2:$E$46,5,FALSE))</f>
        <v>33</v>
      </c>
      <c r="K497" s="158"/>
      <c r="L497" s="158"/>
      <c r="M497" s="158"/>
      <c r="N497" s="158"/>
      <c r="O497" s="158"/>
      <c r="P497" s="396">
        <f t="shared" si="97"/>
        <v>0</v>
      </c>
      <c r="Q497" s="163"/>
      <c r="R497" s="160"/>
      <c r="S497" s="156">
        <v>847587004768</v>
      </c>
      <c r="T497" s="397" t="str">
        <f t="shared" si="98"/>
        <v xml:space="preserve"> </v>
      </c>
      <c r="U497" s="395"/>
      <c r="V497" s="161">
        <f t="shared" si="99"/>
        <v>0</v>
      </c>
      <c r="W497" s="161">
        <f t="shared" si="100"/>
        <v>0</v>
      </c>
      <c r="X497" s="161">
        <f t="shared" si="101"/>
        <v>0</v>
      </c>
      <c r="Y497" s="161">
        <f t="shared" si="102"/>
        <v>0</v>
      </c>
      <c r="Z497" s="161">
        <f t="shared" si="103"/>
        <v>0</v>
      </c>
      <c r="AA497" s="162">
        <f t="shared" si="104"/>
        <v>0</v>
      </c>
    </row>
    <row r="498" spans="1:27" s="343" customFormat="1" ht="14.4" thickTop="1" thickBot="1">
      <c r="A498" s="386">
        <v>105716</v>
      </c>
      <c r="B498" s="348" t="s">
        <v>470</v>
      </c>
      <c r="C498" s="346" t="s">
        <v>124</v>
      </c>
      <c r="D498" s="347">
        <v>71</v>
      </c>
      <c r="E498" s="346" t="s">
        <v>583</v>
      </c>
      <c r="F498" s="159">
        <f t="shared" si="96"/>
        <v>16.5</v>
      </c>
      <c r="G498" s="153">
        <f>IF($F$12=1,VALUE(VLOOKUP($E498,'Pricing Reference'!$A$2:$E$46,2,FALSE))," ")</f>
        <v>16.5</v>
      </c>
      <c r="H498" s="153" t="str">
        <f>IF($F$12=2,VALUE(VLOOKUP($E498,'Pricing Reference'!$A$2:$E$46,3,FALSE))," ")</f>
        <v xml:space="preserve"> </v>
      </c>
      <c r="I498" s="153" t="str">
        <f>IF($F$12=3,VALUE(VLOOKUP($E498,'Pricing Reference'!$A$2:$E$46,4,FALSE))," ")</f>
        <v xml:space="preserve"> </v>
      </c>
      <c r="J498" s="391">
        <f>VALUE(VLOOKUP(E498,'Pricing Reference'!$A$2:$E$46,5,FALSE))</f>
        <v>33</v>
      </c>
      <c r="K498" s="158"/>
      <c r="L498" s="158"/>
      <c r="M498" s="158"/>
      <c r="N498" s="158"/>
      <c r="O498" s="158"/>
      <c r="P498" s="396">
        <f t="shared" si="97"/>
        <v>0</v>
      </c>
      <c r="Q498" s="163"/>
      <c r="R498" s="160"/>
      <c r="S498" s="156">
        <v>847587004775</v>
      </c>
      <c r="T498" s="397" t="str">
        <f t="shared" si="98"/>
        <v xml:space="preserve"> </v>
      </c>
      <c r="U498" s="395"/>
      <c r="V498" s="161">
        <f t="shared" si="99"/>
        <v>0</v>
      </c>
      <c r="W498" s="161">
        <f t="shared" si="100"/>
        <v>0</v>
      </c>
      <c r="X498" s="161">
        <f t="shared" si="101"/>
        <v>0</v>
      </c>
      <c r="Y498" s="161">
        <f t="shared" si="102"/>
        <v>0</v>
      </c>
      <c r="Z498" s="161">
        <f t="shared" si="103"/>
        <v>0</v>
      </c>
      <c r="AA498" s="162">
        <f t="shared" si="104"/>
        <v>0</v>
      </c>
    </row>
    <row r="499" spans="1:27" s="343" customFormat="1" ht="14.4" thickTop="1" thickBot="1">
      <c r="A499" s="386">
        <v>105717</v>
      </c>
      <c r="B499" s="348" t="s">
        <v>586</v>
      </c>
      <c r="C499" s="346" t="s">
        <v>124</v>
      </c>
      <c r="D499" s="347">
        <v>71</v>
      </c>
      <c r="E499" s="346" t="s">
        <v>583</v>
      </c>
      <c r="F499" s="159">
        <f t="shared" si="96"/>
        <v>16.5</v>
      </c>
      <c r="G499" s="153">
        <f>IF($F$12=1,VALUE(VLOOKUP($E499,'Pricing Reference'!$A$2:$E$46,2,FALSE))," ")</f>
        <v>16.5</v>
      </c>
      <c r="H499" s="153" t="str">
        <f>IF($F$12=2,VALUE(VLOOKUP($E499,'Pricing Reference'!$A$2:$E$46,3,FALSE))," ")</f>
        <v xml:space="preserve"> </v>
      </c>
      <c r="I499" s="153" t="str">
        <f>IF($F$12=3,VALUE(VLOOKUP($E499,'Pricing Reference'!$A$2:$E$46,4,FALSE))," ")</f>
        <v xml:space="preserve"> </v>
      </c>
      <c r="J499" s="391">
        <f>VALUE(VLOOKUP(E499,'Pricing Reference'!$A$2:$E$46,5,FALSE))</f>
        <v>33</v>
      </c>
      <c r="K499" s="158"/>
      <c r="L499" s="158"/>
      <c r="M499" s="158"/>
      <c r="N499" s="158"/>
      <c r="O499" s="158"/>
      <c r="P499" s="396">
        <f t="shared" si="97"/>
        <v>0</v>
      </c>
      <c r="Q499" s="163"/>
      <c r="R499" s="160"/>
      <c r="S499" s="156">
        <v>847587004782</v>
      </c>
      <c r="T499" s="397" t="str">
        <f t="shared" si="98"/>
        <v xml:space="preserve"> </v>
      </c>
      <c r="U499" s="395"/>
      <c r="V499" s="161">
        <f t="shared" si="99"/>
        <v>0</v>
      </c>
      <c r="W499" s="161">
        <f t="shared" si="100"/>
        <v>0</v>
      </c>
      <c r="X499" s="161">
        <f t="shared" si="101"/>
        <v>0</v>
      </c>
      <c r="Y499" s="161">
        <f t="shared" si="102"/>
        <v>0</v>
      </c>
      <c r="Z499" s="161">
        <f t="shared" si="103"/>
        <v>0</v>
      </c>
      <c r="AA499" s="162">
        <f t="shared" si="104"/>
        <v>0</v>
      </c>
    </row>
    <row r="500" spans="1:27" s="343" customFormat="1" ht="14.4" thickTop="1" thickBot="1">
      <c r="A500" s="386">
        <v>105718</v>
      </c>
      <c r="B500" s="348" t="s">
        <v>587</v>
      </c>
      <c r="C500" s="346" t="s">
        <v>124</v>
      </c>
      <c r="D500" s="347">
        <v>71</v>
      </c>
      <c r="E500" s="346" t="s">
        <v>583</v>
      </c>
      <c r="F500" s="159">
        <f t="shared" si="96"/>
        <v>16.5</v>
      </c>
      <c r="G500" s="153">
        <f>IF($F$12=1,VALUE(VLOOKUP($E500,'Pricing Reference'!$A$2:$E$46,2,FALSE))," ")</f>
        <v>16.5</v>
      </c>
      <c r="H500" s="153" t="str">
        <f>IF($F$12=2,VALUE(VLOOKUP($E500,'Pricing Reference'!$A$2:$E$46,3,FALSE))," ")</f>
        <v xml:space="preserve"> </v>
      </c>
      <c r="I500" s="153" t="str">
        <f>IF($F$12=3,VALUE(VLOOKUP($E500,'Pricing Reference'!$A$2:$E$46,4,FALSE))," ")</f>
        <v xml:space="preserve"> </v>
      </c>
      <c r="J500" s="391">
        <f>VALUE(VLOOKUP(E500,'Pricing Reference'!$A$2:$E$46,5,FALSE))</f>
        <v>33</v>
      </c>
      <c r="K500" s="158"/>
      <c r="L500" s="158"/>
      <c r="M500" s="158"/>
      <c r="N500" s="158"/>
      <c r="O500" s="158"/>
      <c r="P500" s="396">
        <f t="shared" si="97"/>
        <v>0</v>
      </c>
      <c r="Q500" s="163"/>
      <c r="R500" s="160"/>
      <c r="S500" s="156">
        <v>847587004799</v>
      </c>
      <c r="T500" s="397" t="str">
        <f t="shared" si="98"/>
        <v xml:space="preserve"> </v>
      </c>
      <c r="U500" s="395"/>
      <c r="V500" s="161">
        <f t="shared" si="99"/>
        <v>0</v>
      </c>
      <c r="W500" s="161">
        <f t="shared" si="100"/>
        <v>0</v>
      </c>
      <c r="X500" s="161">
        <f t="shared" si="101"/>
        <v>0</v>
      </c>
      <c r="Y500" s="161">
        <f t="shared" si="102"/>
        <v>0</v>
      </c>
      <c r="Z500" s="161">
        <f t="shared" si="103"/>
        <v>0</v>
      </c>
      <c r="AA500" s="162">
        <f t="shared" si="104"/>
        <v>0</v>
      </c>
    </row>
    <row r="501" spans="1:27" s="343" customFormat="1" ht="14.4" thickTop="1" thickBot="1">
      <c r="A501" s="386">
        <v>105719</v>
      </c>
      <c r="B501" s="348" t="s">
        <v>452</v>
      </c>
      <c r="C501" s="346" t="s">
        <v>124</v>
      </c>
      <c r="D501" s="347">
        <v>71</v>
      </c>
      <c r="E501" s="346" t="s">
        <v>583</v>
      </c>
      <c r="F501" s="159">
        <f t="shared" si="96"/>
        <v>16.5</v>
      </c>
      <c r="G501" s="153">
        <f>IF($F$12=1,VALUE(VLOOKUP($E501,'Pricing Reference'!$A$2:$E$46,2,FALSE))," ")</f>
        <v>16.5</v>
      </c>
      <c r="H501" s="153" t="str">
        <f>IF($F$12=2,VALUE(VLOOKUP($E501,'Pricing Reference'!$A$2:$E$46,3,FALSE))," ")</f>
        <v xml:space="preserve"> </v>
      </c>
      <c r="I501" s="153" t="str">
        <f>IF($F$12=3,VALUE(VLOOKUP($E501,'Pricing Reference'!$A$2:$E$46,4,FALSE))," ")</f>
        <v xml:space="preserve"> </v>
      </c>
      <c r="J501" s="391">
        <f>VALUE(VLOOKUP(E501,'Pricing Reference'!$A$2:$E$46,5,FALSE))</f>
        <v>33</v>
      </c>
      <c r="K501" s="158"/>
      <c r="L501" s="158"/>
      <c r="M501" s="158"/>
      <c r="N501" s="158"/>
      <c r="O501" s="158"/>
      <c r="P501" s="396">
        <f t="shared" si="97"/>
        <v>0</v>
      </c>
      <c r="Q501" s="163"/>
      <c r="R501" s="160"/>
      <c r="S501" s="156">
        <v>847587004805</v>
      </c>
      <c r="T501" s="397" t="str">
        <f t="shared" si="98"/>
        <v xml:space="preserve"> </v>
      </c>
      <c r="U501" s="395"/>
      <c r="V501" s="161">
        <f t="shared" si="99"/>
        <v>0</v>
      </c>
      <c r="W501" s="161">
        <f t="shared" si="100"/>
        <v>0</v>
      </c>
      <c r="X501" s="161">
        <f t="shared" si="101"/>
        <v>0</v>
      </c>
      <c r="Y501" s="161">
        <f t="shared" si="102"/>
        <v>0</v>
      </c>
      <c r="Z501" s="161">
        <f t="shared" si="103"/>
        <v>0</v>
      </c>
      <c r="AA501" s="162">
        <f t="shared" si="104"/>
        <v>0</v>
      </c>
    </row>
    <row r="502" spans="1:27" s="343" customFormat="1" ht="14.4" thickTop="1" thickBot="1">
      <c r="A502" s="386">
        <v>105720</v>
      </c>
      <c r="B502" s="348" t="s">
        <v>445</v>
      </c>
      <c r="C502" s="346" t="s">
        <v>124</v>
      </c>
      <c r="D502" s="347">
        <v>71</v>
      </c>
      <c r="E502" s="346" t="s">
        <v>583</v>
      </c>
      <c r="F502" s="159">
        <f t="shared" si="96"/>
        <v>16.5</v>
      </c>
      <c r="G502" s="153">
        <f>IF($F$12=1,VALUE(VLOOKUP($E502,'Pricing Reference'!$A$2:$E$46,2,FALSE))," ")</f>
        <v>16.5</v>
      </c>
      <c r="H502" s="153" t="str">
        <f>IF($F$12=2,VALUE(VLOOKUP($E502,'Pricing Reference'!$A$2:$E$46,3,FALSE))," ")</f>
        <v xml:space="preserve"> </v>
      </c>
      <c r="I502" s="153" t="str">
        <f>IF($F$12=3,VALUE(VLOOKUP($E502,'Pricing Reference'!$A$2:$E$46,4,FALSE))," ")</f>
        <v xml:space="preserve"> </v>
      </c>
      <c r="J502" s="391">
        <f>VALUE(VLOOKUP(E502,'Pricing Reference'!$A$2:$E$46,5,FALSE))</f>
        <v>33</v>
      </c>
      <c r="K502" s="158"/>
      <c r="L502" s="158"/>
      <c r="M502" s="158"/>
      <c r="N502" s="158"/>
      <c r="O502" s="158"/>
      <c r="P502" s="396">
        <f t="shared" si="97"/>
        <v>0</v>
      </c>
      <c r="Q502" s="163"/>
      <c r="R502" s="160"/>
      <c r="S502" s="156">
        <v>847587004812</v>
      </c>
      <c r="T502" s="397" t="str">
        <f t="shared" si="98"/>
        <v xml:space="preserve"> </v>
      </c>
      <c r="U502" s="395"/>
      <c r="V502" s="161">
        <f t="shared" si="99"/>
        <v>0</v>
      </c>
      <c r="W502" s="161">
        <f t="shared" si="100"/>
        <v>0</v>
      </c>
      <c r="X502" s="161">
        <f t="shared" si="101"/>
        <v>0</v>
      </c>
      <c r="Y502" s="161">
        <f t="shared" si="102"/>
        <v>0</v>
      </c>
      <c r="Z502" s="161">
        <f t="shared" si="103"/>
        <v>0</v>
      </c>
      <c r="AA502" s="162">
        <f t="shared" si="104"/>
        <v>0</v>
      </c>
    </row>
    <row r="503" spans="1:27" s="343" customFormat="1" ht="14.4" thickTop="1" thickBot="1">
      <c r="A503" s="386">
        <v>101163</v>
      </c>
      <c r="B503" s="348" t="s">
        <v>588</v>
      </c>
      <c r="C503" s="346" t="s">
        <v>124</v>
      </c>
      <c r="D503" s="347">
        <v>71</v>
      </c>
      <c r="E503" s="346" t="s">
        <v>583</v>
      </c>
      <c r="F503" s="159">
        <f t="shared" si="96"/>
        <v>16.5</v>
      </c>
      <c r="G503" s="153">
        <f>IF($F$12=1,VALUE(VLOOKUP($E503,'Pricing Reference'!$A$2:$E$46,2,FALSE))," ")</f>
        <v>16.5</v>
      </c>
      <c r="H503" s="153" t="str">
        <f>IF($F$12=2,VALUE(VLOOKUP($E503,'Pricing Reference'!$A$2:$E$46,3,FALSE))," ")</f>
        <v xml:space="preserve"> </v>
      </c>
      <c r="I503" s="153" t="str">
        <f>IF($F$12=3,VALUE(VLOOKUP($E503,'Pricing Reference'!$A$2:$E$46,4,FALSE))," ")</f>
        <v xml:space="preserve"> </v>
      </c>
      <c r="J503" s="391">
        <f>VALUE(VLOOKUP(E503,'Pricing Reference'!$A$2:$E$46,5,FALSE))</f>
        <v>33</v>
      </c>
      <c r="K503" s="158"/>
      <c r="L503" s="158"/>
      <c r="M503" s="158"/>
      <c r="N503" s="158"/>
      <c r="O503" s="158"/>
      <c r="P503" s="396">
        <f t="shared" si="97"/>
        <v>0</v>
      </c>
      <c r="Q503" s="163"/>
      <c r="R503" s="160"/>
      <c r="S503" s="156">
        <v>877958007432</v>
      </c>
      <c r="T503" s="397" t="str">
        <f t="shared" si="98"/>
        <v xml:space="preserve"> </v>
      </c>
      <c r="U503" s="395"/>
      <c r="V503" s="161">
        <f t="shared" si="99"/>
        <v>0</v>
      </c>
      <c r="W503" s="161">
        <f t="shared" si="100"/>
        <v>0</v>
      </c>
      <c r="X503" s="161">
        <f t="shared" si="101"/>
        <v>0</v>
      </c>
      <c r="Y503" s="161">
        <f t="shared" si="102"/>
        <v>0</v>
      </c>
      <c r="Z503" s="161">
        <f t="shared" si="103"/>
        <v>0</v>
      </c>
      <c r="AA503" s="162">
        <f t="shared" si="104"/>
        <v>0</v>
      </c>
    </row>
    <row r="504" spans="1:27" s="343" customFormat="1" ht="14.4" thickTop="1" thickBot="1">
      <c r="A504" s="386">
        <v>101162</v>
      </c>
      <c r="B504" s="348" t="s">
        <v>589</v>
      </c>
      <c r="C504" s="346" t="s">
        <v>124</v>
      </c>
      <c r="D504" s="347">
        <v>71</v>
      </c>
      <c r="E504" s="346" t="s">
        <v>583</v>
      </c>
      <c r="F504" s="159">
        <f t="shared" si="96"/>
        <v>16.5</v>
      </c>
      <c r="G504" s="153">
        <f>IF($F$12=1,VALUE(VLOOKUP($E504,'Pricing Reference'!$A$2:$E$46,2,FALSE))," ")</f>
        <v>16.5</v>
      </c>
      <c r="H504" s="153" t="str">
        <f>IF($F$12=2,VALUE(VLOOKUP($E504,'Pricing Reference'!$A$2:$E$46,3,FALSE))," ")</f>
        <v xml:space="preserve"> </v>
      </c>
      <c r="I504" s="153" t="str">
        <f>IF($F$12=3,VALUE(VLOOKUP($E504,'Pricing Reference'!$A$2:$E$46,4,FALSE))," ")</f>
        <v xml:space="preserve"> </v>
      </c>
      <c r="J504" s="391">
        <f>VALUE(VLOOKUP(E504,'Pricing Reference'!$A$2:$E$46,5,FALSE))</f>
        <v>33</v>
      </c>
      <c r="K504" s="158"/>
      <c r="L504" s="158"/>
      <c r="M504" s="158"/>
      <c r="N504" s="158"/>
      <c r="O504" s="158"/>
      <c r="P504" s="396">
        <f t="shared" si="97"/>
        <v>0</v>
      </c>
      <c r="Q504" s="163"/>
      <c r="R504" s="160"/>
      <c r="S504" s="156">
        <v>877958007333</v>
      </c>
      <c r="T504" s="397" t="str">
        <f t="shared" si="98"/>
        <v xml:space="preserve"> </v>
      </c>
      <c r="U504" s="395"/>
      <c r="V504" s="161">
        <f t="shared" si="99"/>
        <v>0</v>
      </c>
      <c r="W504" s="161">
        <f t="shared" si="100"/>
        <v>0</v>
      </c>
      <c r="X504" s="161">
        <f t="shared" si="101"/>
        <v>0</v>
      </c>
      <c r="Y504" s="161">
        <f t="shared" si="102"/>
        <v>0</v>
      </c>
      <c r="Z504" s="161">
        <f t="shared" si="103"/>
        <v>0</v>
      </c>
      <c r="AA504" s="162">
        <f t="shared" si="104"/>
        <v>0</v>
      </c>
    </row>
    <row r="505" spans="1:27" s="343" customFormat="1" ht="14.4" thickTop="1" thickBot="1">
      <c r="A505" s="386">
        <v>100476</v>
      </c>
      <c r="B505" s="348" t="s">
        <v>448</v>
      </c>
      <c r="C505" s="346" t="s">
        <v>124</v>
      </c>
      <c r="D505" s="347">
        <v>71</v>
      </c>
      <c r="E505" s="346" t="s">
        <v>583</v>
      </c>
      <c r="F505" s="159">
        <f t="shared" si="96"/>
        <v>16.5</v>
      </c>
      <c r="G505" s="153">
        <f>IF($F$12=1,VALUE(VLOOKUP($E505,'Pricing Reference'!$A$2:$E$46,2,FALSE))," ")</f>
        <v>16.5</v>
      </c>
      <c r="H505" s="153" t="str">
        <f>IF($F$12=2,VALUE(VLOOKUP($E505,'Pricing Reference'!$A$2:$E$46,3,FALSE))," ")</f>
        <v xml:space="preserve"> </v>
      </c>
      <c r="I505" s="153" t="str">
        <f>IF($F$12=3,VALUE(VLOOKUP($E505,'Pricing Reference'!$A$2:$E$46,4,FALSE))," ")</f>
        <v xml:space="preserve"> </v>
      </c>
      <c r="J505" s="391">
        <f>VALUE(VLOOKUP(E505,'Pricing Reference'!$A$2:$E$46,5,FALSE))</f>
        <v>33</v>
      </c>
      <c r="K505" s="158"/>
      <c r="L505" s="158"/>
      <c r="M505" s="158"/>
      <c r="N505" s="158"/>
      <c r="O505" s="158"/>
      <c r="P505" s="396">
        <f t="shared" si="97"/>
        <v>0</v>
      </c>
      <c r="Q505" s="163"/>
      <c r="R505" s="160"/>
      <c r="S505" s="156">
        <v>877958007463</v>
      </c>
      <c r="T505" s="397" t="str">
        <f t="shared" si="98"/>
        <v xml:space="preserve"> </v>
      </c>
      <c r="U505" s="395"/>
      <c r="V505" s="161">
        <f t="shared" si="99"/>
        <v>0</v>
      </c>
      <c r="W505" s="161">
        <f t="shared" si="100"/>
        <v>0</v>
      </c>
      <c r="X505" s="161">
        <f t="shared" si="101"/>
        <v>0</v>
      </c>
      <c r="Y505" s="161">
        <f t="shared" si="102"/>
        <v>0</v>
      </c>
      <c r="Z505" s="161">
        <f t="shared" si="103"/>
        <v>0</v>
      </c>
      <c r="AA505" s="162">
        <f t="shared" si="104"/>
        <v>0</v>
      </c>
    </row>
    <row r="506" spans="1:27" s="343" customFormat="1" ht="14.4" thickTop="1" thickBot="1">
      <c r="A506" s="386">
        <v>101655</v>
      </c>
      <c r="B506" s="348" t="s">
        <v>590</v>
      </c>
      <c r="C506" s="346" t="s">
        <v>124</v>
      </c>
      <c r="D506" s="347">
        <v>73</v>
      </c>
      <c r="E506" s="346" t="s">
        <v>591</v>
      </c>
      <c r="F506" s="159">
        <f t="shared" si="96"/>
        <v>21</v>
      </c>
      <c r="G506" s="153">
        <f>IF($F$12=1,VALUE(VLOOKUP($E506,'Pricing Reference'!$A$2:$E$46,2,FALSE))," ")</f>
        <v>21</v>
      </c>
      <c r="H506" s="153" t="str">
        <f>IF($F$12=2,VALUE(VLOOKUP($E506,'Pricing Reference'!$A$2:$E$46,3,FALSE))," ")</f>
        <v xml:space="preserve"> </v>
      </c>
      <c r="I506" s="153" t="str">
        <f>IF($F$12=3,VALUE(VLOOKUP($E506,'Pricing Reference'!$A$2:$E$46,4,FALSE))," ")</f>
        <v xml:space="preserve"> </v>
      </c>
      <c r="J506" s="391">
        <f>VALUE(VLOOKUP(E506,'Pricing Reference'!$A$2:$E$46,5,FALSE))</f>
        <v>42</v>
      </c>
      <c r="K506" s="158"/>
      <c r="L506" s="158"/>
      <c r="M506" s="158"/>
      <c r="N506" s="158"/>
      <c r="O506" s="158"/>
      <c r="P506" s="396">
        <f t="shared" si="97"/>
        <v>0</v>
      </c>
      <c r="Q506" s="163"/>
      <c r="R506" s="160"/>
      <c r="S506" s="156">
        <v>877958009498</v>
      </c>
      <c r="T506" s="397" t="str">
        <f t="shared" si="98"/>
        <v xml:space="preserve"> </v>
      </c>
      <c r="U506" s="395"/>
      <c r="V506" s="161">
        <f t="shared" si="99"/>
        <v>0</v>
      </c>
      <c r="W506" s="161">
        <f t="shared" si="100"/>
        <v>0</v>
      </c>
      <c r="X506" s="161">
        <f t="shared" si="101"/>
        <v>0</v>
      </c>
      <c r="Y506" s="161">
        <f t="shared" si="102"/>
        <v>0</v>
      </c>
      <c r="Z506" s="161">
        <f t="shared" si="103"/>
        <v>0</v>
      </c>
      <c r="AA506" s="162">
        <f t="shared" si="104"/>
        <v>0</v>
      </c>
    </row>
    <row r="507" spans="1:27" s="343" customFormat="1" ht="14.4" thickTop="1" thickBot="1">
      <c r="A507" s="386">
        <v>100183</v>
      </c>
      <c r="B507" s="348" t="s">
        <v>592</v>
      </c>
      <c r="C507" s="346" t="s">
        <v>124</v>
      </c>
      <c r="D507" s="347">
        <v>73</v>
      </c>
      <c r="E507" s="346" t="s">
        <v>591</v>
      </c>
      <c r="F507" s="159">
        <f t="shared" si="96"/>
        <v>21</v>
      </c>
      <c r="G507" s="153">
        <f>IF($F$12=1,VALUE(VLOOKUP($E507,'Pricing Reference'!$A$2:$E$46,2,FALSE))," ")</f>
        <v>21</v>
      </c>
      <c r="H507" s="153" t="str">
        <f>IF($F$12=2,VALUE(VLOOKUP($E507,'Pricing Reference'!$A$2:$E$46,3,FALSE))," ")</f>
        <v xml:space="preserve"> </v>
      </c>
      <c r="I507" s="153" t="str">
        <f>IF($F$12=3,VALUE(VLOOKUP($E507,'Pricing Reference'!$A$2:$E$46,4,FALSE))," ")</f>
        <v xml:space="preserve"> </v>
      </c>
      <c r="J507" s="391">
        <f>VALUE(VLOOKUP(E507,'Pricing Reference'!$A$2:$E$46,5,FALSE))</f>
        <v>42</v>
      </c>
      <c r="K507" s="158"/>
      <c r="L507" s="158"/>
      <c r="M507" s="158"/>
      <c r="N507" s="158"/>
      <c r="O507" s="158"/>
      <c r="P507" s="396">
        <f t="shared" si="97"/>
        <v>0</v>
      </c>
      <c r="Q507" s="163"/>
      <c r="R507" s="160"/>
      <c r="S507" s="156">
        <v>877958006336</v>
      </c>
      <c r="T507" s="397" t="str">
        <f t="shared" si="98"/>
        <v xml:space="preserve"> </v>
      </c>
      <c r="U507" s="395"/>
      <c r="V507" s="161">
        <f t="shared" si="99"/>
        <v>0</v>
      </c>
      <c r="W507" s="161">
        <f t="shared" si="100"/>
        <v>0</v>
      </c>
      <c r="X507" s="161">
        <f t="shared" si="101"/>
        <v>0</v>
      </c>
      <c r="Y507" s="161">
        <f t="shared" si="102"/>
        <v>0</v>
      </c>
      <c r="Z507" s="161">
        <f t="shared" si="103"/>
        <v>0</v>
      </c>
      <c r="AA507" s="162">
        <f t="shared" si="104"/>
        <v>0</v>
      </c>
    </row>
    <row r="508" spans="1:27" s="343" customFormat="1" ht="14.4" thickTop="1" thickBot="1">
      <c r="A508" s="386">
        <v>100276</v>
      </c>
      <c r="B508" s="348" t="s">
        <v>593</v>
      </c>
      <c r="C508" s="346" t="s">
        <v>124</v>
      </c>
      <c r="D508" s="347">
        <v>73</v>
      </c>
      <c r="E508" s="346" t="s">
        <v>591</v>
      </c>
      <c r="F508" s="159">
        <f t="shared" si="96"/>
        <v>21</v>
      </c>
      <c r="G508" s="153">
        <f>IF($F$12=1,VALUE(VLOOKUP($E508,'Pricing Reference'!$A$2:$E$46,2,FALSE))," ")</f>
        <v>21</v>
      </c>
      <c r="H508" s="153" t="str">
        <f>IF($F$12=2,VALUE(VLOOKUP($E508,'Pricing Reference'!$A$2:$E$46,3,FALSE))," ")</f>
        <v xml:space="preserve"> </v>
      </c>
      <c r="I508" s="153" t="str">
        <f>IF($F$12=3,VALUE(VLOOKUP($E508,'Pricing Reference'!$A$2:$E$46,4,FALSE))," ")</f>
        <v xml:space="preserve"> </v>
      </c>
      <c r="J508" s="391">
        <f>VALUE(VLOOKUP(E508,'Pricing Reference'!$A$2:$E$46,5,FALSE))</f>
        <v>42</v>
      </c>
      <c r="K508" s="158"/>
      <c r="L508" s="158"/>
      <c r="M508" s="158"/>
      <c r="N508" s="158"/>
      <c r="O508" s="158"/>
      <c r="P508" s="396">
        <f t="shared" si="97"/>
        <v>0</v>
      </c>
      <c r="Q508" s="163"/>
      <c r="R508" s="160"/>
      <c r="S508" s="156">
        <v>877958006343</v>
      </c>
      <c r="T508" s="397" t="str">
        <f t="shared" si="98"/>
        <v xml:space="preserve"> </v>
      </c>
      <c r="U508" s="395"/>
      <c r="V508" s="161">
        <f t="shared" si="99"/>
        <v>0</v>
      </c>
      <c r="W508" s="161">
        <f t="shared" si="100"/>
        <v>0</v>
      </c>
      <c r="X508" s="161">
        <f t="shared" si="101"/>
        <v>0</v>
      </c>
      <c r="Y508" s="161">
        <f t="shared" si="102"/>
        <v>0</v>
      </c>
      <c r="Z508" s="161">
        <f t="shared" si="103"/>
        <v>0</v>
      </c>
      <c r="AA508" s="162">
        <f t="shared" si="104"/>
        <v>0</v>
      </c>
    </row>
    <row r="509" spans="1:27" s="343" customFormat="1" ht="14.4" thickTop="1" thickBot="1">
      <c r="A509" s="386">
        <v>100277</v>
      </c>
      <c r="B509" s="348" t="s">
        <v>152</v>
      </c>
      <c r="C509" s="346" t="s">
        <v>124</v>
      </c>
      <c r="D509" s="347">
        <v>73</v>
      </c>
      <c r="E509" s="346" t="s">
        <v>591</v>
      </c>
      <c r="F509" s="159">
        <f t="shared" si="96"/>
        <v>21</v>
      </c>
      <c r="G509" s="153">
        <f>IF($F$12=1,VALUE(VLOOKUP($E509,'Pricing Reference'!$A$2:$E$46,2,FALSE))," ")</f>
        <v>21</v>
      </c>
      <c r="H509" s="153" t="str">
        <f>IF($F$12=2,VALUE(VLOOKUP($E509,'Pricing Reference'!$A$2:$E$46,3,FALSE))," ")</f>
        <v xml:space="preserve"> </v>
      </c>
      <c r="I509" s="153" t="str">
        <f>IF($F$12=3,VALUE(VLOOKUP($E509,'Pricing Reference'!$A$2:$E$46,4,FALSE))," ")</f>
        <v xml:space="preserve"> </v>
      </c>
      <c r="J509" s="391">
        <f>VALUE(VLOOKUP(E509,'Pricing Reference'!$A$2:$E$46,5,FALSE))</f>
        <v>42</v>
      </c>
      <c r="K509" s="158"/>
      <c r="L509" s="158"/>
      <c r="M509" s="158"/>
      <c r="N509" s="158"/>
      <c r="O509" s="158"/>
      <c r="P509" s="396">
        <f t="shared" si="97"/>
        <v>0</v>
      </c>
      <c r="Q509" s="163"/>
      <c r="R509" s="160"/>
      <c r="S509" s="156">
        <v>877958006350</v>
      </c>
      <c r="T509" s="397" t="str">
        <f t="shared" si="98"/>
        <v xml:space="preserve"> </v>
      </c>
      <c r="U509" s="395"/>
      <c r="V509" s="161">
        <f t="shared" si="99"/>
        <v>0</v>
      </c>
      <c r="W509" s="161">
        <f t="shared" si="100"/>
        <v>0</v>
      </c>
      <c r="X509" s="161">
        <f t="shared" si="101"/>
        <v>0</v>
      </c>
      <c r="Y509" s="161">
        <f t="shared" si="102"/>
        <v>0</v>
      </c>
      <c r="Z509" s="161">
        <f t="shared" si="103"/>
        <v>0</v>
      </c>
      <c r="AA509" s="162">
        <f t="shared" si="104"/>
        <v>0</v>
      </c>
    </row>
    <row r="510" spans="1:27" s="343" customFormat="1" ht="14.4" thickTop="1" thickBot="1">
      <c r="A510" s="386">
        <v>100182</v>
      </c>
      <c r="B510" s="348" t="s">
        <v>594</v>
      </c>
      <c r="C510" s="346" t="s">
        <v>124</v>
      </c>
      <c r="D510" s="347">
        <v>73</v>
      </c>
      <c r="E510" s="346" t="s">
        <v>591</v>
      </c>
      <c r="F510" s="159">
        <f t="shared" si="96"/>
        <v>21</v>
      </c>
      <c r="G510" s="153">
        <f>IF($F$12=1,VALUE(VLOOKUP($E510,'Pricing Reference'!$A$2:$E$46,2,FALSE))," ")</f>
        <v>21</v>
      </c>
      <c r="H510" s="153" t="str">
        <f>IF($F$12=2,VALUE(VLOOKUP($E510,'Pricing Reference'!$A$2:$E$46,3,FALSE))," ")</f>
        <v xml:space="preserve"> </v>
      </c>
      <c r="I510" s="153" t="str">
        <f>IF($F$12=3,VALUE(VLOOKUP($E510,'Pricing Reference'!$A$2:$E$46,4,FALSE))," ")</f>
        <v xml:space="preserve"> </v>
      </c>
      <c r="J510" s="391">
        <f>VALUE(VLOOKUP(E510,'Pricing Reference'!$A$2:$E$46,5,FALSE))</f>
        <v>42</v>
      </c>
      <c r="K510" s="158"/>
      <c r="L510" s="158"/>
      <c r="M510" s="158"/>
      <c r="N510" s="158"/>
      <c r="O510" s="158"/>
      <c r="P510" s="396">
        <f t="shared" si="97"/>
        <v>0</v>
      </c>
      <c r="Q510" s="163"/>
      <c r="R510" s="160"/>
      <c r="S510" s="156">
        <v>8428927670120</v>
      </c>
      <c r="T510" s="397" t="str">
        <f t="shared" si="98"/>
        <v xml:space="preserve"> </v>
      </c>
      <c r="U510" s="395"/>
      <c r="V510" s="161">
        <f t="shared" si="99"/>
        <v>0</v>
      </c>
      <c r="W510" s="161">
        <f t="shared" si="100"/>
        <v>0</v>
      </c>
      <c r="X510" s="161">
        <f t="shared" si="101"/>
        <v>0</v>
      </c>
      <c r="Y510" s="161">
        <f t="shared" si="102"/>
        <v>0</v>
      </c>
      <c r="Z510" s="161">
        <f t="shared" si="103"/>
        <v>0</v>
      </c>
      <c r="AA510" s="162">
        <f t="shared" si="104"/>
        <v>0</v>
      </c>
    </row>
    <row r="511" spans="1:27" s="343" customFormat="1" ht="14.4" thickTop="1" thickBot="1">
      <c r="A511" s="386">
        <v>101304</v>
      </c>
      <c r="B511" s="348" t="s">
        <v>595</v>
      </c>
      <c r="C511" s="346" t="s">
        <v>124</v>
      </c>
      <c r="D511" s="347">
        <v>73</v>
      </c>
      <c r="E511" s="346" t="s">
        <v>591</v>
      </c>
      <c r="F511" s="159">
        <f t="shared" si="96"/>
        <v>21</v>
      </c>
      <c r="G511" s="153">
        <f>IF($F$12=1,VALUE(VLOOKUP($E511,'Pricing Reference'!$A$2:$E$46,2,FALSE))," ")</f>
        <v>21</v>
      </c>
      <c r="H511" s="153" t="str">
        <f>IF($F$12=2,VALUE(VLOOKUP($E511,'Pricing Reference'!$A$2:$E$46,3,FALSE))," ")</f>
        <v xml:space="preserve"> </v>
      </c>
      <c r="I511" s="153" t="str">
        <f>IF($F$12=3,VALUE(VLOOKUP($E511,'Pricing Reference'!$A$2:$E$46,4,FALSE))," ")</f>
        <v xml:space="preserve"> </v>
      </c>
      <c r="J511" s="391">
        <f>VALUE(VLOOKUP(E511,'Pricing Reference'!$A$2:$E$46,5,FALSE))</f>
        <v>42</v>
      </c>
      <c r="K511" s="158"/>
      <c r="L511" s="158"/>
      <c r="M511" s="158"/>
      <c r="N511" s="158"/>
      <c r="O511" s="158"/>
      <c r="P511" s="396">
        <f t="shared" si="97"/>
        <v>0</v>
      </c>
      <c r="Q511" s="163"/>
      <c r="R511" s="160"/>
      <c r="S511" s="156">
        <v>8428927670151</v>
      </c>
      <c r="T511" s="397" t="str">
        <f t="shared" si="98"/>
        <v xml:space="preserve"> </v>
      </c>
      <c r="U511" s="395"/>
      <c r="V511" s="161">
        <f t="shared" si="99"/>
        <v>0</v>
      </c>
      <c r="W511" s="161">
        <f t="shared" si="100"/>
        <v>0</v>
      </c>
      <c r="X511" s="161">
        <f t="shared" si="101"/>
        <v>0</v>
      </c>
      <c r="Y511" s="161">
        <f t="shared" si="102"/>
        <v>0</v>
      </c>
      <c r="Z511" s="161">
        <f t="shared" si="103"/>
        <v>0</v>
      </c>
      <c r="AA511" s="162">
        <f t="shared" si="104"/>
        <v>0</v>
      </c>
    </row>
    <row r="512" spans="1:27" s="343" customFormat="1" ht="14.4" thickTop="1" thickBot="1">
      <c r="A512" s="386">
        <v>101305</v>
      </c>
      <c r="B512" s="348" t="s">
        <v>596</v>
      </c>
      <c r="C512" s="346" t="s">
        <v>124</v>
      </c>
      <c r="D512" s="347">
        <v>73</v>
      </c>
      <c r="E512" s="346" t="s">
        <v>591</v>
      </c>
      <c r="F512" s="159">
        <f t="shared" si="96"/>
        <v>21</v>
      </c>
      <c r="G512" s="153">
        <f>IF($F$12=1,VALUE(VLOOKUP($E512,'Pricing Reference'!$A$2:$E$46,2,FALSE))," ")</f>
        <v>21</v>
      </c>
      <c r="H512" s="153" t="str">
        <f>IF($F$12=2,VALUE(VLOOKUP($E512,'Pricing Reference'!$A$2:$E$46,3,FALSE))," ")</f>
        <v xml:space="preserve"> </v>
      </c>
      <c r="I512" s="153" t="str">
        <f>IF($F$12=3,VALUE(VLOOKUP($E512,'Pricing Reference'!$A$2:$E$46,4,FALSE))," ")</f>
        <v xml:space="preserve"> </v>
      </c>
      <c r="J512" s="391">
        <f>VALUE(VLOOKUP(E512,'Pricing Reference'!$A$2:$E$46,5,FALSE))</f>
        <v>42</v>
      </c>
      <c r="K512" s="158"/>
      <c r="L512" s="158"/>
      <c r="M512" s="158"/>
      <c r="N512" s="158"/>
      <c r="O512" s="158"/>
      <c r="P512" s="396">
        <f t="shared" si="97"/>
        <v>0</v>
      </c>
      <c r="Q512" s="163"/>
      <c r="R512" s="160"/>
      <c r="S512" s="156">
        <v>8428927670168</v>
      </c>
      <c r="T512" s="397" t="str">
        <f t="shared" si="98"/>
        <v xml:space="preserve"> </v>
      </c>
      <c r="U512" s="395"/>
      <c r="V512" s="161">
        <f t="shared" si="99"/>
        <v>0</v>
      </c>
      <c r="W512" s="161">
        <f t="shared" si="100"/>
        <v>0</v>
      </c>
      <c r="X512" s="161">
        <f t="shared" si="101"/>
        <v>0</v>
      </c>
      <c r="Y512" s="161">
        <f t="shared" si="102"/>
        <v>0</v>
      </c>
      <c r="Z512" s="161">
        <f t="shared" si="103"/>
        <v>0</v>
      </c>
      <c r="AA512" s="162">
        <f t="shared" si="104"/>
        <v>0</v>
      </c>
    </row>
    <row r="513" spans="1:27" s="343" customFormat="1" ht="14.4" thickTop="1" thickBot="1">
      <c r="A513" s="386">
        <v>101306</v>
      </c>
      <c r="B513" s="348" t="s">
        <v>597</v>
      </c>
      <c r="C513" s="346" t="s">
        <v>124</v>
      </c>
      <c r="D513" s="347">
        <v>73</v>
      </c>
      <c r="E513" s="346" t="s">
        <v>591</v>
      </c>
      <c r="F513" s="159">
        <f t="shared" si="96"/>
        <v>21</v>
      </c>
      <c r="G513" s="153">
        <f>IF($F$12=1,VALUE(VLOOKUP($E513,'Pricing Reference'!$A$2:$E$46,2,FALSE))," ")</f>
        <v>21</v>
      </c>
      <c r="H513" s="153" t="str">
        <f>IF($F$12=2,VALUE(VLOOKUP($E513,'Pricing Reference'!$A$2:$E$46,3,FALSE))," ")</f>
        <v xml:space="preserve"> </v>
      </c>
      <c r="I513" s="153" t="str">
        <f>IF($F$12=3,VALUE(VLOOKUP($E513,'Pricing Reference'!$A$2:$E$46,4,FALSE))," ")</f>
        <v xml:space="preserve"> </v>
      </c>
      <c r="J513" s="391">
        <f>VALUE(VLOOKUP(E513,'Pricing Reference'!$A$2:$E$46,5,FALSE))</f>
        <v>42</v>
      </c>
      <c r="K513" s="158"/>
      <c r="L513" s="158"/>
      <c r="M513" s="158"/>
      <c r="N513" s="158"/>
      <c r="O513" s="158"/>
      <c r="P513" s="396">
        <f t="shared" si="97"/>
        <v>0</v>
      </c>
      <c r="Q513" s="163"/>
      <c r="R513" s="160"/>
      <c r="S513" s="156">
        <v>877958007548</v>
      </c>
      <c r="T513" s="397" t="str">
        <f t="shared" si="98"/>
        <v xml:space="preserve"> </v>
      </c>
      <c r="U513" s="395"/>
      <c r="V513" s="161">
        <f t="shared" si="99"/>
        <v>0</v>
      </c>
      <c r="W513" s="161">
        <f t="shared" si="100"/>
        <v>0</v>
      </c>
      <c r="X513" s="161">
        <f t="shared" si="101"/>
        <v>0</v>
      </c>
      <c r="Y513" s="161">
        <f t="shared" si="102"/>
        <v>0</v>
      </c>
      <c r="Z513" s="161">
        <f t="shared" si="103"/>
        <v>0</v>
      </c>
      <c r="AA513" s="162">
        <f t="shared" si="104"/>
        <v>0</v>
      </c>
    </row>
    <row r="514" spans="1:27" s="343" customFormat="1" ht="14.4" thickTop="1" thickBot="1">
      <c r="A514" s="386">
        <v>105639</v>
      </c>
      <c r="B514" s="348" t="s">
        <v>598</v>
      </c>
      <c r="C514" s="346" t="s">
        <v>124</v>
      </c>
      <c r="D514" s="347">
        <v>74</v>
      </c>
      <c r="E514" s="346" t="s">
        <v>599</v>
      </c>
      <c r="F514" s="159">
        <f t="shared" si="96"/>
        <v>9.18</v>
      </c>
      <c r="G514" s="153">
        <f>IF($F$12=1,VALUE(VLOOKUP($E514,'Pricing Reference'!$A$2:$E$46,2,FALSE))," ")</f>
        <v>9.18</v>
      </c>
      <c r="H514" s="153" t="str">
        <f>IF($F$12=2,VALUE(VLOOKUP($E514,'Pricing Reference'!$A$2:$E$46,3,FALSE))," ")</f>
        <v xml:space="preserve"> </v>
      </c>
      <c r="I514" s="153" t="str">
        <f>IF($F$12=3,VALUE(VLOOKUP($E514,'Pricing Reference'!$A$2:$E$46,4,FALSE))," ")</f>
        <v xml:space="preserve"> </v>
      </c>
      <c r="J514" s="391">
        <f>VALUE(VLOOKUP(E514,'Pricing Reference'!$A$2:$E$46,5,FALSE))</f>
        <v>18</v>
      </c>
      <c r="K514" s="158"/>
      <c r="L514" s="158"/>
      <c r="M514" s="158"/>
      <c r="N514" s="158"/>
      <c r="O514" s="158"/>
      <c r="P514" s="396">
        <f t="shared" si="97"/>
        <v>0</v>
      </c>
      <c r="Q514" s="163"/>
      <c r="R514" s="160"/>
      <c r="S514" s="156">
        <v>847587004553</v>
      </c>
      <c r="T514" s="397" t="str">
        <f t="shared" si="98"/>
        <v xml:space="preserve"> </v>
      </c>
      <c r="U514" s="395"/>
      <c r="V514" s="161">
        <f t="shared" si="99"/>
        <v>0</v>
      </c>
      <c r="W514" s="161">
        <f t="shared" si="100"/>
        <v>0</v>
      </c>
      <c r="X514" s="161">
        <f t="shared" si="101"/>
        <v>0</v>
      </c>
      <c r="Y514" s="161">
        <f t="shared" si="102"/>
        <v>0</v>
      </c>
      <c r="Z514" s="161">
        <f t="shared" si="103"/>
        <v>0</v>
      </c>
      <c r="AA514" s="162">
        <f t="shared" si="104"/>
        <v>0</v>
      </c>
    </row>
    <row r="515" spans="1:27" s="343" customFormat="1" ht="14.4" thickTop="1" thickBot="1">
      <c r="A515" s="386">
        <v>105635</v>
      </c>
      <c r="B515" s="348" t="s">
        <v>600</v>
      </c>
      <c r="C515" s="346" t="s">
        <v>124</v>
      </c>
      <c r="D515" s="347">
        <v>74</v>
      </c>
      <c r="E515" s="346" t="s">
        <v>599</v>
      </c>
      <c r="F515" s="159">
        <f t="shared" si="96"/>
        <v>9.18</v>
      </c>
      <c r="G515" s="153">
        <f>IF($F$12=1,VALUE(VLOOKUP($E515,'Pricing Reference'!$A$2:$E$46,2,FALSE))," ")</f>
        <v>9.18</v>
      </c>
      <c r="H515" s="153" t="str">
        <f>IF($F$12=2,VALUE(VLOOKUP($E515,'Pricing Reference'!$A$2:$E$46,3,FALSE))," ")</f>
        <v xml:space="preserve"> </v>
      </c>
      <c r="I515" s="153" t="str">
        <f>IF($F$12=3,VALUE(VLOOKUP($E515,'Pricing Reference'!$A$2:$E$46,4,FALSE))," ")</f>
        <v xml:space="preserve"> </v>
      </c>
      <c r="J515" s="391">
        <f>VALUE(VLOOKUP(E515,'Pricing Reference'!$A$2:$E$46,5,FALSE))</f>
        <v>18</v>
      </c>
      <c r="K515" s="158"/>
      <c r="L515" s="158"/>
      <c r="M515" s="158"/>
      <c r="N515" s="158"/>
      <c r="O515" s="158"/>
      <c r="P515" s="396">
        <f t="shared" si="97"/>
        <v>0</v>
      </c>
      <c r="Q515" s="163"/>
      <c r="R515" s="160"/>
      <c r="S515" s="156">
        <v>847587004539</v>
      </c>
      <c r="T515" s="397" t="str">
        <f t="shared" si="98"/>
        <v xml:space="preserve"> </v>
      </c>
      <c r="U515" s="395"/>
      <c r="V515" s="161">
        <f t="shared" si="99"/>
        <v>0</v>
      </c>
      <c r="W515" s="161">
        <f t="shared" si="100"/>
        <v>0</v>
      </c>
      <c r="X515" s="161">
        <f t="shared" si="101"/>
        <v>0</v>
      </c>
      <c r="Y515" s="161">
        <f t="shared" si="102"/>
        <v>0</v>
      </c>
      <c r="Z515" s="161">
        <f t="shared" si="103"/>
        <v>0</v>
      </c>
      <c r="AA515" s="162">
        <f t="shared" si="104"/>
        <v>0</v>
      </c>
    </row>
    <row r="516" spans="1:27" s="343" customFormat="1" ht="14.4" thickTop="1" thickBot="1">
      <c r="A516" s="386">
        <v>105770</v>
      </c>
      <c r="B516" s="348" t="s">
        <v>565</v>
      </c>
      <c r="C516" s="346" t="s">
        <v>124</v>
      </c>
      <c r="D516" s="347">
        <v>74</v>
      </c>
      <c r="E516" s="346" t="s">
        <v>599</v>
      </c>
      <c r="F516" s="159">
        <f t="shared" si="96"/>
        <v>9.18</v>
      </c>
      <c r="G516" s="153">
        <f>IF($F$12=1,VALUE(VLOOKUP($E516,'Pricing Reference'!$A$2:$E$46,2,FALSE))," ")</f>
        <v>9.18</v>
      </c>
      <c r="H516" s="153" t="str">
        <f>IF($F$12=2,VALUE(VLOOKUP($E516,'Pricing Reference'!$A$2:$E$46,3,FALSE))," ")</f>
        <v xml:space="preserve"> </v>
      </c>
      <c r="I516" s="153" t="str">
        <f>IF($F$12=3,VALUE(VLOOKUP($E516,'Pricing Reference'!$A$2:$E$46,4,FALSE))," ")</f>
        <v xml:space="preserve"> </v>
      </c>
      <c r="J516" s="391">
        <f>VALUE(VLOOKUP(E516,'Pricing Reference'!$A$2:$E$46,5,FALSE))</f>
        <v>18</v>
      </c>
      <c r="K516" s="158"/>
      <c r="L516" s="158"/>
      <c r="M516" s="158"/>
      <c r="N516" s="158"/>
      <c r="O516" s="158"/>
      <c r="P516" s="396">
        <f t="shared" si="97"/>
        <v>0</v>
      </c>
      <c r="Q516" s="163"/>
      <c r="R516" s="160"/>
      <c r="S516" s="156">
        <v>847587005307</v>
      </c>
      <c r="T516" s="397" t="str">
        <f t="shared" si="98"/>
        <v xml:space="preserve"> </v>
      </c>
      <c r="U516" s="395"/>
      <c r="V516" s="161">
        <f t="shared" si="99"/>
        <v>0</v>
      </c>
      <c r="W516" s="161">
        <f t="shared" si="100"/>
        <v>0</v>
      </c>
      <c r="X516" s="161">
        <f t="shared" si="101"/>
        <v>0</v>
      </c>
      <c r="Y516" s="161">
        <f t="shared" si="102"/>
        <v>0</v>
      </c>
      <c r="Z516" s="161">
        <f t="shared" si="103"/>
        <v>0</v>
      </c>
      <c r="AA516" s="162">
        <f t="shared" si="104"/>
        <v>0</v>
      </c>
    </row>
    <row r="517" spans="1:27" s="343" customFormat="1" ht="14.4" thickTop="1" thickBot="1">
      <c r="A517" s="386">
        <v>101401</v>
      </c>
      <c r="B517" s="348" t="s">
        <v>288</v>
      </c>
      <c r="C517" s="346" t="s">
        <v>124</v>
      </c>
      <c r="D517" s="347">
        <v>74</v>
      </c>
      <c r="E517" s="346" t="s">
        <v>599</v>
      </c>
      <c r="F517" s="159">
        <f t="shared" ref="F517:F526" si="105">SUM(G517:I517)</f>
        <v>9.18</v>
      </c>
      <c r="G517" s="153">
        <f>IF($F$12=1,VALUE(VLOOKUP($E517,'Pricing Reference'!$A$2:$E$46,2,FALSE))," ")</f>
        <v>9.18</v>
      </c>
      <c r="H517" s="153" t="str">
        <f>IF($F$12=2,VALUE(VLOOKUP($E517,'Pricing Reference'!$A$2:$E$46,3,FALSE))," ")</f>
        <v xml:space="preserve"> </v>
      </c>
      <c r="I517" s="153" t="str">
        <f>IF($F$12=3,VALUE(VLOOKUP($E517,'Pricing Reference'!$A$2:$E$46,4,FALSE))," ")</f>
        <v xml:space="preserve"> </v>
      </c>
      <c r="J517" s="391">
        <f>VALUE(VLOOKUP(E517,'Pricing Reference'!$A$2:$E$46,5,FALSE))</f>
        <v>18</v>
      </c>
      <c r="K517" s="158"/>
      <c r="L517" s="158"/>
      <c r="M517" s="158"/>
      <c r="N517" s="158"/>
      <c r="O517" s="158"/>
      <c r="P517" s="396">
        <f t="shared" si="97"/>
        <v>0</v>
      </c>
      <c r="Q517" s="163"/>
      <c r="R517" s="160"/>
      <c r="S517" s="156">
        <v>847587003921</v>
      </c>
      <c r="T517" s="397" t="str">
        <f t="shared" si="98"/>
        <v xml:space="preserve"> </v>
      </c>
      <c r="U517" s="395"/>
      <c r="V517" s="161">
        <f t="shared" si="99"/>
        <v>0</v>
      </c>
      <c r="W517" s="161">
        <f t="shared" si="100"/>
        <v>0</v>
      </c>
      <c r="X517" s="161">
        <f t="shared" si="101"/>
        <v>0</v>
      </c>
      <c r="Y517" s="161">
        <f t="shared" si="102"/>
        <v>0</v>
      </c>
      <c r="Z517" s="161">
        <f t="shared" si="103"/>
        <v>0</v>
      </c>
      <c r="AA517" s="162">
        <f t="shared" si="104"/>
        <v>0</v>
      </c>
    </row>
    <row r="518" spans="1:27" s="343" customFormat="1" ht="14.4" thickTop="1" thickBot="1">
      <c r="A518" s="386">
        <v>105634</v>
      </c>
      <c r="B518" s="348" t="s">
        <v>601</v>
      </c>
      <c r="C518" s="346" t="s">
        <v>124</v>
      </c>
      <c r="D518" s="347">
        <v>74</v>
      </c>
      <c r="E518" s="346" t="s">
        <v>599</v>
      </c>
      <c r="F518" s="159">
        <f t="shared" si="105"/>
        <v>9.18</v>
      </c>
      <c r="G518" s="153">
        <f>IF($F$12=1,VALUE(VLOOKUP($E518,'Pricing Reference'!$A$2:$E$46,2,FALSE))," ")</f>
        <v>9.18</v>
      </c>
      <c r="H518" s="153" t="str">
        <f>IF($F$12=2,VALUE(VLOOKUP($E518,'Pricing Reference'!$A$2:$E$46,3,FALSE))," ")</f>
        <v xml:space="preserve"> </v>
      </c>
      <c r="I518" s="153" t="str">
        <f>IF($F$12=3,VALUE(VLOOKUP($E518,'Pricing Reference'!$A$2:$E$46,4,FALSE))," ")</f>
        <v xml:space="preserve"> </v>
      </c>
      <c r="J518" s="391">
        <f>VALUE(VLOOKUP(E518,'Pricing Reference'!$A$2:$E$46,5,FALSE))</f>
        <v>18</v>
      </c>
      <c r="K518" s="158"/>
      <c r="L518" s="158"/>
      <c r="M518" s="158"/>
      <c r="N518" s="158"/>
      <c r="O518" s="158"/>
      <c r="P518" s="396">
        <f t="shared" si="97"/>
        <v>0</v>
      </c>
      <c r="Q518" s="163"/>
      <c r="R518" s="160"/>
      <c r="S518" s="156">
        <v>847587004522</v>
      </c>
      <c r="T518" s="397" t="str">
        <f t="shared" si="98"/>
        <v xml:space="preserve"> </v>
      </c>
      <c r="U518" s="395"/>
      <c r="V518" s="161">
        <f t="shared" si="99"/>
        <v>0</v>
      </c>
      <c r="W518" s="161">
        <f t="shared" si="100"/>
        <v>0</v>
      </c>
      <c r="X518" s="161">
        <f t="shared" si="101"/>
        <v>0</v>
      </c>
      <c r="Y518" s="161">
        <f t="shared" si="102"/>
        <v>0</v>
      </c>
      <c r="Z518" s="161">
        <f t="shared" si="103"/>
        <v>0</v>
      </c>
      <c r="AA518" s="162">
        <f t="shared" si="104"/>
        <v>0</v>
      </c>
    </row>
    <row r="519" spans="1:27" s="343" customFormat="1" ht="14.4" thickTop="1" thickBot="1">
      <c r="A519" s="386">
        <v>105637</v>
      </c>
      <c r="B519" s="348" t="s">
        <v>602</v>
      </c>
      <c r="C519" s="346" t="s">
        <v>124</v>
      </c>
      <c r="D519" s="347">
        <v>74</v>
      </c>
      <c r="E519" s="346" t="s">
        <v>599</v>
      </c>
      <c r="F519" s="159">
        <f t="shared" si="105"/>
        <v>9.18</v>
      </c>
      <c r="G519" s="153">
        <f>IF($F$12=1,VALUE(VLOOKUP($E519,'Pricing Reference'!$A$2:$E$46,2,FALSE))," ")</f>
        <v>9.18</v>
      </c>
      <c r="H519" s="153" t="str">
        <f>IF($F$12=2,VALUE(VLOOKUP($E519,'Pricing Reference'!$A$2:$E$46,3,FALSE))," ")</f>
        <v xml:space="preserve"> </v>
      </c>
      <c r="I519" s="153" t="str">
        <f>IF($F$12=3,VALUE(VLOOKUP($E519,'Pricing Reference'!$A$2:$E$46,4,FALSE))," ")</f>
        <v xml:space="preserve"> </v>
      </c>
      <c r="J519" s="391">
        <f>VALUE(VLOOKUP(E519,'Pricing Reference'!$A$2:$E$46,5,FALSE))</f>
        <v>18</v>
      </c>
      <c r="K519" s="158"/>
      <c r="L519" s="158"/>
      <c r="M519" s="158"/>
      <c r="N519" s="158"/>
      <c r="O519" s="158"/>
      <c r="P519" s="396">
        <f t="shared" si="97"/>
        <v>0</v>
      </c>
      <c r="Q519" s="163"/>
      <c r="R519" s="160"/>
      <c r="S519" s="156">
        <v>847587004546</v>
      </c>
      <c r="T519" s="397" t="str">
        <f t="shared" si="98"/>
        <v xml:space="preserve"> </v>
      </c>
      <c r="U519" s="395"/>
      <c r="V519" s="161">
        <f t="shared" si="99"/>
        <v>0</v>
      </c>
      <c r="W519" s="161">
        <f t="shared" si="100"/>
        <v>0</v>
      </c>
      <c r="X519" s="161">
        <f t="shared" si="101"/>
        <v>0</v>
      </c>
      <c r="Y519" s="161">
        <f t="shared" si="102"/>
        <v>0</v>
      </c>
      <c r="Z519" s="161">
        <f t="shared" si="103"/>
        <v>0</v>
      </c>
      <c r="AA519" s="162">
        <f t="shared" si="104"/>
        <v>0</v>
      </c>
    </row>
    <row r="520" spans="1:27" s="343" customFormat="1" ht="14.4" thickTop="1" thickBot="1">
      <c r="A520" s="386">
        <v>101414</v>
      </c>
      <c r="B520" s="348" t="s">
        <v>603</v>
      </c>
      <c r="C520" s="346" t="s">
        <v>124</v>
      </c>
      <c r="D520" s="347">
        <v>74</v>
      </c>
      <c r="E520" s="346" t="s">
        <v>599</v>
      </c>
      <c r="F520" s="159">
        <f t="shared" si="105"/>
        <v>9.18</v>
      </c>
      <c r="G520" s="153">
        <f>IF($F$12=1,VALUE(VLOOKUP($E520,'Pricing Reference'!$A$2:$E$46,2,FALSE))," ")</f>
        <v>9.18</v>
      </c>
      <c r="H520" s="153" t="str">
        <f>IF($F$12=2,VALUE(VLOOKUP($E520,'Pricing Reference'!$A$2:$E$46,3,FALSE))," ")</f>
        <v xml:space="preserve"> </v>
      </c>
      <c r="I520" s="153" t="str">
        <f>IF($F$12=3,VALUE(VLOOKUP($E520,'Pricing Reference'!$A$2:$E$46,4,FALSE))," ")</f>
        <v xml:space="preserve"> </v>
      </c>
      <c r="J520" s="391">
        <f>VALUE(VLOOKUP(E520,'Pricing Reference'!$A$2:$E$46,5,FALSE))</f>
        <v>18</v>
      </c>
      <c r="K520" s="158"/>
      <c r="L520" s="158"/>
      <c r="M520" s="158"/>
      <c r="N520" s="158"/>
      <c r="O520" s="158"/>
      <c r="P520" s="396">
        <f t="shared" si="97"/>
        <v>0</v>
      </c>
      <c r="Q520" s="163"/>
      <c r="R520" s="160"/>
      <c r="S520" s="156">
        <v>847587003938</v>
      </c>
      <c r="T520" s="397" t="str">
        <f t="shared" si="98"/>
        <v xml:space="preserve"> </v>
      </c>
      <c r="U520" s="395"/>
      <c r="V520" s="161">
        <f t="shared" si="99"/>
        <v>0</v>
      </c>
      <c r="W520" s="161">
        <f t="shared" si="100"/>
        <v>0</v>
      </c>
      <c r="X520" s="161">
        <f t="shared" si="101"/>
        <v>0</v>
      </c>
      <c r="Y520" s="161">
        <f t="shared" si="102"/>
        <v>0</v>
      </c>
      <c r="Z520" s="161">
        <f t="shared" si="103"/>
        <v>0</v>
      </c>
      <c r="AA520" s="162">
        <f t="shared" si="104"/>
        <v>0</v>
      </c>
    </row>
    <row r="521" spans="1:27" s="343" customFormat="1" ht="14.4" thickTop="1" thickBot="1">
      <c r="A521" s="386">
        <v>100294</v>
      </c>
      <c r="B521" s="348" t="s">
        <v>604</v>
      </c>
      <c r="C521" s="346" t="s">
        <v>124</v>
      </c>
      <c r="D521" s="347">
        <v>74</v>
      </c>
      <c r="E521" s="346" t="s">
        <v>599</v>
      </c>
      <c r="F521" s="159">
        <f t="shared" si="105"/>
        <v>9.18</v>
      </c>
      <c r="G521" s="153">
        <f>IF($F$12=1,VALUE(VLOOKUP($E521,'Pricing Reference'!$A$2:$E$46,2,FALSE))," ")</f>
        <v>9.18</v>
      </c>
      <c r="H521" s="153" t="str">
        <f>IF($F$12=2,VALUE(VLOOKUP($E521,'Pricing Reference'!$A$2:$E$46,3,FALSE))," ")</f>
        <v xml:space="preserve"> </v>
      </c>
      <c r="I521" s="153" t="str">
        <f>IF($F$12=3,VALUE(VLOOKUP($E521,'Pricing Reference'!$A$2:$E$46,4,FALSE))," ")</f>
        <v xml:space="preserve"> </v>
      </c>
      <c r="J521" s="391">
        <f>VALUE(VLOOKUP(E521,'Pricing Reference'!$A$2:$E$46,5,FALSE))</f>
        <v>18</v>
      </c>
      <c r="K521" s="158"/>
      <c r="L521" s="158"/>
      <c r="M521" s="158"/>
      <c r="N521" s="158"/>
      <c r="O521" s="158"/>
      <c r="P521" s="396">
        <f t="shared" si="97"/>
        <v>0</v>
      </c>
      <c r="Q521" s="163"/>
      <c r="R521" s="160"/>
      <c r="S521" s="156">
        <v>8428927803849</v>
      </c>
      <c r="T521" s="397" t="str">
        <f t="shared" si="98"/>
        <v xml:space="preserve"> </v>
      </c>
      <c r="U521" s="395"/>
      <c r="V521" s="161">
        <f t="shared" si="99"/>
        <v>0</v>
      </c>
      <c r="W521" s="161">
        <f t="shared" si="100"/>
        <v>0</v>
      </c>
      <c r="X521" s="161">
        <f t="shared" si="101"/>
        <v>0</v>
      </c>
      <c r="Y521" s="161">
        <f t="shared" si="102"/>
        <v>0</v>
      </c>
      <c r="Z521" s="161">
        <f t="shared" si="103"/>
        <v>0</v>
      </c>
      <c r="AA521" s="162">
        <f t="shared" si="104"/>
        <v>0</v>
      </c>
    </row>
    <row r="522" spans="1:27" s="343" customFormat="1" ht="14.4" thickTop="1" thickBot="1">
      <c r="A522" s="386">
        <v>100304</v>
      </c>
      <c r="B522" s="348" t="s">
        <v>605</v>
      </c>
      <c r="C522" s="346" t="s">
        <v>124</v>
      </c>
      <c r="D522" s="347">
        <v>74</v>
      </c>
      <c r="E522" s="346" t="s">
        <v>599</v>
      </c>
      <c r="F522" s="159">
        <f t="shared" si="105"/>
        <v>9.18</v>
      </c>
      <c r="G522" s="153">
        <f>IF($F$12=1,VALUE(VLOOKUP($E522,'Pricing Reference'!$A$2:$E$46,2,FALSE))," ")</f>
        <v>9.18</v>
      </c>
      <c r="H522" s="153" t="str">
        <f>IF($F$12=2,VALUE(VLOOKUP($E522,'Pricing Reference'!$A$2:$E$46,3,FALSE))," ")</f>
        <v xml:space="preserve"> </v>
      </c>
      <c r="I522" s="153" t="str">
        <f>IF($F$12=3,VALUE(VLOOKUP($E522,'Pricing Reference'!$A$2:$E$46,4,FALSE))," ")</f>
        <v xml:space="preserve"> </v>
      </c>
      <c r="J522" s="391">
        <f>VALUE(VLOOKUP(E522,'Pricing Reference'!$A$2:$E$46,5,FALSE))</f>
        <v>18</v>
      </c>
      <c r="K522" s="158"/>
      <c r="L522" s="158"/>
      <c r="M522" s="158"/>
      <c r="N522" s="158"/>
      <c r="O522" s="158"/>
      <c r="P522" s="396">
        <f t="shared" si="97"/>
        <v>0</v>
      </c>
      <c r="Q522" s="163"/>
      <c r="R522" s="160"/>
      <c r="S522" s="156">
        <v>847587002122</v>
      </c>
      <c r="T522" s="397" t="str">
        <f t="shared" si="98"/>
        <v xml:space="preserve"> </v>
      </c>
      <c r="U522" s="395"/>
      <c r="V522" s="161">
        <f t="shared" si="99"/>
        <v>0</v>
      </c>
      <c r="W522" s="161">
        <f t="shared" si="100"/>
        <v>0</v>
      </c>
      <c r="X522" s="161">
        <f t="shared" si="101"/>
        <v>0</v>
      </c>
      <c r="Y522" s="161">
        <f t="shared" si="102"/>
        <v>0</v>
      </c>
      <c r="Z522" s="161">
        <f t="shared" si="103"/>
        <v>0</v>
      </c>
      <c r="AA522" s="162">
        <f t="shared" si="104"/>
        <v>0</v>
      </c>
    </row>
    <row r="523" spans="1:27" s="343" customFormat="1" ht="14.4" thickTop="1" thickBot="1">
      <c r="A523" s="386">
        <v>100301</v>
      </c>
      <c r="B523" s="346" t="s">
        <v>606</v>
      </c>
      <c r="C523" s="346" t="s">
        <v>124</v>
      </c>
      <c r="D523" s="347">
        <v>74</v>
      </c>
      <c r="E523" s="346" t="s">
        <v>599</v>
      </c>
      <c r="F523" s="159">
        <f t="shared" si="105"/>
        <v>9.18</v>
      </c>
      <c r="G523" s="153">
        <f>IF($F$12=1,VALUE(VLOOKUP($E523,'Pricing Reference'!$A$2:$E$46,2,FALSE))," ")</f>
        <v>9.18</v>
      </c>
      <c r="H523" s="153" t="str">
        <f>IF($F$12=2,VALUE(VLOOKUP($E523,'Pricing Reference'!$A$2:$E$46,3,FALSE))," ")</f>
        <v xml:space="preserve"> </v>
      </c>
      <c r="I523" s="153" t="str">
        <f>IF($F$12=3,VALUE(VLOOKUP($E523,'Pricing Reference'!$A$2:$E$46,4,FALSE))," ")</f>
        <v xml:space="preserve"> </v>
      </c>
      <c r="J523" s="391">
        <f>VALUE(VLOOKUP(E523,'Pricing Reference'!$A$2:$E$46,5,FALSE))</f>
        <v>18</v>
      </c>
      <c r="K523" s="158"/>
      <c r="L523" s="158"/>
      <c r="M523" s="158"/>
      <c r="N523" s="158"/>
      <c r="O523" s="158"/>
      <c r="P523" s="396">
        <f t="shared" si="97"/>
        <v>0</v>
      </c>
      <c r="Q523" s="163"/>
      <c r="R523" s="160"/>
      <c r="S523" s="156">
        <v>847587002153</v>
      </c>
      <c r="T523" s="397" t="str">
        <f t="shared" si="98"/>
        <v xml:space="preserve"> </v>
      </c>
      <c r="U523" s="395"/>
      <c r="V523" s="161">
        <f t="shared" si="99"/>
        <v>0</v>
      </c>
      <c r="W523" s="161">
        <f t="shared" si="100"/>
        <v>0</v>
      </c>
      <c r="X523" s="161">
        <f t="shared" si="101"/>
        <v>0</v>
      </c>
      <c r="Y523" s="161">
        <f t="shared" si="102"/>
        <v>0</v>
      </c>
      <c r="Z523" s="161">
        <f t="shared" si="103"/>
        <v>0</v>
      </c>
      <c r="AA523" s="162">
        <f t="shared" si="104"/>
        <v>0</v>
      </c>
    </row>
    <row r="524" spans="1:27" s="343" customFormat="1" ht="14.4" thickTop="1" thickBot="1">
      <c r="A524" s="386">
        <v>101410</v>
      </c>
      <c r="B524" s="346" t="s">
        <v>607</v>
      </c>
      <c r="C524" s="346" t="s">
        <v>124</v>
      </c>
      <c r="D524" s="347">
        <v>74</v>
      </c>
      <c r="E524" s="346" t="s">
        <v>599</v>
      </c>
      <c r="F524" s="159">
        <f t="shared" si="105"/>
        <v>9.18</v>
      </c>
      <c r="G524" s="153">
        <f>IF($F$12=1,VALUE(VLOOKUP($E524,'Pricing Reference'!$A$2:$E$46,2,FALSE))," ")</f>
        <v>9.18</v>
      </c>
      <c r="H524" s="153" t="str">
        <f>IF($F$12=2,VALUE(VLOOKUP($E524,'Pricing Reference'!$A$2:$E$46,3,FALSE))," ")</f>
        <v xml:space="preserve"> </v>
      </c>
      <c r="I524" s="153" t="str">
        <f>IF($F$12=3,VALUE(VLOOKUP($E524,'Pricing Reference'!$A$2:$E$46,4,FALSE))," ")</f>
        <v xml:space="preserve"> </v>
      </c>
      <c r="J524" s="391">
        <f>VALUE(VLOOKUP(E524,'Pricing Reference'!$A$2:$E$46,5,FALSE))</f>
        <v>18</v>
      </c>
      <c r="K524" s="158"/>
      <c r="L524" s="158"/>
      <c r="M524" s="158"/>
      <c r="N524" s="158"/>
      <c r="O524" s="158"/>
      <c r="P524" s="396">
        <f t="shared" si="97"/>
        <v>0</v>
      </c>
      <c r="Q524" s="163"/>
      <c r="R524" s="160"/>
      <c r="S524" s="156">
        <v>877958009658</v>
      </c>
      <c r="T524" s="397" t="str">
        <f t="shared" si="98"/>
        <v xml:space="preserve"> </v>
      </c>
      <c r="U524" s="395"/>
      <c r="V524" s="161">
        <f t="shared" si="99"/>
        <v>0</v>
      </c>
      <c r="W524" s="161">
        <f t="shared" si="100"/>
        <v>0</v>
      </c>
      <c r="X524" s="161">
        <f t="shared" si="101"/>
        <v>0</v>
      </c>
      <c r="Y524" s="161">
        <f t="shared" si="102"/>
        <v>0</v>
      </c>
      <c r="Z524" s="161">
        <f t="shared" si="103"/>
        <v>0</v>
      </c>
      <c r="AA524" s="162">
        <f t="shared" si="104"/>
        <v>0</v>
      </c>
    </row>
    <row r="525" spans="1:27" s="343" customFormat="1" ht="14.4" thickTop="1" thickBot="1">
      <c r="A525" s="386">
        <v>100303</v>
      </c>
      <c r="B525" s="346" t="s">
        <v>608</v>
      </c>
      <c r="C525" s="346" t="s">
        <v>124</v>
      </c>
      <c r="D525" s="347">
        <v>74</v>
      </c>
      <c r="E525" s="346" t="s">
        <v>599</v>
      </c>
      <c r="F525" s="159">
        <f t="shared" si="105"/>
        <v>9.18</v>
      </c>
      <c r="G525" s="153">
        <f>IF($F$12=1,VALUE(VLOOKUP($E525,'Pricing Reference'!$A$2:$E$46,2,FALSE))," ")</f>
        <v>9.18</v>
      </c>
      <c r="H525" s="153" t="str">
        <f>IF($F$12=2,VALUE(VLOOKUP($E525,'Pricing Reference'!$A$2:$E$46,3,FALSE))," ")</f>
        <v xml:space="preserve"> </v>
      </c>
      <c r="I525" s="153" t="str">
        <f>IF($F$12=3,VALUE(VLOOKUP($E525,'Pricing Reference'!$A$2:$E$46,4,FALSE))," ")</f>
        <v xml:space="preserve"> </v>
      </c>
      <c r="J525" s="391">
        <f>VALUE(VLOOKUP(E525,'Pricing Reference'!$A$2:$E$46,5,FALSE))</f>
        <v>18</v>
      </c>
      <c r="K525" s="158"/>
      <c r="L525" s="158"/>
      <c r="M525" s="158"/>
      <c r="N525" s="158"/>
      <c r="O525" s="158"/>
      <c r="P525" s="396">
        <f t="shared" si="97"/>
        <v>0</v>
      </c>
      <c r="Q525" s="163"/>
      <c r="R525" s="160"/>
      <c r="S525" s="156">
        <v>847587002139</v>
      </c>
      <c r="T525" s="397" t="str">
        <f t="shared" si="98"/>
        <v xml:space="preserve"> </v>
      </c>
      <c r="U525" s="395"/>
      <c r="V525" s="161">
        <f t="shared" si="99"/>
        <v>0</v>
      </c>
      <c r="W525" s="161">
        <f t="shared" si="100"/>
        <v>0</v>
      </c>
      <c r="X525" s="161">
        <f t="shared" si="101"/>
        <v>0</v>
      </c>
      <c r="Y525" s="161">
        <f t="shared" si="102"/>
        <v>0</v>
      </c>
      <c r="Z525" s="161">
        <f t="shared" si="103"/>
        <v>0</v>
      </c>
      <c r="AA525" s="162">
        <f t="shared" si="104"/>
        <v>0</v>
      </c>
    </row>
    <row r="526" spans="1:27" s="343" customFormat="1" ht="14.4" thickTop="1" thickBot="1">
      <c r="A526" s="386">
        <v>100299</v>
      </c>
      <c r="B526" s="346" t="s">
        <v>609</v>
      </c>
      <c r="C526" s="346" t="s">
        <v>124</v>
      </c>
      <c r="D526" s="347">
        <v>74</v>
      </c>
      <c r="E526" s="346" t="s">
        <v>599</v>
      </c>
      <c r="F526" s="159">
        <f t="shared" si="105"/>
        <v>9.18</v>
      </c>
      <c r="G526" s="153">
        <f>IF($F$12=1,VALUE(VLOOKUP($E526,'Pricing Reference'!$A$2:$E$46,2,FALSE))," ")</f>
        <v>9.18</v>
      </c>
      <c r="H526" s="153" t="str">
        <f>IF($F$12=2,VALUE(VLOOKUP($E526,'Pricing Reference'!$A$2:$E$46,3,FALSE))," ")</f>
        <v xml:space="preserve"> </v>
      </c>
      <c r="I526" s="153" t="str">
        <f>IF($F$12=3,VALUE(VLOOKUP($E526,'Pricing Reference'!$A$2:$E$46,4,FALSE))," ")</f>
        <v xml:space="preserve"> </v>
      </c>
      <c r="J526" s="391">
        <f>VALUE(VLOOKUP(E526,'Pricing Reference'!$A$2:$E$46,5,FALSE))</f>
        <v>18</v>
      </c>
      <c r="K526" s="158"/>
      <c r="L526" s="158"/>
      <c r="M526" s="158"/>
      <c r="N526" s="158"/>
      <c r="O526" s="158"/>
      <c r="P526" s="396">
        <f t="shared" si="97"/>
        <v>0</v>
      </c>
      <c r="Q526" s="163"/>
      <c r="R526" s="160"/>
      <c r="S526" s="156">
        <v>877958009702</v>
      </c>
      <c r="T526" s="397" t="str">
        <f t="shared" si="98"/>
        <v xml:space="preserve"> </v>
      </c>
      <c r="U526" s="395"/>
      <c r="V526" s="161">
        <f t="shared" si="99"/>
        <v>0</v>
      </c>
      <c r="W526" s="161">
        <f t="shared" si="100"/>
        <v>0</v>
      </c>
      <c r="X526" s="161">
        <f t="shared" si="101"/>
        <v>0</v>
      </c>
      <c r="Y526" s="161">
        <f t="shared" si="102"/>
        <v>0</v>
      </c>
      <c r="Z526" s="161">
        <f t="shared" si="103"/>
        <v>0</v>
      </c>
      <c r="AA526" s="162">
        <f t="shared" si="104"/>
        <v>0</v>
      </c>
    </row>
    <row r="527" spans="1:27" s="343" customFormat="1" ht="14.4" thickTop="1" thickBot="1">
      <c r="A527" s="386">
        <v>100298</v>
      </c>
      <c r="B527" s="348" t="s">
        <v>610</v>
      </c>
      <c r="C527" s="346" t="s">
        <v>124</v>
      </c>
      <c r="D527" s="347">
        <v>74</v>
      </c>
      <c r="E527" s="346" t="s">
        <v>599</v>
      </c>
      <c r="F527" s="159">
        <f t="shared" ref="F527" si="106">SUM(G527:I527)</f>
        <v>9.18</v>
      </c>
      <c r="G527" s="153">
        <f>IF($F$12=1,VALUE(VLOOKUP($E527,'Pricing Reference'!$A$2:$E$46,2,FALSE))," ")</f>
        <v>9.18</v>
      </c>
      <c r="H527" s="153" t="str">
        <f>IF($F$12=2,VALUE(VLOOKUP($E527,'Pricing Reference'!$A$2:$E$46,3,FALSE))," ")</f>
        <v xml:space="preserve"> </v>
      </c>
      <c r="I527" s="153" t="str">
        <f>IF($F$12=3,VALUE(VLOOKUP($E527,'Pricing Reference'!$A$2:$E$46,4,FALSE))," ")</f>
        <v xml:space="preserve"> </v>
      </c>
      <c r="J527" s="391">
        <f>VALUE(VLOOKUP(E527,'Pricing Reference'!$A$2:$E$46,5,FALSE))</f>
        <v>18</v>
      </c>
      <c r="K527" s="158"/>
      <c r="L527" s="158"/>
      <c r="M527" s="158"/>
      <c r="N527" s="158"/>
      <c r="O527" s="158"/>
      <c r="P527" s="396">
        <f t="shared" si="97"/>
        <v>0</v>
      </c>
      <c r="Q527" s="163"/>
      <c r="R527" s="160"/>
      <c r="S527" s="156">
        <v>877958009696</v>
      </c>
      <c r="T527" s="397" t="str">
        <f t="shared" si="98"/>
        <v xml:space="preserve"> </v>
      </c>
      <c r="U527" s="395"/>
      <c r="V527" s="161">
        <f t="shared" si="99"/>
        <v>0</v>
      </c>
      <c r="W527" s="161">
        <f t="shared" si="100"/>
        <v>0</v>
      </c>
      <c r="X527" s="161">
        <f t="shared" si="101"/>
        <v>0</v>
      </c>
      <c r="Y527" s="161">
        <f t="shared" si="102"/>
        <v>0</v>
      </c>
      <c r="Z527" s="161">
        <f t="shared" si="103"/>
        <v>0</v>
      </c>
      <c r="AA527" s="162">
        <f t="shared" si="104"/>
        <v>0</v>
      </c>
    </row>
    <row r="528" spans="1:27" s="343" customFormat="1" ht="14.4" thickTop="1" thickBot="1">
      <c r="A528" s="386">
        <v>100305</v>
      </c>
      <c r="B528" s="348" t="s">
        <v>611</v>
      </c>
      <c r="C528" s="346" t="s">
        <v>124</v>
      </c>
      <c r="D528" s="347">
        <v>74</v>
      </c>
      <c r="E528" s="346" t="s">
        <v>599</v>
      </c>
      <c r="F528" s="159">
        <f t="shared" ref="F528:F535" si="107">SUM(G528:I528)</f>
        <v>9.18</v>
      </c>
      <c r="G528" s="153">
        <f>IF($F$12=1,VALUE(VLOOKUP($E528,'Pricing Reference'!$A$2:$E$46,2,FALSE))," ")</f>
        <v>9.18</v>
      </c>
      <c r="H528" s="153" t="str">
        <f>IF($F$12=2,VALUE(VLOOKUP($E528,'Pricing Reference'!$A$2:$E$46,3,FALSE))," ")</f>
        <v xml:space="preserve"> </v>
      </c>
      <c r="I528" s="153" t="str">
        <f>IF($F$12=3,VALUE(VLOOKUP($E528,'Pricing Reference'!$A$2:$E$46,4,FALSE))," ")</f>
        <v xml:space="preserve"> </v>
      </c>
      <c r="J528" s="391">
        <f>VALUE(VLOOKUP(E528,'Pricing Reference'!$A$2:$E$46,5,FALSE))</f>
        <v>18</v>
      </c>
      <c r="K528" s="158"/>
      <c r="L528" s="158"/>
      <c r="M528" s="158"/>
      <c r="N528" s="158"/>
      <c r="O528" s="158"/>
      <c r="P528" s="396">
        <f t="shared" si="97"/>
        <v>0</v>
      </c>
      <c r="Q528" s="163"/>
      <c r="R528" s="160"/>
      <c r="S528" s="156">
        <v>847587002115</v>
      </c>
      <c r="T528" s="397" t="str">
        <f t="shared" si="98"/>
        <v xml:space="preserve"> </v>
      </c>
      <c r="U528" s="395"/>
      <c r="V528" s="161">
        <f t="shared" si="99"/>
        <v>0</v>
      </c>
      <c r="W528" s="161">
        <f t="shared" si="100"/>
        <v>0</v>
      </c>
      <c r="X528" s="161">
        <f t="shared" si="101"/>
        <v>0</v>
      </c>
      <c r="Y528" s="161">
        <f t="shared" si="102"/>
        <v>0</v>
      </c>
      <c r="Z528" s="161">
        <f t="shared" si="103"/>
        <v>0</v>
      </c>
      <c r="AA528" s="162">
        <f t="shared" si="104"/>
        <v>0</v>
      </c>
    </row>
    <row r="529" spans="1:27" s="343" customFormat="1" ht="14.4" thickTop="1" thickBot="1">
      <c r="A529" s="386">
        <v>101279</v>
      </c>
      <c r="B529" s="348" t="s">
        <v>612</v>
      </c>
      <c r="C529" s="346" t="s">
        <v>124</v>
      </c>
      <c r="D529" s="347">
        <v>75</v>
      </c>
      <c r="E529" s="346" t="s">
        <v>613</v>
      </c>
      <c r="F529" s="159">
        <f t="shared" si="107"/>
        <v>5.5</v>
      </c>
      <c r="G529" s="153">
        <f>IF($F$12=1,VALUE(VLOOKUP($E529,'Pricing Reference'!$A$2:$E$46,2,FALSE))," ")</f>
        <v>5.5</v>
      </c>
      <c r="H529" s="153" t="str">
        <f>IF($F$12=2,VALUE(VLOOKUP($E529,'Pricing Reference'!$A$2:$E$46,3,FALSE))," ")</f>
        <v xml:space="preserve"> </v>
      </c>
      <c r="I529" s="153" t="str">
        <f>IF($F$12=3,VALUE(VLOOKUP($E529,'Pricing Reference'!$A$2:$E$46,4,FALSE))," ")</f>
        <v xml:space="preserve"> </v>
      </c>
      <c r="J529" s="391">
        <f>VALUE(VLOOKUP(E529,'Pricing Reference'!$A$2:$E$46,5,FALSE))</f>
        <v>11</v>
      </c>
      <c r="K529" s="158"/>
      <c r="L529" s="158"/>
      <c r="M529" s="158"/>
      <c r="N529" s="158"/>
      <c r="O529" s="158"/>
      <c r="P529" s="396">
        <f t="shared" si="97"/>
        <v>0</v>
      </c>
      <c r="Q529" s="163"/>
      <c r="R529" s="160"/>
      <c r="S529" s="156">
        <v>877958009764</v>
      </c>
      <c r="T529" s="397" t="str">
        <f t="shared" si="98"/>
        <v xml:space="preserve"> </v>
      </c>
      <c r="U529" s="395"/>
      <c r="V529" s="161">
        <f t="shared" si="99"/>
        <v>0</v>
      </c>
      <c r="W529" s="161">
        <f t="shared" si="100"/>
        <v>0</v>
      </c>
      <c r="X529" s="161">
        <f t="shared" si="101"/>
        <v>0</v>
      </c>
      <c r="Y529" s="161">
        <f t="shared" si="102"/>
        <v>0</v>
      </c>
      <c r="Z529" s="161">
        <f t="shared" si="103"/>
        <v>0</v>
      </c>
      <c r="AA529" s="162">
        <f t="shared" si="104"/>
        <v>0</v>
      </c>
    </row>
    <row r="530" spans="1:27" s="343" customFormat="1" ht="14.4" thickTop="1" thickBot="1">
      <c r="A530" s="386">
        <v>101276</v>
      </c>
      <c r="B530" s="348" t="s">
        <v>614</v>
      </c>
      <c r="C530" s="346" t="s">
        <v>124</v>
      </c>
      <c r="D530" s="347">
        <v>75</v>
      </c>
      <c r="E530" s="346" t="s">
        <v>613</v>
      </c>
      <c r="F530" s="159">
        <f t="shared" si="107"/>
        <v>5.5</v>
      </c>
      <c r="G530" s="153">
        <f>IF($F$12=1,VALUE(VLOOKUP($E530,'Pricing Reference'!$A$2:$E$46,2,FALSE))," ")</f>
        <v>5.5</v>
      </c>
      <c r="H530" s="153" t="str">
        <f>IF($F$12=2,VALUE(VLOOKUP($E530,'Pricing Reference'!$A$2:$E$46,3,FALSE))," ")</f>
        <v xml:space="preserve"> </v>
      </c>
      <c r="I530" s="153" t="str">
        <f>IF($F$12=3,VALUE(VLOOKUP($E530,'Pricing Reference'!$A$2:$E$46,4,FALSE))," ")</f>
        <v xml:space="preserve"> </v>
      </c>
      <c r="J530" s="391">
        <f>VALUE(VLOOKUP(E530,'Pricing Reference'!$A$2:$E$46,5,FALSE))</f>
        <v>11</v>
      </c>
      <c r="K530" s="158"/>
      <c r="L530" s="158"/>
      <c r="M530" s="158"/>
      <c r="N530" s="158"/>
      <c r="O530" s="158"/>
      <c r="P530" s="396">
        <f t="shared" ref="P530:P546" si="108">SUM(V530,W530,X530,Y530,Z530)</f>
        <v>0</v>
      </c>
      <c r="Q530" s="163"/>
      <c r="R530" s="160"/>
      <c r="S530" s="156">
        <v>877958009771</v>
      </c>
      <c r="T530" s="397" t="str">
        <f t="shared" ref="T530:T546" si="109">IF(AA530&gt;0.01,"X"," ")</f>
        <v xml:space="preserve"> </v>
      </c>
      <c r="U530" s="395"/>
      <c r="V530" s="161">
        <f t="shared" ref="V530:V546" si="110">K530*$F530</f>
        <v>0</v>
      </c>
      <c r="W530" s="161">
        <f t="shared" ref="W530:W546" si="111">L530*$F530</f>
        <v>0</v>
      </c>
      <c r="X530" s="161">
        <f t="shared" ref="X530:X546" si="112">M530*$F530</f>
        <v>0</v>
      </c>
      <c r="Y530" s="161">
        <f t="shared" ref="Y530:Y546" si="113">N530*$F530</f>
        <v>0</v>
      </c>
      <c r="Z530" s="161">
        <f t="shared" ref="Z530:Z546" si="114">O530*$F530</f>
        <v>0</v>
      </c>
      <c r="AA530" s="162">
        <f t="shared" ref="AA530:AA546" si="115">SUM(K530,L530,M530,N530,O530)</f>
        <v>0</v>
      </c>
    </row>
    <row r="531" spans="1:27" s="343" customFormat="1" ht="14.4" thickTop="1" thickBot="1">
      <c r="A531" s="386">
        <v>105775</v>
      </c>
      <c r="B531" s="348" t="s">
        <v>615</v>
      </c>
      <c r="C531" s="346" t="s">
        <v>124</v>
      </c>
      <c r="D531" s="347">
        <v>75</v>
      </c>
      <c r="E531" s="346" t="s">
        <v>613</v>
      </c>
      <c r="F531" s="159">
        <f t="shared" si="107"/>
        <v>5.5</v>
      </c>
      <c r="G531" s="153">
        <f>IF($F$12=1,VALUE(VLOOKUP($E531,'Pricing Reference'!$A$2:$E$46,2,FALSE))," ")</f>
        <v>5.5</v>
      </c>
      <c r="H531" s="153" t="str">
        <f>IF($F$12=2,VALUE(VLOOKUP($E531,'Pricing Reference'!$A$2:$E$46,3,FALSE))," ")</f>
        <v xml:space="preserve"> </v>
      </c>
      <c r="I531" s="153" t="str">
        <f>IF($F$12=3,VALUE(VLOOKUP($E531,'Pricing Reference'!$A$2:$E$46,4,FALSE))," ")</f>
        <v xml:space="preserve"> </v>
      </c>
      <c r="J531" s="391">
        <f>VALUE(VLOOKUP(E531,'Pricing Reference'!$A$2:$E$46,5,FALSE))</f>
        <v>11</v>
      </c>
      <c r="K531" s="158"/>
      <c r="L531" s="158"/>
      <c r="M531" s="158"/>
      <c r="N531" s="158"/>
      <c r="O531" s="158"/>
      <c r="P531" s="396">
        <f t="shared" si="108"/>
        <v>0</v>
      </c>
      <c r="Q531" s="163"/>
      <c r="R531" s="160"/>
      <c r="S531" s="156">
        <v>847587005352</v>
      </c>
      <c r="T531" s="397" t="str">
        <f t="shared" si="109"/>
        <v xml:space="preserve"> </v>
      </c>
      <c r="U531" s="395"/>
      <c r="V531" s="161">
        <f t="shared" si="110"/>
        <v>0</v>
      </c>
      <c r="W531" s="161">
        <f t="shared" si="111"/>
        <v>0</v>
      </c>
      <c r="X531" s="161">
        <f t="shared" si="112"/>
        <v>0</v>
      </c>
      <c r="Y531" s="161">
        <f t="shared" si="113"/>
        <v>0</v>
      </c>
      <c r="Z531" s="161">
        <f t="shared" si="114"/>
        <v>0</v>
      </c>
      <c r="AA531" s="162">
        <f t="shared" si="115"/>
        <v>0</v>
      </c>
    </row>
    <row r="532" spans="1:27" s="343" customFormat="1" ht="14.4" thickTop="1" thickBot="1">
      <c r="A532" s="386">
        <v>105776</v>
      </c>
      <c r="B532" s="348" t="s">
        <v>616</v>
      </c>
      <c r="C532" s="346" t="s">
        <v>124</v>
      </c>
      <c r="D532" s="347">
        <v>75</v>
      </c>
      <c r="E532" s="346" t="s">
        <v>613</v>
      </c>
      <c r="F532" s="159">
        <f t="shared" si="107"/>
        <v>5.5</v>
      </c>
      <c r="G532" s="153">
        <f>IF($F$12=1,VALUE(VLOOKUP($E532,'Pricing Reference'!$A$2:$E$46,2,FALSE))," ")</f>
        <v>5.5</v>
      </c>
      <c r="H532" s="153" t="str">
        <f>IF($F$12=2,VALUE(VLOOKUP($E532,'Pricing Reference'!$A$2:$E$46,3,FALSE))," ")</f>
        <v xml:space="preserve"> </v>
      </c>
      <c r="I532" s="153" t="str">
        <f>IF($F$12=3,VALUE(VLOOKUP($E532,'Pricing Reference'!$A$2:$E$46,4,FALSE))," ")</f>
        <v xml:space="preserve"> </v>
      </c>
      <c r="J532" s="391">
        <f>VALUE(VLOOKUP(E532,'Pricing Reference'!$A$2:$E$46,5,FALSE))</f>
        <v>11</v>
      </c>
      <c r="K532" s="158"/>
      <c r="L532" s="158"/>
      <c r="M532" s="158"/>
      <c r="N532" s="158"/>
      <c r="O532" s="158"/>
      <c r="P532" s="396">
        <f t="shared" si="108"/>
        <v>0</v>
      </c>
      <c r="Q532" s="163"/>
      <c r="R532" s="160"/>
      <c r="S532" s="156">
        <v>847587005369</v>
      </c>
      <c r="T532" s="397" t="str">
        <f t="shared" si="109"/>
        <v xml:space="preserve"> </v>
      </c>
      <c r="U532" s="395"/>
      <c r="V532" s="161">
        <f t="shared" si="110"/>
        <v>0</v>
      </c>
      <c r="W532" s="161">
        <f t="shared" si="111"/>
        <v>0</v>
      </c>
      <c r="X532" s="161">
        <f t="shared" si="112"/>
        <v>0</v>
      </c>
      <c r="Y532" s="161">
        <f t="shared" si="113"/>
        <v>0</v>
      </c>
      <c r="Z532" s="161">
        <f t="shared" si="114"/>
        <v>0</v>
      </c>
      <c r="AA532" s="162">
        <f t="shared" si="115"/>
        <v>0</v>
      </c>
    </row>
    <row r="533" spans="1:27" s="343" customFormat="1" ht="14.4" thickTop="1" thickBot="1">
      <c r="A533" s="386">
        <v>105777</v>
      </c>
      <c r="B533" s="346" t="s">
        <v>617</v>
      </c>
      <c r="C533" s="346" t="s">
        <v>124</v>
      </c>
      <c r="D533" s="347">
        <v>75</v>
      </c>
      <c r="E533" s="346" t="s">
        <v>613</v>
      </c>
      <c r="F533" s="159">
        <f t="shared" si="107"/>
        <v>5.5</v>
      </c>
      <c r="G533" s="153">
        <f>IF($F$12=1,VALUE(VLOOKUP($E533,'Pricing Reference'!$A$2:$E$46,2,FALSE))," ")</f>
        <v>5.5</v>
      </c>
      <c r="H533" s="153" t="str">
        <f>IF($F$12=2,VALUE(VLOOKUP($E533,'Pricing Reference'!$A$2:$E$46,3,FALSE))," ")</f>
        <v xml:space="preserve"> </v>
      </c>
      <c r="I533" s="153" t="str">
        <f>IF($F$12=3,VALUE(VLOOKUP($E533,'Pricing Reference'!$A$2:$E$46,4,FALSE))," ")</f>
        <v xml:space="preserve"> </v>
      </c>
      <c r="J533" s="391">
        <f>VALUE(VLOOKUP(E533,'Pricing Reference'!$A$2:$E$46,5,FALSE))</f>
        <v>11</v>
      </c>
      <c r="K533" s="158"/>
      <c r="L533" s="158"/>
      <c r="M533" s="158"/>
      <c r="N533" s="158"/>
      <c r="O533" s="158"/>
      <c r="P533" s="396">
        <f t="shared" si="108"/>
        <v>0</v>
      </c>
      <c r="Q533" s="163"/>
      <c r="R533" s="160"/>
      <c r="S533" s="156">
        <v>847587005376</v>
      </c>
      <c r="T533" s="397" t="str">
        <f t="shared" si="109"/>
        <v xml:space="preserve"> </v>
      </c>
      <c r="U533" s="395"/>
      <c r="V533" s="161">
        <f t="shared" si="110"/>
        <v>0</v>
      </c>
      <c r="W533" s="161">
        <f t="shared" si="111"/>
        <v>0</v>
      </c>
      <c r="X533" s="161">
        <f t="shared" si="112"/>
        <v>0</v>
      </c>
      <c r="Y533" s="161">
        <f t="shared" si="113"/>
        <v>0</v>
      </c>
      <c r="Z533" s="161">
        <f t="shared" si="114"/>
        <v>0</v>
      </c>
      <c r="AA533" s="162">
        <f t="shared" si="115"/>
        <v>0</v>
      </c>
    </row>
    <row r="534" spans="1:27" s="343" customFormat="1" ht="14.4" thickTop="1" thickBot="1">
      <c r="A534" s="386">
        <v>105778</v>
      </c>
      <c r="B534" s="346" t="s">
        <v>618</v>
      </c>
      <c r="C534" s="346" t="s">
        <v>124</v>
      </c>
      <c r="D534" s="347">
        <v>75</v>
      </c>
      <c r="E534" s="346" t="s">
        <v>613</v>
      </c>
      <c r="F534" s="159">
        <f t="shared" si="107"/>
        <v>5.5</v>
      </c>
      <c r="G534" s="153">
        <f>IF($F$12=1,VALUE(VLOOKUP($E534,'Pricing Reference'!$A$2:$E$46,2,FALSE))," ")</f>
        <v>5.5</v>
      </c>
      <c r="H534" s="153" t="str">
        <f>IF($F$12=2,VALUE(VLOOKUP($E534,'Pricing Reference'!$A$2:$E$46,3,FALSE))," ")</f>
        <v xml:space="preserve"> </v>
      </c>
      <c r="I534" s="153" t="str">
        <f>IF($F$12=3,VALUE(VLOOKUP($E534,'Pricing Reference'!$A$2:$E$46,4,FALSE))," ")</f>
        <v xml:space="preserve"> </v>
      </c>
      <c r="J534" s="391">
        <f>VALUE(VLOOKUP(E534,'Pricing Reference'!$A$2:$E$46,5,FALSE))</f>
        <v>11</v>
      </c>
      <c r="K534" s="158"/>
      <c r="L534" s="158"/>
      <c r="M534" s="158"/>
      <c r="N534" s="158"/>
      <c r="O534" s="158"/>
      <c r="P534" s="396">
        <f t="shared" si="108"/>
        <v>0</v>
      </c>
      <c r="Q534" s="163"/>
      <c r="R534" s="160"/>
      <c r="S534" s="156">
        <v>847587005383</v>
      </c>
      <c r="T534" s="397" t="str">
        <f t="shared" si="109"/>
        <v xml:space="preserve"> </v>
      </c>
      <c r="U534" s="395"/>
      <c r="V534" s="161">
        <f t="shared" si="110"/>
        <v>0</v>
      </c>
      <c r="W534" s="161">
        <f t="shared" si="111"/>
        <v>0</v>
      </c>
      <c r="X534" s="161">
        <f t="shared" si="112"/>
        <v>0</v>
      </c>
      <c r="Y534" s="161">
        <f t="shared" si="113"/>
        <v>0</v>
      </c>
      <c r="Z534" s="161">
        <f t="shared" si="114"/>
        <v>0</v>
      </c>
      <c r="AA534" s="162">
        <f t="shared" si="115"/>
        <v>0</v>
      </c>
    </row>
    <row r="535" spans="1:27" s="343" customFormat="1" ht="14.4" thickTop="1" thickBot="1">
      <c r="A535" s="386">
        <v>101278</v>
      </c>
      <c r="B535" s="346" t="s">
        <v>619</v>
      </c>
      <c r="C535" s="346" t="s">
        <v>124</v>
      </c>
      <c r="D535" s="347">
        <v>75</v>
      </c>
      <c r="E535" s="346" t="s">
        <v>613</v>
      </c>
      <c r="F535" s="159">
        <f t="shared" si="107"/>
        <v>5.5</v>
      </c>
      <c r="G535" s="153">
        <f>IF($F$12=1,VALUE(VLOOKUP($E535,'Pricing Reference'!$A$2:$E$46,2,FALSE))," ")</f>
        <v>5.5</v>
      </c>
      <c r="H535" s="153" t="str">
        <f>IF($F$12=2,VALUE(VLOOKUP($E535,'Pricing Reference'!$A$2:$E$46,3,FALSE))," ")</f>
        <v xml:space="preserve"> </v>
      </c>
      <c r="I535" s="153" t="str">
        <f>IF($F$12=3,VALUE(VLOOKUP($E535,'Pricing Reference'!$A$2:$E$46,4,FALSE))," ")</f>
        <v xml:space="preserve"> </v>
      </c>
      <c r="J535" s="391">
        <f>VALUE(VLOOKUP(E535,'Pricing Reference'!$A$2:$E$46,5,FALSE))</f>
        <v>11</v>
      </c>
      <c r="K535" s="158"/>
      <c r="L535" s="158"/>
      <c r="M535" s="158"/>
      <c r="N535" s="158"/>
      <c r="O535" s="158"/>
      <c r="P535" s="396">
        <f t="shared" si="108"/>
        <v>0</v>
      </c>
      <c r="Q535" s="163"/>
      <c r="R535" s="160"/>
      <c r="S535" s="156">
        <v>877958009740</v>
      </c>
      <c r="T535" s="397" t="str">
        <f t="shared" si="109"/>
        <v xml:space="preserve"> </v>
      </c>
      <c r="U535" s="395"/>
      <c r="V535" s="161">
        <f t="shared" si="110"/>
        <v>0</v>
      </c>
      <c r="W535" s="161">
        <f t="shared" si="111"/>
        <v>0</v>
      </c>
      <c r="X535" s="161">
        <f t="shared" si="112"/>
        <v>0</v>
      </c>
      <c r="Y535" s="161">
        <f t="shared" si="113"/>
        <v>0</v>
      </c>
      <c r="Z535" s="161">
        <f t="shared" si="114"/>
        <v>0</v>
      </c>
      <c r="AA535" s="162">
        <f t="shared" si="115"/>
        <v>0</v>
      </c>
    </row>
    <row r="536" spans="1:27" s="343" customFormat="1" ht="14.4" thickTop="1" thickBot="1">
      <c r="A536" s="384">
        <v>101277</v>
      </c>
      <c r="B536" s="346" t="s">
        <v>620</v>
      </c>
      <c r="C536" s="346" t="s">
        <v>124</v>
      </c>
      <c r="D536" s="347">
        <v>75</v>
      </c>
      <c r="E536" s="346" t="s">
        <v>613</v>
      </c>
      <c r="F536" s="159">
        <f t="shared" ref="F536:F546" si="116">SUM(G536:I536)</f>
        <v>5.5</v>
      </c>
      <c r="G536" s="153">
        <f>IF($F$12=1,VALUE(VLOOKUP($E536,'Pricing Reference'!$A$2:$E$46,2,FALSE))," ")</f>
        <v>5.5</v>
      </c>
      <c r="H536" s="153" t="str">
        <f>IF($F$12=2,VALUE(VLOOKUP($E536,'Pricing Reference'!$A$2:$E$46,3,FALSE))," ")</f>
        <v xml:space="preserve"> </v>
      </c>
      <c r="I536" s="153" t="str">
        <f>IF($F$12=3,VALUE(VLOOKUP($E536,'Pricing Reference'!$A$2:$E$46,4,FALSE))," ")</f>
        <v xml:space="preserve"> </v>
      </c>
      <c r="J536" s="391">
        <f>VALUE(VLOOKUP(E536,'Pricing Reference'!$A$2:$E$46,5,FALSE))</f>
        <v>11</v>
      </c>
      <c r="K536" s="158"/>
      <c r="L536" s="158"/>
      <c r="M536" s="158"/>
      <c r="N536" s="158"/>
      <c r="O536" s="158"/>
      <c r="P536" s="396">
        <f t="shared" si="108"/>
        <v>0</v>
      </c>
      <c r="Q536" s="163"/>
      <c r="R536" s="160"/>
      <c r="S536" s="156">
        <v>877958009757</v>
      </c>
      <c r="T536" s="397" t="str">
        <f t="shared" si="109"/>
        <v xml:space="preserve"> </v>
      </c>
      <c r="U536" s="395"/>
      <c r="V536" s="161">
        <f t="shared" si="110"/>
        <v>0</v>
      </c>
      <c r="W536" s="161">
        <f t="shared" si="111"/>
        <v>0</v>
      </c>
      <c r="X536" s="161">
        <f t="shared" si="112"/>
        <v>0</v>
      </c>
      <c r="Y536" s="161">
        <f t="shared" si="113"/>
        <v>0</v>
      </c>
      <c r="Z536" s="161">
        <f t="shared" si="114"/>
        <v>0</v>
      </c>
      <c r="AA536" s="162">
        <f t="shared" si="115"/>
        <v>0</v>
      </c>
    </row>
    <row r="537" spans="1:27" s="343" customFormat="1" ht="14.4" thickTop="1" thickBot="1">
      <c r="A537" s="384">
        <v>100282</v>
      </c>
      <c r="B537" s="346" t="s">
        <v>621</v>
      </c>
      <c r="C537" s="346" t="s">
        <v>124</v>
      </c>
      <c r="D537" s="347">
        <v>75</v>
      </c>
      <c r="E537" s="346" t="s">
        <v>613</v>
      </c>
      <c r="F537" s="159">
        <f t="shared" si="116"/>
        <v>5.5</v>
      </c>
      <c r="G537" s="153">
        <f>IF($F$12=1,VALUE(VLOOKUP($E537,'Pricing Reference'!$A$2:$E$46,2,FALSE))," ")</f>
        <v>5.5</v>
      </c>
      <c r="H537" s="153" t="str">
        <f>IF($F$12=2,VALUE(VLOOKUP($E537,'Pricing Reference'!$A$2:$E$46,3,FALSE))," ")</f>
        <v xml:space="preserve"> </v>
      </c>
      <c r="I537" s="153" t="str">
        <f>IF($F$12=3,VALUE(VLOOKUP($E537,'Pricing Reference'!$A$2:$E$46,4,FALSE))," ")</f>
        <v xml:space="preserve"> </v>
      </c>
      <c r="J537" s="391">
        <f>VALUE(VLOOKUP(E537,'Pricing Reference'!$A$2:$E$46,5,FALSE))</f>
        <v>11</v>
      </c>
      <c r="K537" s="158"/>
      <c r="L537" s="158"/>
      <c r="M537" s="158"/>
      <c r="N537" s="158"/>
      <c r="O537" s="158"/>
      <c r="P537" s="396">
        <f t="shared" si="108"/>
        <v>0</v>
      </c>
      <c r="Q537" s="163"/>
      <c r="R537" s="160"/>
      <c r="S537" s="156">
        <v>847587001286</v>
      </c>
      <c r="T537" s="397" t="str">
        <f t="shared" si="109"/>
        <v xml:space="preserve"> </v>
      </c>
      <c r="U537" s="395"/>
      <c r="V537" s="161">
        <f t="shared" si="110"/>
        <v>0</v>
      </c>
      <c r="W537" s="161">
        <f t="shared" si="111"/>
        <v>0</v>
      </c>
      <c r="X537" s="161">
        <f t="shared" si="112"/>
        <v>0</v>
      </c>
      <c r="Y537" s="161">
        <f t="shared" si="113"/>
        <v>0</v>
      </c>
      <c r="Z537" s="161">
        <f t="shared" si="114"/>
        <v>0</v>
      </c>
      <c r="AA537" s="162">
        <f t="shared" si="115"/>
        <v>0</v>
      </c>
    </row>
    <row r="538" spans="1:27" s="343" customFormat="1" ht="14.4" thickTop="1" thickBot="1">
      <c r="A538" s="384">
        <v>100283</v>
      </c>
      <c r="B538" s="346" t="s">
        <v>622</v>
      </c>
      <c r="C538" s="346" t="s">
        <v>124</v>
      </c>
      <c r="D538" s="347">
        <v>75</v>
      </c>
      <c r="E538" s="346" t="s">
        <v>613</v>
      </c>
      <c r="F538" s="159">
        <f t="shared" si="116"/>
        <v>5.5</v>
      </c>
      <c r="G538" s="153">
        <f>IF($F$12=1,VALUE(VLOOKUP($E538,'Pricing Reference'!$A$2:$E$46,2,FALSE))," ")</f>
        <v>5.5</v>
      </c>
      <c r="H538" s="153" t="str">
        <f>IF($F$12=2,VALUE(VLOOKUP($E538,'Pricing Reference'!$A$2:$E$46,3,FALSE))," ")</f>
        <v xml:space="preserve"> </v>
      </c>
      <c r="I538" s="153" t="str">
        <f>IF($F$12=3,VALUE(VLOOKUP($E538,'Pricing Reference'!$A$2:$E$46,4,FALSE))," ")</f>
        <v xml:space="preserve"> </v>
      </c>
      <c r="J538" s="391">
        <f>VALUE(VLOOKUP(E538,'Pricing Reference'!$A$2:$E$46,5,FALSE))</f>
        <v>11</v>
      </c>
      <c r="K538" s="158"/>
      <c r="L538" s="158"/>
      <c r="M538" s="158"/>
      <c r="N538" s="158"/>
      <c r="O538" s="158"/>
      <c r="P538" s="396">
        <f t="shared" si="108"/>
        <v>0</v>
      </c>
      <c r="Q538" s="163"/>
      <c r="R538" s="160"/>
      <c r="S538" s="156">
        <v>847587001293</v>
      </c>
      <c r="T538" s="397" t="str">
        <f t="shared" si="109"/>
        <v xml:space="preserve"> </v>
      </c>
      <c r="U538" s="395"/>
      <c r="V538" s="161">
        <f t="shared" si="110"/>
        <v>0</v>
      </c>
      <c r="W538" s="161">
        <f t="shared" si="111"/>
        <v>0</v>
      </c>
      <c r="X538" s="161">
        <f t="shared" si="112"/>
        <v>0</v>
      </c>
      <c r="Y538" s="161">
        <f t="shared" si="113"/>
        <v>0</v>
      </c>
      <c r="Z538" s="161">
        <f t="shared" si="114"/>
        <v>0</v>
      </c>
      <c r="AA538" s="162">
        <f t="shared" si="115"/>
        <v>0</v>
      </c>
    </row>
    <row r="539" spans="1:27" s="343" customFormat="1" ht="14.4" thickTop="1" thickBot="1">
      <c r="A539" s="384">
        <v>100284</v>
      </c>
      <c r="B539" s="346" t="s">
        <v>623</v>
      </c>
      <c r="C539" s="346" t="s">
        <v>124</v>
      </c>
      <c r="D539" s="347">
        <v>75</v>
      </c>
      <c r="E539" s="346" t="s">
        <v>613</v>
      </c>
      <c r="F539" s="159">
        <f t="shared" si="116"/>
        <v>5.5</v>
      </c>
      <c r="G539" s="153">
        <f>IF($F$12=1,VALUE(VLOOKUP($E539,'Pricing Reference'!$A$2:$E$46,2,FALSE))," ")</f>
        <v>5.5</v>
      </c>
      <c r="H539" s="153" t="str">
        <f>IF($F$12=2,VALUE(VLOOKUP($E539,'Pricing Reference'!$A$2:$E$46,3,FALSE))," ")</f>
        <v xml:space="preserve"> </v>
      </c>
      <c r="I539" s="153" t="str">
        <f>IF($F$12=3,VALUE(VLOOKUP($E539,'Pricing Reference'!$A$2:$E$46,4,FALSE))," ")</f>
        <v xml:space="preserve"> </v>
      </c>
      <c r="J539" s="391">
        <f>VALUE(VLOOKUP(E539,'Pricing Reference'!$A$2:$E$46,5,FALSE))</f>
        <v>11</v>
      </c>
      <c r="K539" s="158"/>
      <c r="L539" s="158"/>
      <c r="M539" s="158"/>
      <c r="N539" s="158"/>
      <c r="O539" s="158"/>
      <c r="P539" s="396">
        <f t="shared" si="108"/>
        <v>0</v>
      </c>
      <c r="Q539" s="163"/>
      <c r="R539" s="160"/>
      <c r="S539" s="156">
        <v>847587001309</v>
      </c>
      <c r="T539" s="397" t="str">
        <f t="shared" si="109"/>
        <v xml:space="preserve"> </v>
      </c>
      <c r="U539" s="395"/>
      <c r="V539" s="161">
        <f t="shared" si="110"/>
        <v>0</v>
      </c>
      <c r="W539" s="161">
        <f t="shared" si="111"/>
        <v>0</v>
      </c>
      <c r="X539" s="161">
        <f t="shared" si="112"/>
        <v>0</v>
      </c>
      <c r="Y539" s="161">
        <f t="shared" si="113"/>
        <v>0</v>
      </c>
      <c r="Z539" s="161">
        <f t="shared" si="114"/>
        <v>0</v>
      </c>
      <c r="AA539" s="162">
        <f t="shared" si="115"/>
        <v>0</v>
      </c>
    </row>
    <row r="540" spans="1:27" s="343" customFormat="1" ht="14.4" thickTop="1" thickBot="1">
      <c r="A540" s="384">
        <v>100285</v>
      </c>
      <c r="B540" s="346" t="s">
        <v>624</v>
      </c>
      <c r="C540" s="346" t="s">
        <v>124</v>
      </c>
      <c r="D540" s="347">
        <v>75</v>
      </c>
      <c r="E540" s="346" t="s">
        <v>613</v>
      </c>
      <c r="F540" s="159">
        <f t="shared" si="116"/>
        <v>5.5</v>
      </c>
      <c r="G540" s="153">
        <f>IF($F$12=1,VALUE(VLOOKUP($E540,'Pricing Reference'!$A$2:$E$46,2,FALSE))," ")</f>
        <v>5.5</v>
      </c>
      <c r="H540" s="153" t="str">
        <f>IF($F$12=2,VALUE(VLOOKUP($E540,'Pricing Reference'!$A$2:$E$46,3,FALSE))," ")</f>
        <v xml:space="preserve"> </v>
      </c>
      <c r="I540" s="153" t="str">
        <f>IF($F$12=3,VALUE(VLOOKUP($E540,'Pricing Reference'!$A$2:$E$46,4,FALSE))," ")</f>
        <v xml:space="preserve"> </v>
      </c>
      <c r="J540" s="391">
        <f>VALUE(VLOOKUP(E540,'Pricing Reference'!$A$2:$E$46,5,FALSE))</f>
        <v>11</v>
      </c>
      <c r="K540" s="158"/>
      <c r="L540" s="158"/>
      <c r="M540" s="158"/>
      <c r="N540" s="158"/>
      <c r="O540" s="158"/>
      <c r="P540" s="396">
        <f t="shared" si="108"/>
        <v>0</v>
      </c>
      <c r="Q540" s="163"/>
      <c r="R540" s="160"/>
      <c r="S540" s="156">
        <v>847587001316</v>
      </c>
      <c r="T540" s="397" t="str">
        <f t="shared" si="109"/>
        <v xml:space="preserve"> </v>
      </c>
      <c r="U540" s="395"/>
      <c r="V540" s="161">
        <f t="shared" si="110"/>
        <v>0</v>
      </c>
      <c r="W540" s="161">
        <f t="shared" si="111"/>
        <v>0</v>
      </c>
      <c r="X540" s="161">
        <f t="shared" si="112"/>
        <v>0</v>
      </c>
      <c r="Y540" s="161">
        <f t="shared" si="113"/>
        <v>0</v>
      </c>
      <c r="Z540" s="161">
        <f t="shared" si="114"/>
        <v>0</v>
      </c>
      <c r="AA540" s="162">
        <f t="shared" si="115"/>
        <v>0</v>
      </c>
    </row>
    <row r="541" spans="1:27" s="343" customFormat="1" ht="14.4" thickTop="1" thickBot="1">
      <c r="A541" s="349">
        <v>105771</v>
      </c>
      <c r="B541" s="346" t="s">
        <v>625</v>
      </c>
      <c r="C541" s="346" t="s">
        <v>124</v>
      </c>
      <c r="D541" s="347">
        <v>75</v>
      </c>
      <c r="E541" s="346" t="s">
        <v>613</v>
      </c>
      <c r="F541" s="159">
        <f t="shared" si="116"/>
        <v>5.5</v>
      </c>
      <c r="G541" s="153">
        <f>IF($F$12=1,VALUE(VLOOKUP($E541,'Pricing Reference'!$A$2:$E$46,2,FALSE))," ")</f>
        <v>5.5</v>
      </c>
      <c r="H541" s="153" t="str">
        <f>IF($F$12=2,VALUE(VLOOKUP($E541,'Pricing Reference'!$A$2:$E$46,3,FALSE))," ")</f>
        <v xml:space="preserve"> </v>
      </c>
      <c r="I541" s="153" t="str">
        <f>IF($F$12=3,VALUE(VLOOKUP($E541,'Pricing Reference'!$A$2:$E$46,4,FALSE))," ")</f>
        <v xml:space="preserve"> </v>
      </c>
      <c r="J541" s="391">
        <f>VALUE(VLOOKUP(E541,'Pricing Reference'!$A$2:$E$46,5,FALSE))</f>
        <v>11</v>
      </c>
      <c r="K541" s="158"/>
      <c r="L541" s="158"/>
      <c r="M541" s="158"/>
      <c r="N541" s="158"/>
      <c r="O541" s="158"/>
      <c r="P541" s="396">
        <f t="shared" si="108"/>
        <v>0</v>
      </c>
      <c r="Q541" s="163"/>
      <c r="R541" s="160"/>
      <c r="S541" s="156">
        <v>847587005314</v>
      </c>
      <c r="T541" s="397" t="str">
        <f t="shared" si="109"/>
        <v xml:space="preserve"> </v>
      </c>
      <c r="U541" s="395"/>
      <c r="V541" s="161">
        <f t="shared" si="110"/>
        <v>0</v>
      </c>
      <c r="W541" s="161">
        <f t="shared" si="111"/>
        <v>0</v>
      </c>
      <c r="X541" s="161">
        <f t="shared" si="112"/>
        <v>0</v>
      </c>
      <c r="Y541" s="161">
        <f t="shared" si="113"/>
        <v>0</v>
      </c>
      <c r="Z541" s="161">
        <f t="shared" si="114"/>
        <v>0</v>
      </c>
      <c r="AA541" s="162">
        <f t="shared" si="115"/>
        <v>0</v>
      </c>
    </row>
    <row r="542" spans="1:27" s="343" customFormat="1" ht="14.4" thickTop="1" thickBot="1">
      <c r="A542" s="383">
        <v>105772</v>
      </c>
      <c r="B542" s="346" t="s">
        <v>626</v>
      </c>
      <c r="C542" s="346" t="s">
        <v>124</v>
      </c>
      <c r="D542" s="347">
        <v>75</v>
      </c>
      <c r="E542" s="346" t="s">
        <v>613</v>
      </c>
      <c r="F542" s="159">
        <f t="shared" si="116"/>
        <v>5.5</v>
      </c>
      <c r="G542" s="153">
        <f>IF($F$12=1,VALUE(VLOOKUP($E542,'Pricing Reference'!$A$2:$E$46,2,FALSE))," ")</f>
        <v>5.5</v>
      </c>
      <c r="H542" s="153" t="str">
        <f>IF($F$12=2,VALUE(VLOOKUP($E542,'Pricing Reference'!$A$2:$E$46,3,FALSE))," ")</f>
        <v xml:space="preserve"> </v>
      </c>
      <c r="I542" s="153" t="str">
        <f>IF($F$12=3,VALUE(VLOOKUP($E542,'Pricing Reference'!$A$2:$E$46,4,FALSE))," ")</f>
        <v xml:space="preserve"> </v>
      </c>
      <c r="J542" s="391">
        <f>VALUE(VLOOKUP(E542,'Pricing Reference'!$A$2:$E$46,5,FALSE))</f>
        <v>11</v>
      </c>
      <c r="K542" s="158"/>
      <c r="L542" s="158"/>
      <c r="M542" s="158"/>
      <c r="N542" s="158"/>
      <c r="O542" s="158"/>
      <c r="P542" s="396">
        <f t="shared" si="108"/>
        <v>0</v>
      </c>
      <c r="Q542" s="163"/>
      <c r="R542" s="160"/>
      <c r="S542" s="156">
        <v>847587005321</v>
      </c>
      <c r="T542" s="397" t="str">
        <f t="shared" si="109"/>
        <v xml:space="preserve"> </v>
      </c>
      <c r="U542" s="395"/>
      <c r="V542" s="161">
        <f t="shared" si="110"/>
        <v>0</v>
      </c>
      <c r="W542" s="161">
        <f t="shared" si="111"/>
        <v>0</v>
      </c>
      <c r="X542" s="161">
        <f t="shared" si="112"/>
        <v>0</v>
      </c>
      <c r="Y542" s="161">
        <f t="shared" si="113"/>
        <v>0</v>
      </c>
      <c r="Z542" s="161">
        <f t="shared" si="114"/>
        <v>0</v>
      </c>
      <c r="AA542" s="162">
        <f t="shared" si="115"/>
        <v>0</v>
      </c>
    </row>
    <row r="543" spans="1:27" s="343" customFormat="1" ht="14.4" thickTop="1" thickBot="1">
      <c r="A543" s="383">
        <v>105773</v>
      </c>
      <c r="B543" s="346" t="s">
        <v>627</v>
      </c>
      <c r="C543" s="346" t="s">
        <v>124</v>
      </c>
      <c r="D543" s="347">
        <v>75</v>
      </c>
      <c r="E543" s="346" t="s">
        <v>613</v>
      </c>
      <c r="F543" s="159">
        <f t="shared" si="116"/>
        <v>5.5</v>
      </c>
      <c r="G543" s="153">
        <f>IF($F$12=1,VALUE(VLOOKUP($E543,'Pricing Reference'!$A$2:$E$46,2,FALSE))," ")</f>
        <v>5.5</v>
      </c>
      <c r="H543" s="153" t="str">
        <f>IF($F$12=2,VALUE(VLOOKUP($E543,'Pricing Reference'!$A$2:$E$46,3,FALSE))," ")</f>
        <v xml:space="preserve"> </v>
      </c>
      <c r="I543" s="153" t="str">
        <f>IF($F$12=3,VALUE(VLOOKUP($E543,'Pricing Reference'!$A$2:$E$46,4,FALSE))," ")</f>
        <v xml:space="preserve"> </v>
      </c>
      <c r="J543" s="391">
        <f>VALUE(VLOOKUP(E543,'Pricing Reference'!$A$2:$E$46,5,FALSE))</f>
        <v>11</v>
      </c>
      <c r="K543" s="158"/>
      <c r="L543" s="158"/>
      <c r="M543" s="158"/>
      <c r="N543" s="158"/>
      <c r="O543" s="158"/>
      <c r="P543" s="396">
        <f t="shared" si="108"/>
        <v>0</v>
      </c>
      <c r="Q543" s="163"/>
      <c r="R543" s="160"/>
      <c r="S543" s="156">
        <v>847587005338</v>
      </c>
      <c r="T543" s="397" t="str">
        <f t="shared" si="109"/>
        <v xml:space="preserve"> </v>
      </c>
      <c r="U543" s="395"/>
      <c r="V543" s="161">
        <f t="shared" si="110"/>
        <v>0</v>
      </c>
      <c r="W543" s="161">
        <f t="shared" si="111"/>
        <v>0</v>
      </c>
      <c r="X543" s="161">
        <f t="shared" si="112"/>
        <v>0</v>
      </c>
      <c r="Y543" s="161">
        <f t="shared" si="113"/>
        <v>0</v>
      </c>
      <c r="Z543" s="161">
        <f t="shared" si="114"/>
        <v>0</v>
      </c>
      <c r="AA543" s="162">
        <f t="shared" si="115"/>
        <v>0</v>
      </c>
    </row>
    <row r="544" spans="1:27" s="343" customFormat="1" ht="14.4" thickTop="1" thickBot="1">
      <c r="A544" s="383">
        <v>105774</v>
      </c>
      <c r="B544" s="346" t="s">
        <v>628</v>
      </c>
      <c r="C544" s="346" t="s">
        <v>124</v>
      </c>
      <c r="D544" s="347">
        <v>75</v>
      </c>
      <c r="E544" s="346" t="s">
        <v>613</v>
      </c>
      <c r="F544" s="159">
        <f t="shared" si="116"/>
        <v>5.5</v>
      </c>
      <c r="G544" s="153">
        <f>IF($F$12=1,VALUE(VLOOKUP($E544,'Pricing Reference'!$A$2:$E$46,2,FALSE))," ")</f>
        <v>5.5</v>
      </c>
      <c r="H544" s="153" t="str">
        <f>IF($F$12=2,VALUE(VLOOKUP($E544,'Pricing Reference'!$A$2:$E$46,3,FALSE))," ")</f>
        <v xml:space="preserve"> </v>
      </c>
      <c r="I544" s="153" t="str">
        <f>IF($F$12=3,VALUE(VLOOKUP($E544,'Pricing Reference'!$A$2:$E$46,4,FALSE))," ")</f>
        <v xml:space="preserve"> </v>
      </c>
      <c r="J544" s="391">
        <f>VALUE(VLOOKUP(E544,'Pricing Reference'!$A$2:$E$46,5,FALSE))</f>
        <v>11</v>
      </c>
      <c r="K544" s="158"/>
      <c r="L544" s="158"/>
      <c r="M544" s="158"/>
      <c r="N544" s="158"/>
      <c r="O544" s="158"/>
      <c r="P544" s="396">
        <f t="shared" si="108"/>
        <v>0</v>
      </c>
      <c r="Q544" s="163"/>
      <c r="R544" s="160"/>
      <c r="S544" s="156">
        <v>847587005345</v>
      </c>
      <c r="T544" s="397" t="str">
        <f t="shared" si="109"/>
        <v xml:space="preserve"> </v>
      </c>
      <c r="U544" s="395"/>
      <c r="V544" s="161">
        <f t="shared" si="110"/>
        <v>0</v>
      </c>
      <c r="W544" s="161">
        <f t="shared" si="111"/>
        <v>0</v>
      </c>
      <c r="X544" s="161">
        <f t="shared" si="112"/>
        <v>0</v>
      </c>
      <c r="Y544" s="161">
        <f t="shared" si="113"/>
        <v>0</v>
      </c>
      <c r="Z544" s="161">
        <f t="shared" si="114"/>
        <v>0</v>
      </c>
      <c r="AA544" s="162">
        <f t="shared" si="115"/>
        <v>0</v>
      </c>
    </row>
    <row r="545" spans="1:27" s="343" customFormat="1" ht="14.4" thickTop="1" thickBot="1">
      <c r="A545" s="383">
        <v>100286</v>
      </c>
      <c r="B545" s="346" t="s">
        <v>629</v>
      </c>
      <c r="C545" s="346" t="s">
        <v>124</v>
      </c>
      <c r="D545" s="347">
        <v>75</v>
      </c>
      <c r="E545" s="346" t="s">
        <v>613</v>
      </c>
      <c r="F545" s="159">
        <f t="shared" si="116"/>
        <v>5.5</v>
      </c>
      <c r="G545" s="153">
        <f>IF($F$12=1,VALUE(VLOOKUP($E545,'Pricing Reference'!$A$2:$E$46,2,FALSE))," ")</f>
        <v>5.5</v>
      </c>
      <c r="H545" s="153" t="str">
        <f>IF($F$12=2,VALUE(VLOOKUP($E545,'Pricing Reference'!$A$2:$E$46,3,FALSE))," ")</f>
        <v xml:space="preserve"> </v>
      </c>
      <c r="I545" s="153" t="str">
        <f>IF($F$12=3,VALUE(VLOOKUP($E545,'Pricing Reference'!$A$2:$E$46,4,FALSE))," ")</f>
        <v xml:space="preserve"> </v>
      </c>
      <c r="J545" s="391">
        <f>VALUE(VLOOKUP(E545,'Pricing Reference'!$A$2:$E$46,5,FALSE))</f>
        <v>11</v>
      </c>
      <c r="K545" s="158"/>
      <c r="L545" s="158"/>
      <c r="M545" s="158"/>
      <c r="N545" s="158"/>
      <c r="O545" s="158"/>
      <c r="P545" s="396">
        <f t="shared" si="108"/>
        <v>0</v>
      </c>
      <c r="Q545" s="163"/>
      <c r="R545" s="160"/>
      <c r="S545" s="156">
        <v>847587001729</v>
      </c>
      <c r="T545" s="397" t="str">
        <f t="shared" si="109"/>
        <v xml:space="preserve"> </v>
      </c>
      <c r="U545" s="395"/>
      <c r="V545" s="161">
        <f t="shared" si="110"/>
        <v>0</v>
      </c>
      <c r="W545" s="161">
        <f t="shared" si="111"/>
        <v>0</v>
      </c>
      <c r="X545" s="161">
        <f t="shared" si="112"/>
        <v>0</v>
      </c>
      <c r="Y545" s="161">
        <f t="shared" si="113"/>
        <v>0</v>
      </c>
      <c r="Z545" s="161">
        <f t="shared" si="114"/>
        <v>0</v>
      </c>
      <c r="AA545" s="162">
        <f t="shared" si="115"/>
        <v>0</v>
      </c>
    </row>
    <row r="546" spans="1:27" s="343" customFormat="1" thickTop="1">
      <c r="A546" s="383">
        <v>100287</v>
      </c>
      <c r="B546" s="346" t="s">
        <v>630</v>
      </c>
      <c r="C546" s="346" t="s">
        <v>124</v>
      </c>
      <c r="D546" s="347">
        <v>75</v>
      </c>
      <c r="E546" s="346" t="s">
        <v>613</v>
      </c>
      <c r="F546" s="159">
        <f t="shared" si="116"/>
        <v>5.5</v>
      </c>
      <c r="G546" s="153">
        <f>IF($F$12=1,VALUE(VLOOKUP($E546,'Pricing Reference'!$A$2:$E$46,2,FALSE))," ")</f>
        <v>5.5</v>
      </c>
      <c r="H546" s="153" t="str">
        <f>IF($F$12=2,VALUE(VLOOKUP($E546,'Pricing Reference'!$A$2:$E$46,3,FALSE))," ")</f>
        <v xml:space="preserve"> </v>
      </c>
      <c r="I546" s="153" t="str">
        <f>IF($F$12=3,VALUE(VLOOKUP($E546,'Pricing Reference'!$A$2:$E$46,4,FALSE))," ")</f>
        <v xml:space="preserve"> </v>
      </c>
      <c r="J546" s="391">
        <f>VALUE(VLOOKUP(E546,'Pricing Reference'!$A$2:$E$46,5,FALSE))</f>
        <v>11</v>
      </c>
      <c r="K546" s="158"/>
      <c r="L546" s="158"/>
      <c r="M546" s="158"/>
      <c r="N546" s="158"/>
      <c r="O546" s="158"/>
      <c r="P546" s="396">
        <f t="shared" si="108"/>
        <v>0</v>
      </c>
      <c r="Q546" s="163"/>
      <c r="R546" s="160"/>
      <c r="S546" s="156">
        <v>847587001736</v>
      </c>
      <c r="T546" s="397" t="str">
        <f t="shared" si="109"/>
        <v xml:space="preserve"> </v>
      </c>
      <c r="U546" s="395"/>
      <c r="V546" s="161">
        <f t="shared" si="110"/>
        <v>0</v>
      </c>
      <c r="W546" s="161">
        <f t="shared" si="111"/>
        <v>0</v>
      </c>
      <c r="X546" s="161">
        <f t="shared" si="112"/>
        <v>0</v>
      </c>
      <c r="Y546" s="161">
        <f t="shared" si="113"/>
        <v>0</v>
      </c>
      <c r="Z546" s="161">
        <f t="shared" si="114"/>
        <v>0</v>
      </c>
      <c r="AA546" s="162">
        <f t="shared" si="115"/>
        <v>0</v>
      </c>
    </row>
    <row r="547" spans="1:27" s="58" customFormat="1">
      <c r="A547" s="315"/>
      <c r="D547" s="282"/>
      <c r="F547" s="387"/>
      <c r="G547" s="387"/>
      <c r="H547" s="387"/>
      <c r="I547" s="387"/>
      <c r="J547" s="387"/>
      <c r="K547" s="387"/>
      <c r="L547" s="387"/>
      <c r="M547" s="387"/>
      <c r="N547" s="387"/>
      <c r="O547" s="387"/>
      <c r="P547" s="387"/>
      <c r="Q547" s="387"/>
      <c r="S547" s="388"/>
      <c r="V547" s="387"/>
      <c r="W547" s="387"/>
      <c r="X547" s="387"/>
      <c r="Y547" s="387"/>
      <c r="Z547" s="387"/>
      <c r="AA547" s="387"/>
    </row>
    <row r="548" spans="1:27" s="58" customFormat="1">
      <c r="A548" s="315"/>
      <c r="D548" s="282"/>
      <c r="F548" s="387"/>
      <c r="G548" s="387"/>
      <c r="H548" s="387"/>
      <c r="I548" s="387"/>
      <c r="J548" s="387"/>
      <c r="K548" s="387"/>
      <c r="L548" s="387"/>
      <c r="M548" s="387"/>
      <c r="N548" s="387"/>
      <c r="O548" s="387"/>
      <c r="P548" s="387"/>
      <c r="Q548" s="387"/>
      <c r="S548" s="388"/>
      <c r="V548" s="387"/>
      <c r="W548" s="387"/>
      <c r="X548" s="387"/>
      <c r="Y548" s="387"/>
      <c r="Z548" s="387"/>
      <c r="AA548" s="387"/>
    </row>
    <row r="549" spans="1:27" s="58" customFormat="1">
      <c r="A549" s="315"/>
      <c r="D549" s="282"/>
      <c r="F549" s="387"/>
      <c r="G549" s="387"/>
      <c r="H549" s="387"/>
      <c r="I549" s="387"/>
      <c r="J549" s="387"/>
      <c r="K549" s="387"/>
      <c r="L549" s="387"/>
      <c r="M549" s="387"/>
      <c r="N549" s="387"/>
      <c r="O549" s="387"/>
      <c r="P549" s="387"/>
      <c r="Q549" s="387"/>
      <c r="S549" s="388"/>
      <c r="V549" s="387"/>
      <c r="W549" s="387"/>
      <c r="X549" s="387"/>
      <c r="Y549" s="387"/>
      <c r="Z549" s="387"/>
      <c r="AA549" s="387"/>
    </row>
    <row r="550" spans="1:27" s="58" customFormat="1">
      <c r="A550" s="315"/>
      <c r="D550" s="282"/>
      <c r="F550" s="387"/>
      <c r="G550" s="387"/>
      <c r="H550" s="387"/>
      <c r="I550" s="387"/>
      <c r="J550" s="387"/>
      <c r="K550" s="387"/>
      <c r="L550" s="387"/>
      <c r="M550" s="387"/>
      <c r="N550" s="387"/>
      <c r="O550" s="387"/>
      <c r="P550" s="387"/>
      <c r="Q550" s="387"/>
      <c r="S550" s="388"/>
      <c r="V550" s="387"/>
      <c r="W550" s="387"/>
      <c r="X550" s="387"/>
      <c r="Y550" s="387"/>
      <c r="Z550" s="387"/>
      <c r="AA550" s="387"/>
    </row>
    <row r="551" spans="1:27" s="58" customFormat="1">
      <c r="A551" s="315"/>
      <c r="D551" s="282"/>
      <c r="F551" s="387"/>
      <c r="G551" s="387"/>
      <c r="H551" s="387"/>
      <c r="I551" s="387"/>
      <c r="J551" s="387"/>
      <c r="K551" s="387"/>
      <c r="L551" s="387"/>
      <c r="M551" s="387"/>
      <c r="N551" s="387"/>
      <c r="O551" s="387"/>
      <c r="P551" s="387"/>
      <c r="Q551" s="387"/>
      <c r="S551" s="388"/>
      <c r="V551" s="387"/>
      <c r="W551" s="387"/>
      <c r="X551" s="387"/>
      <c r="Y551" s="387"/>
      <c r="Z551" s="387"/>
      <c r="AA551" s="387"/>
    </row>
    <row r="552" spans="1:27" s="58" customFormat="1">
      <c r="A552" s="315"/>
      <c r="D552" s="282"/>
      <c r="F552" s="387"/>
      <c r="G552" s="387"/>
      <c r="H552" s="387"/>
      <c r="I552" s="387"/>
      <c r="J552" s="387"/>
      <c r="K552" s="387"/>
      <c r="L552" s="387"/>
      <c r="M552" s="387"/>
      <c r="N552" s="387"/>
      <c r="O552" s="387"/>
      <c r="P552" s="387"/>
      <c r="Q552" s="387"/>
      <c r="S552" s="388"/>
      <c r="V552" s="387"/>
      <c r="W552" s="387"/>
      <c r="X552" s="387"/>
      <c r="Y552" s="387"/>
      <c r="Z552" s="387"/>
      <c r="AA552" s="387"/>
    </row>
    <row r="553" spans="1:27" s="58" customFormat="1">
      <c r="A553" s="315"/>
      <c r="D553" s="282"/>
      <c r="F553" s="387"/>
      <c r="G553" s="387"/>
      <c r="H553" s="387"/>
      <c r="I553" s="387"/>
      <c r="J553" s="387"/>
      <c r="K553" s="387"/>
      <c r="L553" s="387"/>
      <c r="M553" s="387"/>
      <c r="N553" s="387"/>
      <c r="O553" s="387"/>
      <c r="P553" s="387"/>
      <c r="Q553" s="387"/>
      <c r="S553" s="388"/>
      <c r="V553" s="387"/>
      <c r="W553" s="387"/>
      <c r="X553" s="387"/>
      <c r="Y553" s="387"/>
      <c r="Z553" s="387"/>
      <c r="AA553" s="387"/>
    </row>
    <row r="554" spans="1:27" s="58" customFormat="1">
      <c r="A554" s="315"/>
      <c r="D554" s="282"/>
      <c r="F554" s="387"/>
      <c r="G554" s="387"/>
      <c r="H554" s="387"/>
      <c r="I554" s="387"/>
      <c r="J554" s="387"/>
      <c r="K554" s="387"/>
      <c r="L554" s="387"/>
      <c r="M554" s="387"/>
      <c r="N554" s="387"/>
      <c r="O554" s="387"/>
      <c r="P554" s="387"/>
      <c r="Q554" s="387"/>
      <c r="S554" s="388"/>
      <c r="V554" s="387"/>
      <c r="W554" s="387"/>
      <c r="X554" s="387"/>
      <c r="Y554" s="387"/>
      <c r="Z554" s="387"/>
      <c r="AA554" s="387"/>
    </row>
    <row r="555" spans="1:27" s="58" customFormat="1">
      <c r="A555" s="315"/>
      <c r="D555" s="282"/>
      <c r="F555" s="387"/>
      <c r="G555" s="387"/>
      <c r="H555" s="387"/>
      <c r="I555" s="387"/>
      <c r="J555" s="387"/>
      <c r="K555" s="387"/>
      <c r="L555" s="387"/>
      <c r="M555" s="387"/>
      <c r="N555" s="387"/>
      <c r="O555" s="387"/>
      <c r="P555" s="387"/>
      <c r="Q555" s="387"/>
      <c r="S555" s="388"/>
      <c r="V555" s="387"/>
      <c r="W555" s="387"/>
      <c r="X555" s="387"/>
      <c r="Y555" s="387"/>
      <c r="Z555" s="387"/>
      <c r="AA555" s="387"/>
    </row>
    <row r="556" spans="1:27" s="58" customFormat="1">
      <c r="A556" s="315"/>
      <c r="D556" s="282"/>
      <c r="F556" s="387"/>
      <c r="G556" s="387"/>
      <c r="H556" s="387"/>
      <c r="I556" s="387"/>
      <c r="J556" s="387"/>
      <c r="K556" s="387"/>
      <c r="L556" s="387"/>
      <c r="M556" s="387"/>
      <c r="N556" s="387"/>
      <c r="O556" s="387"/>
      <c r="P556" s="387"/>
      <c r="Q556" s="387"/>
      <c r="S556" s="388"/>
      <c r="V556" s="387"/>
      <c r="W556" s="387"/>
      <c r="X556" s="387"/>
      <c r="Y556" s="387"/>
      <c r="Z556" s="387"/>
      <c r="AA556" s="387"/>
    </row>
    <row r="557" spans="1:27" s="58" customFormat="1">
      <c r="A557" s="315"/>
      <c r="D557" s="282"/>
      <c r="F557" s="387"/>
      <c r="G557" s="387"/>
      <c r="H557" s="387"/>
      <c r="I557" s="387"/>
      <c r="J557" s="387"/>
      <c r="K557" s="387"/>
      <c r="L557" s="387"/>
      <c r="M557" s="387"/>
      <c r="N557" s="387"/>
      <c r="O557" s="387"/>
      <c r="P557" s="387"/>
      <c r="Q557" s="387"/>
      <c r="S557" s="388"/>
      <c r="V557" s="387"/>
      <c r="W557" s="387"/>
      <c r="X557" s="387"/>
      <c r="Y557" s="387"/>
      <c r="Z557" s="387"/>
      <c r="AA557" s="387"/>
    </row>
    <row r="558" spans="1:27" s="58" customFormat="1">
      <c r="A558" s="315"/>
      <c r="D558" s="282"/>
      <c r="F558" s="387"/>
      <c r="G558" s="387"/>
      <c r="H558" s="387"/>
      <c r="I558" s="387"/>
      <c r="J558" s="387"/>
      <c r="K558" s="387"/>
      <c r="L558" s="387"/>
      <c r="M558" s="387"/>
      <c r="N558" s="387"/>
      <c r="O558" s="387"/>
      <c r="P558" s="387"/>
      <c r="Q558" s="387"/>
      <c r="S558" s="388"/>
      <c r="V558" s="387"/>
      <c r="W558" s="387"/>
      <c r="X558" s="387"/>
      <c r="Y558" s="387"/>
      <c r="Z558" s="387"/>
      <c r="AA558" s="387"/>
    </row>
    <row r="559" spans="1:27" s="58" customFormat="1">
      <c r="A559" s="315"/>
      <c r="D559" s="282"/>
      <c r="F559" s="387"/>
      <c r="G559" s="387"/>
      <c r="H559" s="387"/>
      <c r="I559" s="387"/>
      <c r="J559" s="387"/>
      <c r="K559" s="387"/>
      <c r="L559" s="387"/>
      <c r="M559" s="387"/>
      <c r="N559" s="387"/>
      <c r="O559" s="387"/>
      <c r="P559" s="387"/>
      <c r="Q559" s="387"/>
      <c r="S559" s="388"/>
      <c r="V559" s="387"/>
      <c r="W559" s="387"/>
      <c r="X559" s="387"/>
      <c r="Y559" s="387"/>
      <c r="Z559" s="387"/>
      <c r="AA559" s="387"/>
    </row>
    <row r="560" spans="1:27" s="58" customFormat="1">
      <c r="A560" s="315"/>
      <c r="D560" s="282"/>
      <c r="F560" s="387"/>
      <c r="G560" s="387"/>
      <c r="H560" s="387"/>
      <c r="I560" s="387"/>
      <c r="J560" s="387"/>
      <c r="K560" s="387"/>
      <c r="L560" s="387"/>
      <c r="M560" s="387"/>
      <c r="N560" s="387"/>
      <c r="O560" s="387"/>
      <c r="P560" s="387"/>
      <c r="Q560" s="387"/>
      <c r="S560" s="388"/>
      <c r="V560" s="387"/>
      <c r="W560" s="387"/>
      <c r="X560" s="387"/>
      <c r="Y560" s="387"/>
      <c r="Z560" s="387"/>
      <c r="AA560" s="387"/>
    </row>
    <row r="561" spans="1:27" s="58" customFormat="1">
      <c r="A561" s="315"/>
      <c r="D561" s="282"/>
      <c r="F561" s="387"/>
      <c r="G561" s="387"/>
      <c r="H561" s="387"/>
      <c r="I561" s="387"/>
      <c r="J561" s="387"/>
      <c r="K561" s="387"/>
      <c r="L561" s="387"/>
      <c r="M561" s="387"/>
      <c r="N561" s="387"/>
      <c r="O561" s="387"/>
      <c r="P561" s="387"/>
      <c r="Q561" s="387"/>
      <c r="S561" s="388"/>
      <c r="V561" s="387"/>
      <c r="W561" s="387"/>
      <c r="X561" s="387"/>
      <c r="Y561" s="387"/>
      <c r="Z561" s="387"/>
      <c r="AA561" s="387"/>
    </row>
    <row r="562" spans="1:27" s="58" customFormat="1">
      <c r="A562" s="315"/>
      <c r="D562" s="282"/>
      <c r="F562" s="387"/>
      <c r="G562" s="387"/>
      <c r="H562" s="387"/>
      <c r="I562" s="387"/>
      <c r="J562" s="387"/>
      <c r="K562" s="387"/>
      <c r="L562" s="387"/>
      <c r="M562" s="387"/>
      <c r="N562" s="387"/>
      <c r="O562" s="387"/>
      <c r="P562" s="387"/>
      <c r="Q562" s="387"/>
      <c r="S562" s="388"/>
      <c r="V562" s="387"/>
      <c r="W562" s="387"/>
      <c r="X562" s="387"/>
      <c r="Y562" s="387"/>
      <c r="Z562" s="387"/>
      <c r="AA562" s="387"/>
    </row>
    <row r="563" spans="1:27" s="58" customFormat="1">
      <c r="A563" s="315"/>
      <c r="D563" s="282"/>
      <c r="F563" s="387"/>
      <c r="G563" s="387"/>
      <c r="H563" s="387"/>
      <c r="I563" s="387"/>
      <c r="J563" s="387"/>
      <c r="K563" s="387"/>
      <c r="L563" s="387"/>
      <c r="M563" s="387"/>
      <c r="N563" s="387"/>
      <c r="O563" s="387"/>
      <c r="P563" s="387"/>
      <c r="Q563" s="387"/>
      <c r="S563" s="388"/>
      <c r="V563" s="387"/>
      <c r="W563" s="387"/>
      <c r="X563" s="387"/>
      <c r="Y563" s="387"/>
      <c r="Z563" s="387"/>
      <c r="AA563" s="387"/>
    </row>
    <row r="564" spans="1:27" s="58" customFormat="1">
      <c r="A564" s="315"/>
      <c r="D564" s="282"/>
      <c r="F564" s="387"/>
      <c r="G564" s="387"/>
      <c r="H564" s="387"/>
      <c r="I564" s="387"/>
      <c r="J564" s="387"/>
      <c r="K564" s="387"/>
      <c r="L564" s="387"/>
      <c r="M564" s="387"/>
      <c r="N564" s="387"/>
      <c r="O564" s="387"/>
      <c r="P564" s="387"/>
      <c r="Q564" s="387"/>
      <c r="S564" s="388"/>
      <c r="V564" s="387"/>
      <c r="W564" s="387"/>
      <c r="X564" s="387"/>
      <c r="Y564" s="387"/>
      <c r="Z564" s="387"/>
      <c r="AA564" s="387"/>
    </row>
    <row r="565" spans="1:27" s="58" customFormat="1">
      <c r="A565" s="315"/>
      <c r="D565" s="282"/>
      <c r="F565" s="387"/>
      <c r="G565" s="387"/>
      <c r="H565" s="387"/>
      <c r="I565" s="387"/>
      <c r="J565" s="387"/>
      <c r="K565" s="387"/>
      <c r="L565" s="387"/>
      <c r="M565" s="387"/>
      <c r="N565" s="387"/>
      <c r="O565" s="387"/>
      <c r="P565" s="387"/>
      <c r="Q565" s="387"/>
      <c r="S565" s="388"/>
      <c r="V565" s="387"/>
      <c r="W565" s="387"/>
      <c r="X565" s="387"/>
      <c r="Y565" s="387"/>
      <c r="Z565" s="387"/>
      <c r="AA565" s="387"/>
    </row>
    <row r="566" spans="1:27" s="58" customFormat="1">
      <c r="A566" s="315"/>
      <c r="D566" s="282"/>
      <c r="F566" s="387"/>
      <c r="G566" s="387"/>
      <c r="H566" s="387"/>
      <c r="I566" s="387"/>
      <c r="J566" s="387"/>
      <c r="K566" s="387"/>
      <c r="L566" s="387"/>
      <c r="M566" s="387"/>
      <c r="N566" s="387"/>
      <c r="O566" s="387"/>
      <c r="P566" s="387"/>
      <c r="Q566" s="387"/>
      <c r="S566" s="388"/>
      <c r="V566" s="387"/>
      <c r="W566" s="387"/>
      <c r="X566" s="387"/>
      <c r="Y566" s="387"/>
      <c r="Z566" s="387"/>
      <c r="AA566" s="387"/>
    </row>
    <row r="567" spans="1:27" s="58" customFormat="1">
      <c r="A567" s="315"/>
      <c r="D567" s="282"/>
      <c r="F567" s="387"/>
      <c r="G567" s="387"/>
      <c r="H567" s="387"/>
      <c r="I567" s="387"/>
      <c r="J567" s="387"/>
      <c r="K567" s="387"/>
      <c r="L567" s="387"/>
      <c r="M567" s="387"/>
      <c r="N567" s="387"/>
      <c r="O567" s="387"/>
      <c r="P567" s="387"/>
      <c r="Q567" s="387"/>
      <c r="S567" s="388"/>
      <c r="V567" s="387"/>
      <c r="W567" s="387"/>
      <c r="X567" s="387"/>
      <c r="Y567" s="387"/>
      <c r="Z567" s="387"/>
      <c r="AA567" s="387"/>
    </row>
    <row r="568" spans="1:27" s="58" customFormat="1">
      <c r="A568" s="315"/>
      <c r="D568" s="282"/>
      <c r="F568" s="387"/>
      <c r="G568" s="387"/>
      <c r="H568" s="387"/>
      <c r="I568" s="387"/>
      <c r="J568" s="387"/>
      <c r="K568" s="387"/>
      <c r="L568" s="387"/>
      <c r="M568" s="387"/>
      <c r="N568" s="387"/>
      <c r="O568" s="387"/>
      <c r="P568" s="387"/>
      <c r="Q568" s="387"/>
      <c r="S568" s="388"/>
      <c r="V568" s="387"/>
      <c r="W568" s="387"/>
      <c r="X568" s="387"/>
      <c r="Y568" s="387"/>
      <c r="Z568" s="387"/>
      <c r="AA568" s="387"/>
    </row>
    <row r="569" spans="1:27" s="58" customFormat="1">
      <c r="A569" s="315"/>
      <c r="D569" s="282"/>
      <c r="F569" s="387"/>
      <c r="G569" s="387"/>
      <c r="H569" s="387"/>
      <c r="I569" s="387"/>
      <c r="J569" s="387"/>
      <c r="K569" s="387"/>
      <c r="L569" s="387"/>
      <c r="M569" s="387"/>
      <c r="N569" s="387"/>
      <c r="O569" s="387"/>
      <c r="S569" s="388"/>
      <c r="V569" s="387"/>
      <c r="W569" s="387"/>
      <c r="X569" s="387"/>
      <c r="Y569" s="387"/>
      <c r="Z569" s="387"/>
      <c r="AA569" s="387"/>
    </row>
    <row r="570" spans="1:27" s="58" customFormat="1">
      <c r="A570" s="315"/>
      <c r="D570" s="282"/>
      <c r="F570" s="387"/>
      <c r="G570" s="387"/>
      <c r="H570" s="387"/>
      <c r="I570" s="387"/>
      <c r="J570" s="387"/>
      <c r="K570" s="387"/>
      <c r="L570" s="387"/>
      <c r="M570" s="387"/>
      <c r="N570" s="387"/>
      <c r="O570" s="387"/>
      <c r="S570" s="388"/>
      <c r="V570" s="387"/>
      <c r="W570" s="387"/>
      <c r="X570" s="387"/>
      <c r="Y570" s="387"/>
      <c r="Z570" s="387"/>
      <c r="AA570" s="387"/>
    </row>
    <row r="571" spans="1:27" s="58" customFormat="1">
      <c r="A571" s="315"/>
      <c r="D571" s="282"/>
      <c r="F571" s="387"/>
      <c r="G571" s="387"/>
      <c r="H571" s="387"/>
      <c r="I571" s="387"/>
      <c r="J571" s="387"/>
      <c r="K571" s="387"/>
      <c r="L571" s="387"/>
      <c r="M571" s="387"/>
      <c r="N571" s="387"/>
      <c r="O571" s="387"/>
      <c r="S571" s="388"/>
      <c r="V571" s="387"/>
      <c r="W571" s="387"/>
      <c r="X571" s="387"/>
      <c r="Y571" s="387"/>
      <c r="Z571" s="387"/>
      <c r="AA571" s="387"/>
    </row>
    <row r="572" spans="1:27" s="58" customFormat="1">
      <c r="A572" s="315"/>
      <c r="D572" s="282"/>
      <c r="F572" s="387"/>
      <c r="G572" s="387"/>
      <c r="H572" s="387"/>
      <c r="I572" s="387"/>
      <c r="J572" s="387"/>
      <c r="K572" s="387"/>
      <c r="L572" s="387"/>
      <c r="M572" s="387"/>
      <c r="N572" s="387"/>
      <c r="O572" s="387"/>
      <c r="S572" s="388"/>
      <c r="V572" s="387"/>
      <c r="W572" s="387"/>
      <c r="X572" s="387"/>
      <c r="Y572" s="387"/>
      <c r="Z572" s="387"/>
      <c r="AA572" s="387"/>
    </row>
    <row r="573" spans="1:27" s="58" customFormat="1">
      <c r="A573" s="315"/>
      <c r="D573" s="282"/>
      <c r="F573" s="387"/>
      <c r="G573" s="387"/>
      <c r="H573" s="387"/>
      <c r="I573" s="387"/>
      <c r="J573" s="387"/>
      <c r="K573" s="387"/>
      <c r="L573" s="387"/>
      <c r="M573" s="387"/>
      <c r="N573" s="387"/>
      <c r="O573" s="387"/>
      <c r="S573" s="388"/>
      <c r="V573" s="387"/>
      <c r="W573" s="387"/>
      <c r="X573" s="387"/>
      <c r="Y573" s="387"/>
      <c r="Z573" s="387"/>
      <c r="AA573" s="387"/>
    </row>
    <row r="574" spans="1:27" s="58" customFormat="1">
      <c r="A574" s="315"/>
      <c r="D574" s="282"/>
      <c r="F574" s="387"/>
      <c r="G574" s="387"/>
      <c r="H574" s="387"/>
      <c r="I574" s="387"/>
      <c r="J574" s="387"/>
      <c r="K574" s="387"/>
      <c r="L574" s="387"/>
      <c r="M574" s="387"/>
      <c r="N574" s="387"/>
      <c r="O574" s="387"/>
      <c r="S574" s="388"/>
      <c r="V574" s="387"/>
      <c r="W574" s="387"/>
      <c r="X574" s="387"/>
      <c r="Y574" s="387"/>
      <c r="Z574" s="387"/>
      <c r="AA574" s="387"/>
    </row>
    <row r="575" spans="1:27" s="58" customFormat="1">
      <c r="A575" s="315"/>
      <c r="D575" s="282"/>
      <c r="F575" s="387"/>
      <c r="G575" s="387"/>
      <c r="H575" s="387"/>
      <c r="I575" s="387"/>
      <c r="J575" s="387"/>
      <c r="K575" s="387"/>
      <c r="L575" s="387"/>
      <c r="M575" s="387"/>
      <c r="N575" s="387"/>
      <c r="O575" s="387"/>
      <c r="S575" s="388"/>
      <c r="V575" s="387"/>
      <c r="W575" s="387"/>
      <c r="X575" s="387"/>
      <c r="Y575" s="387"/>
      <c r="Z575" s="387"/>
      <c r="AA575" s="387"/>
    </row>
    <row r="576" spans="1:27" s="58" customFormat="1">
      <c r="A576" s="315"/>
      <c r="D576" s="282"/>
      <c r="F576" s="387"/>
      <c r="G576" s="387"/>
      <c r="H576" s="387"/>
      <c r="I576" s="387"/>
      <c r="J576" s="387"/>
      <c r="K576" s="387"/>
      <c r="L576" s="387"/>
      <c r="M576" s="387"/>
      <c r="N576" s="387"/>
      <c r="O576" s="387"/>
      <c r="S576" s="388"/>
      <c r="V576" s="387"/>
      <c r="W576" s="387"/>
      <c r="X576" s="387"/>
      <c r="Y576" s="387"/>
      <c r="Z576" s="387"/>
      <c r="AA576" s="387"/>
    </row>
    <row r="577" spans="1:27" s="58" customFormat="1">
      <c r="A577" s="315"/>
      <c r="D577" s="282"/>
      <c r="F577" s="387"/>
      <c r="G577" s="387"/>
      <c r="H577" s="387"/>
      <c r="I577" s="387"/>
      <c r="J577" s="387"/>
      <c r="K577" s="387"/>
      <c r="L577" s="387"/>
      <c r="M577" s="387"/>
      <c r="N577" s="387"/>
      <c r="O577" s="387"/>
      <c r="S577" s="388"/>
      <c r="V577" s="387"/>
      <c r="W577" s="387"/>
      <c r="X577" s="387"/>
      <c r="Y577" s="387"/>
      <c r="Z577" s="387"/>
      <c r="AA577" s="387"/>
    </row>
    <row r="578" spans="1:27" s="58" customFormat="1">
      <c r="A578" s="315"/>
      <c r="D578" s="282"/>
      <c r="F578" s="387"/>
      <c r="G578" s="387"/>
      <c r="H578" s="387"/>
      <c r="I578" s="387"/>
      <c r="J578" s="387"/>
      <c r="K578" s="387"/>
      <c r="L578" s="387"/>
      <c r="M578" s="387"/>
      <c r="N578" s="387"/>
      <c r="O578" s="387"/>
      <c r="S578" s="388"/>
      <c r="V578" s="387"/>
      <c r="W578" s="387"/>
      <c r="X578" s="387"/>
      <c r="Y578" s="387"/>
      <c r="Z578" s="387"/>
      <c r="AA578" s="387"/>
    </row>
    <row r="579" spans="1:27" s="58" customFormat="1">
      <c r="A579" s="315"/>
      <c r="D579" s="282"/>
      <c r="F579" s="387"/>
      <c r="G579" s="387"/>
      <c r="H579" s="387"/>
      <c r="I579" s="387"/>
      <c r="J579" s="387"/>
      <c r="K579" s="387"/>
      <c r="L579" s="387"/>
      <c r="M579" s="387"/>
      <c r="N579" s="387"/>
      <c r="O579" s="387"/>
      <c r="S579" s="388"/>
      <c r="V579" s="387"/>
      <c r="W579" s="387"/>
      <c r="X579" s="387"/>
      <c r="Y579" s="387"/>
      <c r="Z579" s="387"/>
      <c r="AA579" s="387"/>
    </row>
    <row r="580" spans="1:27" s="58" customFormat="1">
      <c r="A580" s="315"/>
      <c r="D580" s="282"/>
      <c r="F580" s="387"/>
      <c r="G580" s="387"/>
      <c r="H580" s="387"/>
      <c r="I580" s="387"/>
      <c r="J580" s="387"/>
      <c r="K580" s="387"/>
      <c r="L580" s="387"/>
      <c r="M580" s="387"/>
      <c r="N580" s="387"/>
      <c r="O580" s="387"/>
      <c r="S580" s="388"/>
      <c r="V580" s="387"/>
      <c r="W580" s="387"/>
      <c r="X580" s="387"/>
      <c r="Y580" s="387"/>
      <c r="Z580" s="387"/>
      <c r="AA580" s="387"/>
    </row>
    <row r="581" spans="1:27" s="58" customFormat="1">
      <c r="A581" s="315"/>
      <c r="D581" s="282"/>
      <c r="F581" s="387"/>
      <c r="G581" s="387"/>
      <c r="H581" s="387"/>
      <c r="I581" s="387"/>
      <c r="J581" s="387"/>
      <c r="K581" s="387"/>
      <c r="L581" s="387"/>
      <c r="M581" s="387"/>
      <c r="N581" s="387"/>
      <c r="O581" s="387"/>
      <c r="S581" s="388"/>
      <c r="V581" s="387"/>
      <c r="W581" s="387"/>
      <c r="X581" s="387"/>
      <c r="Y581" s="387"/>
      <c r="Z581" s="387"/>
      <c r="AA581" s="387"/>
    </row>
    <row r="582" spans="1:27" s="58" customFormat="1">
      <c r="A582" s="315"/>
      <c r="D582" s="282"/>
      <c r="F582" s="387"/>
      <c r="G582" s="387"/>
      <c r="H582" s="387"/>
      <c r="I582" s="387"/>
      <c r="J582" s="387"/>
      <c r="K582" s="387"/>
      <c r="L582" s="387"/>
      <c r="M582" s="387"/>
      <c r="N582" s="387"/>
      <c r="O582" s="387"/>
      <c r="S582" s="388"/>
      <c r="V582" s="387"/>
      <c r="W582" s="387"/>
      <c r="X582" s="387"/>
      <c r="Y582" s="387"/>
      <c r="Z582" s="387"/>
      <c r="AA582" s="387"/>
    </row>
    <row r="583" spans="1:27" s="58" customFormat="1">
      <c r="A583" s="315"/>
      <c r="D583" s="282"/>
      <c r="F583" s="387"/>
      <c r="G583" s="387"/>
      <c r="H583" s="387"/>
      <c r="I583" s="387"/>
      <c r="J583" s="387"/>
      <c r="K583" s="387"/>
      <c r="L583" s="387"/>
      <c r="M583" s="387"/>
      <c r="N583" s="387"/>
      <c r="O583" s="387"/>
      <c r="S583" s="388"/>
      <c r="V583" s="387"/>
      <c r="W583" s="387"/>
      <c r="X583" s="387"/>
      <c r="Y583" s="387"/>
      <c r="Z583" s="387"/>
      <c r="AA583" s="387"/>
    </row>
    <row r="584" spans="1:27" s="58" customFormat="1">
      <c r="A584" s="315"/>
      <c r="D584" s="282"/>
      <c r="F584" s="387"/>
      <c r="G584" s="387"/>
      <c r="H584" s="387"/>
      <c r="I584" s="387"/>
      <c r="J584" s="387"/>
      <c r="K584" s="387"/>
      <c r="L584" s="387"/>
      <c r="M584" s="387"/>
      <c r="N584" s="387"/>
      <c r="O584" s="387"/>
      <c r="S584" s="388"/>
      <c r="V584" s="387"/>
      <c r="W584" s="387"/>
      <c r="X584" s="387"/>
      <c r="Y584" s="387"/>
      <c r="Z584" s="387"/>
      <c r="AA584" s="387"/>
    </row>
    <row r="585" spans="1:27" s="58" customFormat="1">
      <c r="A585" s="315"/>
      <c r="D585" s="282"/>
      <c r="F585" s="387"/>
      <c r="G585" s="387"/>
      <c r="H585" s="387"/>
      <c r="I585" s="387"/>
      <c r="J585" s="387"/>
      <c r="K585" s="387"/>
      <c r="L585" s="387"/>
      <c r="M585" s="387"/>
      <c r="N585" s="387"/>
      <c r="O585" s="387"/>
      <c r="S585" s="388"/>
      <c r="V585" s="387"/>
      <c r="W585" s="387"/>
      <c r="X585" s="387"/>
      <c r="Y585" s="387"/>
      <c r="Z585" s="387"/>
      <c r="AA585" s="387"/>
    </row>
    <row r="586" spans="1:27" s="58" customFormat="1">
      <c r="A586" s="315"/>
      <c r="D586" s="282"/>
      <c r="F586" s="387"/>
      <c r="G586" s="387"/>
      <c r="H586" s="387"/>
      <c r="I586" s="387"/>
      <c r="J586" s="387"/>
      <c r="K586" s="387"/>
      <c r="L586" s="387"/>
      <c r="M586" s="387"/>
      <c r="N586" s="387"/>
      <c r="O586" s="387"/>
      <c r="S586" s="388"/>
      <c r="V586" s="387"/>
      <c r="W586" s="387"/>
      <c r="X586" s="387"/>
      <c r="Y586" s="387"/>
      <c r="Z586" s="387"/>
      <c r="AA586" s="387"/>
    </row>
    <row r="587" spans="1:27" s="58" customFormat="1">
      <c r="A587" s="315"/>
      <c r="D587" s="282"/>
      <c r="F587" s="387"/>
      <c r="G587" s="387"/>
      <c r="H587" s="387"/>
      <c r="I587" s="387"/>
      <c r="J587" s="387"/>
      <c r="K587" s="387"/>
      <c r="L587" s="387"/>
      <c r="M587" s="387"/>
      <c r="N587" s="387"/>
      <c r="O587" s="387"/>
      <c r="S587" s="388"/>
      <c r="V587" s="387"/>
      <c r="W587" s="387"/>
      <c r="X587" s="387"/>
      <c r="Y587" s="387"/>
      <c r="Z587" s="387"/>
      <c r="AA587" s="387"/>
    </row>
    <row r="588" spans="1:27" s="58" customFormat="1">
      <c r="A588" s="315"/>
      <c r="D588" s="282"/>
      <c r="F588" s="387"/>
      <c r="G588" s="387"/>
      <c r="H588" s="387"/>
      <c r="I588" s="387"/>
      <c r="J588" s="387"/>
      <c r="K588" s="387"/>
      <c r="L588" s="387"/>
      <c r="M588" s="387"/>
      <c r="N588" s="387"/>
      <c r="O588" s="387"/>
      <c r="S588" s="388"/>
      <c r="V588" s="387"/>
      <c r="W588" s="387"/>
      <c r="X588" s="387"/>
      <c r="Y588" s="387"/>
      <c r="Z588" s="387"/>
      <c r="AA588" s="387"/>
    </row>
    <row r="589" spans="1:27" s="58" customFormat="1">
      <c r="A589" s="315"/>
      <c r="D589" s="282"/>
      <c r="F589" s="387"/>
      <c r="G589" s="387"/>
      <c r="H589" s="387"/>
      <c r="I589" s="387"/>
      <c r="J589" s="387"/>
      <c r="K589" s="387"/>
      <c r="L589" s="387"/>
      <c r="M589" s="387"/>
      <c r="N589" s="387"/>
      <c r="O589" s="387"/>
      <c r="S589" s="388"/>
      <c r="V589" s="387"/>
      <c r="W589" s="387"/>
      <c r="X589" s="387"/>
      <c r="Y589" s="387"/>
      <c r="Z589" s="387"/>
      <c r="AA589" s="387"/>
    </row>
    <row r="590" spans="1:27" s="58" customFormat="1">
      <c r="A590" s="315"/>
      <c r="D590" s="282"/>
      <c r="F590" s="387"/>
      <c r="G590" s="387"/>
      <c r="H590" s="387"/>
      <c r="I590" s="387"/>
      <c r="J590" s="387"/>
      <c r="K590" s="387"/>
      <c r="L590" s="387"/>
      <c r="M590" s="387"/>
      <c r="N590" s="387"/>
      <c r="O590" s="387"/>
      <c r="S590" s="388"/>
      <c r="V590" s="387"/>
      <c r="W590" s="387"/>
      <c r="X590" s="387"/>
      <c r="Y590" s="387"/>
      <c r="Z590" s="387"/>
      <c r="AA590" s="387"/>
    </row>
    <row r="591" spans="1:27" s="58" customFormat="1">
      <c r="A591" s="315"/>
      <c r="D591" s="282"/>
      <c r="F591" s="387"/>
      <c r="G591" s="387"/>
      <c r="H591" s="387"/>
      <c r="I591" s="387"/>
      <c r="J591" s="387"/>
      <c r="K591" s="387"/>
      <c r="L591" s="387"/>
      <c r="M591" s="387"/>
      <c r="N591" s="387"/>
      <c r="O591" s="387"/>
      <c r="S591" s="388"/>
      <c r="V591" s="387"/>
      <c r="W591" s="387"/>
      <c r="X591" s="387"/>
      <c r="Y591" s="387"/>
      <c r="Z591" s="387"/>
      <c r="AA591" s="387"/>
    </row>
    <row r="592" spans="1:27" s="58" customFormat="1">
      <c r="A592" s="315"/>
      <c r="D592" s="282"/>
      <c r="F592" s="387"/>
      <c r="G592" s="387"/>
      <c r="H592" s="387"/>
      <c r="I592" s="387"/>
      <c r="J592" s="387"/>
      <c r="K592" s="387"/>
      <c r="L592" s="387"/>
      <c r="M592" s="387"/>
      <c r="N592" s="387"/>
      <c r="O592" s="387"/>
      <c r="S592" s="388"/>
      <c r="V592" s="387"/>
      <c r="W592" s="387"/>
      <c r="X592" s="387"/>
      <c r="Y592" s="387"/>
      <c r="Z592" s="387"/>
      <c r="AA592" s="387"/>
    </row>
    <row r="593" spans="1:27" s="58" customFormat="1">
      <c r="A593" s="315"/>
      <c r="D593" s="282"/>
      <c r="F593" s="387"/>
      <c r="G593" s="387"/>
      <c r="H593" s="387"/>
      <c r="I593" s="387"/>
      <c r="J593" s="387"/>
      <c r="K593" s="387"/>
      <c r="L593" s="387"/>
      <c r="M593" s="387"/>
      <c r="N593" s="387"/>
      <c r="O593" s="387"/>
      <c r="S593" s="388"/>
      <c r="V593" s="387"/>
      <c r="W593" s="387"/>
      <c r="X593" s="387"/>
      <c r="Y593" s="387"/>
      <c r="Z593" s="387"/>
      <c r="AA593" s="387"/>
    </row>
    <row r="594" spans="1:27" s="58" customFormat="1">
      <c r="A594" s="315"/>
      <c r="D594" s="282"/>
      <c r="F594" s="387"/>
      <c r="G594" s="387"/>
      <c r="H594" s="387"/>
      <c r="I594" s="387"/>
      <c r="J594" s="387"/>
      <c r="K594" s="387"/>
      <c r="L594" s="387"/>
      <c r="M594" s="387"/>
      <c r="N594" s="387"/>
      <c r="O594" s="387"/>
      <c r="S594" s="388"/>
      <c r="V594" s="387"/>
      <c r="W594" s="387"/>
      <c r="X594" s="387"/>
      <c r="Y594" s="387"/>
      <c r="Z594" s="387"/>
      <c r="AA594" s="387"/>
    </row>
    <row r="595" spans="1:27" s="58" customFormat="1">
      <c r="A595" s="315"/>
      <c r="D595" s="282"/>
      <c r="F595" s="387"/>
      <c r="G595" s="387"/>
      <c r="H595" s="387"/>
      <c r="I595" s="387"/>
      <c r="J595" s="387"/>
      <c r="K595" s="387"/>
      <c r="L595" s="387"/>
      <c r="M595" s="387"/>
      <c r="N595" s="387"/>
      <c r="O595" s="387"/>
      <c r="S595" s="388"/>
      <c r="V595" s="387"/>
      <c r="W595" s="387"/>
      <c r="X595" s="387"/>
      <c r="Y595" s="387"/>
      <c r="Z595" s="387"/>
      <c r="AA595" s="387"/>
    </row>
    <row r="596" spans="1:27" s="58" customFormat="1">
      <c r="A596" s="315"/>
      <c r="D596" s="282"/>
      <c r="F596" s="387"/>
      <c r="G596" s="387"/>
      <c r="H596" s="387"/>
      <c r="I596" s="387"/>
      <c r="J596" s="387"/>
      <c r="K596" s="387"/>
      <c r="L596" s="387"/>
      <c r="M596" s="387"/>
      <c r="N596" s="387"/>
      <c r="O596" s="387"/>
      <c r="S596" s="388"/>
      <c r="V596" s="387"/>
      <c r="W596" s="387"/>
      <c r="X596" s="387"/>
      <c r="Y596" s="387"/>
      <c r="Z596" s="387"/>
      <c r="AA596" s="387"/>
    </row>
    <row r="597" spans="1:27" s="58" customFormat="1">
      <c r="A597" s="315"/>
      <c r="D597" s="282"/>
      <c r="F597" s="387"/>
      <c r="G597" s="387"/>
      <c r="H597" s="387"/>
      <c r="I597" s="387"/>
      <c r="J597" s="387"/>
      <c r="K597" s="387"/>
      <c r="L597" s="387"/>
      <c r="M597" s="387"/>
      <c r="N597" s="387"/>
      <c r="O597" s="387"/>
      <c r="S597" s="388"/>
      <c r="V597" s="387"/>
      <c r="W597" s="387"/>
      <c r="X597" s="387"/>
      <c r="Y597" s="387"/>
      <c r="Z597" s="387"/>
      <c r="AA597" s="387"/>
    </row>
    <row r="598" spans="1:27" s="58" customFormat="1">
      <c r="A598" s="315"/>
      <c r="D598" s="282"/>
      <c r="F598" s="387"/>
      <c r="G598" s="387"/>
      <c r="H598" s="387"/>
      <c r="I598" s="387"/>
      <c r="J598" s="387"/>
      <c r="K598" s="387"/>
      <c r="L598" s="387"/>
      <c r="M598" s="387"/>
      <c r="N598" s="387"/>
      <c r="O598" s="387"/>
      <c r="S598" s="388"/>
      <c r="V598" s="387"/>
      <c r="W598" s="387"/>
      <c r="X598" s="387"/>
      <c r="Y598" s="387"/>
      <c r="Z598" s="387"/>
      <c r="AA598" s="387"/>
    </row>
    <row r="599" spans="1:27" s="58" customFormat="1">
      <c r="A599" s="315"/>
      <c r="D599" s="282"/>
      <c r="F599" s="387"/>
      <c r="G599" s="387"/>
      <c r="H599" s="387"/>
      <c r="I599" s="387"/>
      <c r="J599" s="387"/>
      <c r="K599" s="387"/>
      <c r="L599" s="387"/>
      <c r="M599" s="387"/>
      <c r="N599" s="387"/>
      <c r="O599" s="387"/>
      <c r="S599" s="388"/>
      <c r="V599" s="387"/>
      <c r="W599" s="387"/>
      <c r="X599" s="387"/>
      <c r="Y599" s="387"/>
      <c r="Z599" s="387"/>
      <c r="AA599" s="387"/>
    </row>
    <row r="600" spans="1:27" s="58" customFormat="1">
      <c r="A600" s="315"/>
      <c r="D600" s="282"/>
      <c r="F600" s="387"/>
      <c r="G600" s="387"/>
      <c r="H600" s="387"/>
      <c r="I600" s="387"/>
      <c r="J600" s="387"/>
      <c r="K600" s="387"/>
      <c r="L600" s="387"/>
      <c r="M600" s="387"/>
      <c r="N600" s="387"/>
      <c r="O600" s="387"/>
      <c r="S600" s="388"/>
      <c r="V600" s="387"/>
      <c r="W600" s="387"/>
      <c r="X600" s="387"/>
      <c r="Y600" s="387"/>
      <c r="Z600" s="387"/>
      <c r="AA600" s="387"/>
    </row>
    <row r="601" spans="1:27" s="58" customFormat="1">
      <c r="A601" s="315"/>
      <c r="D601" s="282"/>
      <c r="F601" s="387"/>
      <c r="G601" s="387"/>
      <c r="H601" s="387"/>
      <c r="I601" s="387"/>
      <c r="J601" s="387"/>
      <c r="K601" s="387"/>
      <c r="L601" s="387"/>
      <c r="M601" s="387"/>
      <c r="N601" s="387"/>
      <c r="O601" s="387"/>
      <c r="S601" s="388"/>
      <c r="V601" s="387"/>
      <c r="W601" s="387"/>
      <c r="X601" s="387"/>
      <c r="Y601" s="387"/>
      <c r="Z601" s="387"/>
      <c r="AA601" s="387"/>
    </row>
    <row r="602" spans="1:27" s="58" customFormat="1">
      <c r="A602" s="315"/>
      <c r="D602" s="282"/>
      <c r="F602" s="387"/>
      <c r="G602" s="387"/>
      <c r="H602" s="387"/>
      <c r="I602" s="387"/>
      <c r="J602" s="387"/>
      <c r="K602" s="387"/>
      <c r="L602" s="387"/>
      <c r="M602" s="387"/>
      <c r="N602" s="387"/>
      <c r="O602" s="387"/>
      <c r="S602" s="388"/>
      <c r="V602" s="387"/>
      <c r="W602" s="387"/>
      <c r="X602" s="387"/>
      <c r="Y602" s="387"/>
      <c r="Z602" s="387"/>
      <c r="AA602" s="387"/>
    </row>
    <row r="603" spans="1:27" s="58" customFormat="1">
      <c r="A603" s="315"/>
      <c r="D603" s="282"/>
      <c r="F603" s="387"/>
      <c r="G603" s="387"/>
      <c r="H603" s="387"/>
      <c r="I603" s="387"/>
      <c r="J603" s="387"/>
      <c r="K603" s="387"/>
      <c r="L603" s="387"/>
      <c r="M603" s="387"/>
      <c r="N603" s="387"/>
      <c r="O603" s="387"/>
      <c r="S603" s="388"/>
      <c r="V603" s="387"/>
      <c r="W603" s="387"/>
      <c r="X603" s="387"/>
      <c r="Y603" s="387"/>
      <c r="Z603" s="387"/>
      <c r="AA603" s="387"/>
    </row>
    <row r="604" spans="1:27" s="58" customFormat="1">
      <c r="A604" s="315"/>
      <c r="D604" s="282"/>
      <c r="F604" s="387"/>
      <c r="G604" s="387"/>
      <c r="H604" s="387"/>
      <c r="I604" s="387"/>
      <c r="J604" s="387"/>
      <c r="K604" s="387"/>
      <c r="L604" s="387"/>
      <c r="M604" s="387"/>
      <c r="N604" s="387"/>
      <c r="O604" s="387"/>
      <c r="S604" s="388"/>
      <c r="V604" s="387"/>
      <c r="W604" s="387"/>
      <c r="X604" s="387"/>
      <c r="Y604" s="387"/>
      <c r="Z604" s="387"/>
      <c r="AA604" s="387"/>
    </row>
    <row r="605" spans="1:27" s="58" customFormat="1">
      <c r="A605" s="315"/>
      <c r="D605" s="282"/>
      <c r="F605" s="387"/>
      <c r="G605" s="387"/>
      <c r="H605" s="387"/>
      <c r="I605" s="387"/>
      <c r="J605" s="387"/>
      <c r="K605" s="387"/>
      <c r="L605" s="387"/>
      <c r="M605" s="387"/>
      <c r="N605" s="387"/>
      <c r="O605" s="387"/>
      <c r="S605" s="388"/>
      <c r="V605" s="387"/>
      <c r="W605" s="387"/>
      <c r="X605" s="387"/>
      <c r="Y605" s="387"/>
      <c r="Z605" s="387"/>
      <c r="AA605" s="387"/>
    </row>
    <row r="606" spans="1:27" s="58" customFormat="1">
      <c r="A606" s="315"/>
      <c r="D606" s="282"/>
      <c r="F606" s="387"/>
      <c r="G606" s="387"/>
      <c r="H606" s="387"/>
      <c r="I606" s="387"/>
      <c r="J606" s="387"/>
      <c r="K606" s="387"/>
      <c r="L606" s="387"/>
      <c r="M606" s="387"/>
      <c r="N606" s="387"/>
      <c r="O606" s="387"/>
      <c r="S606" s="388"/>
      <c r="V606" s="387"/>
      <c r="W606" s="387"/>
      <c r="X606" s="387"/>
      <c r="Y606" s="387"/>
      <c r="Z606" s="387"/>
      <c r="AA606" s="387"/>
    </row>
    <row r="607" spans="1:27" s="58" customFormat="1">
      <c r="A607" s="315"/>
      <c r="D607" s="282"/>
      <c r="F607" s="387"/>
      <c r="G607" s="387"/>
      <c r="H607" s="387"/>
      <c r="I607" s="387"/>
      <c r="J607" s="387"/>
      <c r="K607" s="387"/>
      <c r="L607" s="387"/>
      <c r="M607" s="387"/>
      <c r="N607" s="387"/>
      <c r="O607" s="387"/>
      <c r="S607" s="388"/>
      <c r="V607" s="387"/>
      <c r="W607" s="387"/>
      <c r="X607" s="387"/>
      <c r="Y607" s="387"/>
      <c r="Z607" s="387"/>
      <c r="AA607" s="387"/>
    </row>
    <row r="608" spans="1:27" s="58" customFormat="1">
      <c r="A608" s="315"/>
      <c r="D608" s="282"/>
      <c r="F608" s="387"/>
      <c r="G608" s="387"/>
      <c r="H608" s="387"/>
      <c r="I608" s="387"/>
      <c r="J608" s="387"/>
      <c r="K608" s="387"/>
      <c r="L608" s="387"/>
      <c r="M608" s="387"/>
      <c r="N608" s="387"/>
      <c r="O608" s="387"/>
      <c r="S608" s="388"/>
      <c r="V608" s="387"/>
      <c r="W608" s="387"/>
      <c r="X608" s="387"/>
      <c r="Y608" s="387"/>
      <c r="Z608" s="387"/>
      <c r="AA608" s="387"/>
    </row>
    <row r="609" spans="1:27" s="58" customFormat="1">
      <c r="A609" s="315"/>
      <c r="D609" s="282"/>
      <c r="F609" s="387"/>
      <c r="G609" s="387"/>
      <c r="H609" s="387"/>
      <c r="I609" s="387"/>
      <c r="J609" s="387"/>
      <c r="K609" s="387"/>
      <c r="L609" s="387"/>
      <c r="M609" s="387"/>
      <c r="N609" s="387"/>
      <c r="O609" s="387"/>
      <c r="S609" s="388"/>
      <c r="V609" s="387"/>
      <c r="W609" s="387"/>
      <c r="X609" s="387"/>
      <c r="Y609" s="387"/>
      <c r="Z609" s="387"/>
      <c r="AA609" s="387"/>
    </row>
    <row r="610" spans="1:27" s="58" customFormat="1">
      <c r="A610" s="315"/>
      <c r="D610" s="282"/>
      <c r="F610" s="387"/>
      <c r="G610" s="387"/>
      <c r="H610" s="387"/>
      <c r="I610" s="387"/>
      <c r="J610" s="387"/>
      <c r="K610" s="387"/>
      <c r="L610" s="387"/>
      <c r="M610" s="387"/>
      <c r="N610" s="387"/>
      <c r="O610" s="387"/>
      <c r="S610" s="388"/>
      <c r="V610" s="387"/>
      <c r="W610" s="387"/>
      <c r="X610" s="387"/>
      <c r="Y610" s="387"/>
      <c r="Z610" s="387"/>
      <c r="AA610" s="387"/>
    </row>
    <row r="611" spans="1:27" s="58" customFormat="1">
      <c r="A611" s="315"/>
      <c r="D611" s="282"/>
      <c r="F611" s="387"/>
      <c r="G611" s="387"/>
      <c r="H611" s="387"/>
      <c r="I611" s="387"/>
      <c r="J611" s="387"/>
      <c r="K611" s="387"/>
      <c r="L611" s="387"/>
      <c r="M611" s="387"/>
      <c r="N611" s="387"/>
      <c r="O611" s="387"/>
      <c r="S611" s="388"/>
      <c r="V611" s="387"/>
      <c r="W611" s="387"/>
      <c r="X611" s="387"/>
      <c r="Y611" s="387"/>
      <c r="Z611" s="387"/>
      <c r="AA611" s="387"/>
    </row>
    <row r="612" spans="1:27" s="58" customFormat="1">
      <c r="A612" s="315"/>
      <c r="D612" s="282"/>
      <c r="F612" s="387"/>
      <c r="G612" s="387"/>
      <c r="H612" s="387"/>
      <c r="I612" s="387"/>
      <c r="J612" s="387"/>
      <c r="K612" s="387"/>
      <c r="L612" s="387"/>
      <c r="M612" s="387"/>
      <c r="N612" s="387"/>
      <c r="O612" s="387"/>
      <c r="S612" s="388"/>
      <c r="V612" s="387"/>
      <c r="W612" s="387"/>
      <c r="X612" s="387"/>
      <c r="Y612" s="387"/>
      <c r="Z612" s="387"/>
      <c r="AA612" s="387"/>
    </row>
    <row r="613" spans="1:27" s="58" customFormat="1">
      <c r="A613" s="315"/>
      <c r="D613" s="282"/>
      <c r="F613" s="387"/>
      <c r="G613" s="387"/>
      <c r="H613" s="387"/>
      <c r="I613" s="387"/>
      <c r="J613" s="387"/>
      <c r="K613" s="387"/>
      <c r="L613" s="387"/>
      <c r="M613" s="387"/>
      <c r="N613" s="387"/>
      <c r="O613" s="387"/>
      <c r="S613" s="388"/>
      <c r="V613" s="387"/>
      <c r="W613" s="387"/>
      <c r="X613" s="387"/>
      <c r="Y613" s="387"/>
      <c r="Z613" s="387"/>
      <c r="AA613" s="387"/>
    </row>
    <row r="614" spans="1:27" s="58" customFormat="1">
      <c r="A614" s="315"/>
      <c r="D614" s="282"/>
      <c r="F614" s="387"/>
      <c r="G614" s="387"/>
      <c r="H614" s="387"/>
      <c r="I614" s="387"/>
      <c r="J614" s="387"/>
      <c r="K614" s="387"/>
      <c r="L614" s="387"/>
      <c r="M614" s="387"/>
      <c r="N614" s="387"/>
      <c r="O614" s="387"/>
      <c r="S614" s="388"/>
      <c r="V614" s="387"/>
      <c r="W614" s="387"/>
      <c r="X614" s="387"/>
      <c r="Y614" s="387"/>
      <c r="Z614" s="387"/>
      <c r="AA614" s="387"/>
    </row>
    <row r="615" spans="1:27" s="58" customFormat="1">
      <c r="A615" s="315"/>
      <c r="D615" s="282"/>
      <c r="F615" s="387"/>
      <c r="G615" s="387"/>
      <c r="H615" s="387"/>
      <c r="I615" s="387"/>
      <c r="J615" s="387"/>
      <c r="K615" s="387"/>
      <c r="L615" s="387"/>
      <c r="M615" s="387"/>
      <c r="N615" s="387"/>
      <c r="O615" s="387"/>
      <c r="S615" s="388"/>
      <c r="V615" s="387"/>
      <c r="W615" s="387"/>
      <c r="X615" s="387"/>
      <c r="Y615" s="387"/>
      <c r="Z615" s="387"/>
      <c r="AA615" s="387"/>
    </row>
    <row r="616" spans="1:27" s="58" customFormat="1">
      <c r="A616" s="315"/>
      <c r="D616" s="282"/>
      <c r="F616" s="387"/>
      <c r="G616" s="387"/>
      <c r="H616" s="387"/>
      <c r="I616" s="387"/>
      <c r="J616" s="387"/>
      <c r="K616" s="387"/>
      <c r="L616" s="387"/>
      <c r="M616" s="387"/>
      <c r="N616" s="387"/>
      <c r="O616" s="387"/>
      <c r="S616" s="388"/>
      <c r="V616" s="387"/>
      <c r="W616" s="387"/>
      <c r="X616" s="387"/>
      <c r="Y616" s="387"/>
      <c r="Z616" s="387"/>
      <c r="AA616" s="387"/>
    </row>
    <row r="617" spans="1:27" s="58" customFormat="1">
      <c r="A617" s="315"/>
      <c r="D617" s="282"/>
      <c r="F617" s="387"/>
      <c r="G617" s="387"/>
      <c r="H617" s="387"/>
      <c r="I617" s="387"/>
      <c r="J617" s="387"/>
      <c r="K617" s="387"/>
      <c r="L617" s="387"/>
      <c r="M617" s="387"/>
      <c r="N617" s="387"/>
      <c r="O617" s="387"/>
      <c r="S617" s="388"/>
      <c r="V617" s="387"/>
      <c r="W617" s="387"/>
      <c r="X617" s="387"/>
      <c r="Y617" s="387"/>
      <c r="Z617" s="387"/>
      <c r="AA617" s="387"/>
    </row>
    <row r="618" spans="1:27" s="58" customFormat="1">
      <c r="A618" s="315"/>
      <c r="D618" s="282"/>
      <c r="F618" s="387"/>
      <c r="G618" s="387"/>
      <c r="H618" s="387"/>
      <c r="I618" s="387"/>
      <c r="J618" s="387"/>
      <c r="K618" s="387"/>
      <c r="L618" s="387"/>
      <c r="M618" s="387"/>
      <c r="N618" s="387"/>
      <c r="O618" s="387"/>
      <c r="S618" s="388"/>
      <c r="V618" s="387"/>
      <c r="W618" s="387"/>
      <c r="X618" s="387"/>
      <c r="Y618" s="387"/>
      <c r="Z618" s="387"/>
      <c r="AA618" s="387"/>
    </row>
    <row r="619" spans="1:27" s="58" customFormat="1">
      <c r="A619" s="315"/>
      <c r="D619" s="282"/>
      <c r="F619" s="387"/>
      <c r="G619" s="387"/>
      <c r="H619" s="387"/>
      <c r="I619" s="387"/>
      <c r="J619" s="387"/>
      <c r="K619" s="387"/>
      <c r="L619" s="387"/>
      <c r="M619" s="387"/>
      <c r="N619" s="387"/>
      <c r="O619" s="387"/>
      <c r="S619" s="388"/>
      <c r="V619" s="387"/>
      <c r="W619" s="387"/>
      <c r="X619" s="387"/>
      <c r="Y619" s="387"/>
      <c r="Z619" s="387"/>
      <c r="AA619" s="387"/>
    </row>
    <row r="620" spans="1:27" s="58" customFormat="1">
      <c r="A620" s="315"/>
      <c r="D620" s="282"/>
      <c r="F620" s="387"/>
      <c r="G620" s="387"/>
      <c r="H620" s="387"/>
      <c r="I620" s="387"/>
      <c r="J620" s="387"/>
      <c r="K620" s="387"/>
      <c r="L620" s="387"/>
      <c r="M620" s="387"/>
      <c r="N620" s="387"/>
      <c r="O620" s="387"/>
      <c r="S620" s="388"/>
      <c r="V620" s="387"/>
      <c r="W620" s="387"/>
      <c r="X620" s="387"/>
      <c r="Y620" s="387"/>
      <c r="Z620" s="387"/>
      <c r="AA620" s="387"/>
    </row>
    <row r="621" spans="1:27" s="58" customFormat="1">
      <c r="A621" s="315"/>
      <c r="D621" s="282"/>
      <c r="F621" s="387"/>
      <c r="G621" s="387"/>
      <c r="H621" s="387"/>
      <c r="I621" s="387"/>
      <c r="J621" s="387"/>
      <c r="K621" s="387"/>
      <c r="L621" s="387"/>
      <c r="M621" s="387"/>
      <c r="N621" s="387"/>
      <c r="O621" s="387"/>
      <c r="S621" s="388"/>
      <c r="V621" s="387"/>
      <c r="W621" s="387"/>
      <c r="X621" s="387"/>
      <c r="Y621" s="387"/>
      <c r="Z621" s="387"/>
      <c r="AA621" s="387"/>
    </row>
    <row r="622" spans="1:27" s="58" customFormat="1">
      <c r="A622" s="315"/>
      <c r="D622" s="282"/>
      <c r="F622" s="387"/>
      <c r="G622" s="387"/>
      <c r="H622" s="387"/>
      <c r="I622" s="387"/>
      <c r="J622" s="387"/>
      <c r="K622" s="387"/>
      <c r="L622" s="387"/>
      <c r="M622" s="387"/>
      <c r="N622" s="387"/>
      <c r="O622" s="387"/>
      <c r="S622" s="388"/>
      <c r="V622" s="387"/>
      <c r="W622" s="387"/>
      <c r="X622" s="387"/>
      <c r="Y622" s="387"/>
      <c r="Z622" s="387"/>
      <c r="AA622" s="387"/>
    </row>
    <row r="623" spans="1:27" s="58" customFormat="1">
      <c r="A623" s="315"/>
      <c r="D623" s="282"/>
      <c r="F623" s="387"/>
      <c r="G623" s="387"/>
      <c r="H623" s="387"/>
      <c r="I623" s="387"/>
      <c r="J623" s="387"/>
      <c r="K623" s="387"/>
      <c r="L623" s="387"/>
      <c r="M623" s="387"/>
      <c r="N623" s="387"/>
      <c r="O623" s="387"/>
      <c r="S623" s="388"/>
      <c r="V623" s="387"/>
      <c r="W623" s="387"/>
      <c r="X623" s="387"/>
      <c r="Y623" s="387"/>
      <c r="Z623" s="387"/>
      <c r="AA623" s="387"/>
    </row>
    <row r="624" spans="1:27" s="58" customFormat="1">
      <c r="A624" s="315"/>
      <c r="D624" s="282"/>
      <c r="F624" s="387"/>
      <c r="G624" s="387"/>
      <c r="H624" s="387"/>
      <c r="I624" s="387"/>
      <c r="J624" s="387"/>
      <c r="K624" s="387"/>
      <c r="L624" s="387"/>
      <c r="M624" s="387"/>
      <c r="N624" s="387"/>
      <c r="O624" s="387"/>
      <c r="S624" s="388"/>
      <c r="V624" s="387"/>
      <c r="W624" s="387"/>
      <c r="X624" s="387"/>
      <c r="Y624" s="387"/>
      <c r="Z624" s="387"/>
      <c r="AA624" s="387"/>
    </row>
    <row r="625" spans="1:27" s="58" customFormat="1">
      <c r="A625" s="315"/>
      <c r="D625" s="282"/>
      <c r="F625" s="387"/>
      <c r="G625" s="387"/>
      <c r="H625" s="387"/>
      <c r="I625" s="387"/>
      <c r="J625" s="387"/>
      <c r="K625" s="387"/>
      <c r="L625" s="387"/>
      <c r="M625" s="387"/>
      <c r="N625" s="387"/>
      <c r="O625" s="387"/>
      <c r="S625" s="388"/>
      <c r="V625" s="387"/>
      <c r="W625" s="387"/>
      <c r="X625" s="387"/>
      <c r="Y625" s="387"/>
      <c r="Z625" s="387"/>
      <c r="AA625" s="387"/>
    </row>
    <row r="626" spans="1:27" s="58" customFormat="1">
      <c r="A626" s="315"/>
      <c r="D626" s="282"/>
      <c r="F626" s="387"/>
      <c r="G626" s="387"/>
      <c r="H626" s="387"/>
      <c r="I626" s="387"/>
      <c r="J626" s="387"/>
      <c r="K626" s="387"/>
      <c r="L626" s="387"/>
      <c r="M626" s="387"/>
      <c r="N626" s="387"/>
      <c r="O626" s="387"/>
      <c r="S626" s="388"/>
      <c r="V626" s="387"/>
      <c r="W626" s="387"/>
      <c r="X626" s="387"/>
      <c r="Y626" s="387"/>
      <c r="Z626" s="387"/>
      <c r="AA626" s="387"/>
    </row>
    <row r="627" spans="1:27" s="58" customFormat="1">
      <c r="A627" s="315"/>
      <c r="D627" s="282"/>
      <c r="F627" s="387"/>
      <c r="G627" s="387"/>
      <c r="H627" s="387"/>
      <c r="I627" s="387"/>
      <c r="J627" s="387"/>
      <c r="K627" s="387"/>
      <c r="L627" s="387"/>
      <c r="M627" s="387"/>
      <c r="N627" s="387"/>
      <c r="O627" s="387"/>
      <c r="S627" s="388"/>
      <c r="V627" s="387"/>
      <c r="W627" s="387"/>
      <c r="X627" s="387"/>
      <c r="Y627" s="387"/>
      <c r="Z627" s="387"/>
      <c r="AA627" s="387"/>
    </row>
    <row r="628" spans="1:27" s="58" customFormat="1">
      <c r="A628" s="315"/>
      <c r="D628" s="282"/>
      <c r="F628" s="387"/>
      <c r="G628" s="387"/>
      <c r="H628" s="387"/>
      <c r="I628" s="387"/>
      <c r="J628" s="387"/>
      <c r="K628" s="387"/>
      <c r="L628" s="387"/>
      <c r="M628" s="387"/>
      <c r="N628" s="387"/>
      <c r="O628" s="387"/>
      <c r="S628" s="388"/>
      <c r="V628" s="387"/>
      <c r="W628" s="387"/>
      <c r="X628" s="387"/>
      <c r="Y628" s="387"/>
      <c r="Z628" s="387"/>
      <c r="AA628" s="387"/>
    </row>
    <row r="629" spans="1:27" s="58" customFormat="1">
      <c r="A629" s="315"/>
      <c r="D629" s="282"/>
      <c r="F629" s="387"/>
      <c r="G629" s="387"/>
      <c r="H629" s="387"/>
      <c r="I629" s="387"/>
      <c r="J629" s="387"/>
      <c r="K629" s="387"/>
      <c r="L629" s="387"/>
      <c r="M629" s="387"/>
      <c r="N629" s="387"/>
      <c r="O629" s="387"/>
      <c r="S629" s="388"/>
      <c r="V629" s="387"/>
      <c r="W629" s="387"/>
      <c r="X629" s="387"/>
      <c r="Y629" s="387"/>
      <c r="Z629" s="387"/>
      <c r="AA629" s="387"/>
    </row>
    <row r="630" spans="1:27" s="58" customFormat="1">
      <c r="A630" s="315"/>
      <c r="D630" s="282"/>
      <c r="F630" s="387"/>
      <c r="G630" s="387"/>
      <c r="H630" s="387"/>
      <c r="I630" s="387"/>
      <c r="J630" s="387"/>
      <c r="K630" s="387"/>
      <c r="L630" s="387"/>
      <c r="M630" s="387"/>
      <c r="N630" s="387"/>
      <c r="O630" s="387"/>
      <c r="S630" s="388"/>
      <c r="V630" s="387"/>
      <c r="W630" s="387"/>
      <c r="X630" s="387"/>
      <c r="Y630" s="387"/>
      <c r="Z630" s="387"/>
      <c r="AA630" s="387"/>
    </row>
    <row r="631" spans="1:27" s="58" customFormat="1">
      <c r="A631" s="315"/>
      <c r="D631" s="282"/>
      <c r="F631" s="387"/>
      <c r="G631" s="387"/>
      <c r="H631" s="387"/>
      <c r="I631" s="387"/>
      <c r="J631" s="387"/>
      <c r="K631" s="387"/>
      <c r="L631" s="387"/>
      <c r="M631" s="387"/>
      <c r="N631" s="387"/>
      <c r="O631" s="387"/>
      <c r="S631" s="388"/>
      <c r="V631" s="387"/>
      <c r="W631" s="387"/>
      <c r="X631" s="387"/>
      <c r="Y631" s="387"/>
      <c r="Z631" s="387"/>
      <c r="AA631" s="387"/>
    </row>
    <row r="632" spans="1:27" s="58" customFormat="1">
      <c r="A632" s="315"/>
      <c r="D632" s="282"/>
      <c r="F632" s="387"/>
      <c r="G632" s="387"/>
      <c r="H632" s="387"/>
      <c r="I632" s="387"/>
      <c r="J632" s="387"/>
      <c r="K632" s="387"/>
      <c r="L632" s="387"/>
      <c r="M632" s="387"/>
      <c r="N632" s="387"/>
      <c r="O632" s="387"/>
      <c r="S632" s="388"/>
      <c r="V632" s="387"/>
      <c r="W632" s="387"/>
      <c r="X632" s="387"/>
      <c r="Y632" s="387"/>
      <c r="Z632" s="387"/>
      <c r="AA632" s="387"/>
    </row>
    <row r="633" spans="1:27" s="58" customFormat="1">
      <c r="A633" s="315"/>
      <c r="D633" s="282"/>
      <c r="F633" s="387"/>
      <c r="G633" s="387"/>
      <c r="H633" s="387"/>
      <c r="I633" s="387"/>
      <c r="J633" s="387"/>
      <c r="K633" s="387"/>
      <c r="L633" s="387"/>
      <c r="M633" s="387"/>
      <c r="N633" s="387"/>
      <c r="O633" s="387"/>
      <c r="S633" s="388"/>
      <c r="V633" s="387"/>
      <c r="W633" s="387"/>
      <c r="X633" s="387"/>
      <c r="Y633" s="387"/>
      <c r="Z633" s="387"/>
      <c r="AA633" s="387"/>
    </row>
    <row r="634" spans="1:27" s="58" customFormat="1">
      <c r="A634" s="315"/>
      <c r="D634" s="282"/>
      <c r="F634" s="387"/>
      <c r="G634" s="387"/>
      <c r="H634" s="387"/>
      <c r="I634" s="387"/>
      <c r="J634" s="387"/>
      <c r="K634" s="387"/>
      <c r="L634" s="387"/>
      <c r="M634" s="387"/>
      <c r="N634" s="387"/>
      <c r="O634" s="387"/>
      <c r="S634" s="388"/>
      <c r="V634" s="387"/>
      <c r="W634" s="387"/>
      <c r="X634" s="387"/>
      <c r="Y634" s="387"/>
      <c r="Z634" s="387"/>
      <c r="AA634" s="387"/>
    </row>
    <row r="635" spans="1:27" s="58" customFormat="1">
      <c r="A635" s="315"/>
      <c r="D635" s="282"/>
      <c r="F635" s="387"/>
      <c r="G635" s="387"/>
      <c r="H635" s="387"/>
      <c r="I635" s="387"/>
      <c r="J635" s="387"/>
      <c r="K635" s="387"/>
      <c r="L635" s="387"/>
      <c r="M635" s="387"/>
      <c r="N635" s="387"/>
      <c r="O635" s="387"/>
      <c r="S635" s="388"/>
      <c r="V635" s="387"/>
      <c r="W635" s="387"/>
      <c r="X635" s="387"/>
      <c r="Y635" s="387"/>
      <c r="Z635" s="387"/>
      <c r="AA635" s="387"/>
    </row>
    <row r="636" spans="1:27" s="58" customFormat="1">
      <c r="A636" s="315"/>
      <c r="D636" s="282"/>
      <c r="F636" s="387"/>
      <c r="G636" s="387"/>
      <c r="H636" s="387"/>
      <c r="I636" s="387"/>
      <c r="J636" s="387"/>
      <c r="K636" s="387"/>
      <c r="L636" s="387"/>
      <c r="M636" s="387"/>
      <c r="N636" s="387"/>
      <c r="O636" s="387"/>
      <c r="S636" s="388"/>
      <c r="V636" s="387"/>
      <c r="W636" s="387"/>
      <c r="X636" s="387"/>
      <c r="Y636" s="387"/>
      <c r="Z636" s="387"/>
      <c r="AA636" s="387"/>
    </row>
    <row r="637" spans="1:27" s="58" customFormat="1">
      <c r="A637" s="315"/>
      <c r="D637" s="282"/>
      <c r="F637" s="387"/>
      <c r="G637" s="387"/>
      <c r="H637" s="387"/>
      <c r="I637" s="387"/>
      <c r="J637" s="387"/>
      <c r="K637" s="387"/>
      <c r="L637" s="387"/>
      <c r="M637" s="387"/>
      <c r="N637" s="387"/>
      <c r="O637" s="387"/>
      <c r="S637" s="388"/>
      <c r="V637" s="387"/>
      <c r="W637" s="387"/>
      <c r="X637" s="387"/>
      <c r="Y637" s="387"/>
      <c r="Z637" s="387"/>
      <c r="AA637" s="387"/>
    </row>
    <row r="638" spans="1:27" s="58" customFormat="1">
      <c r="A638" s="315"/>
      <c r="D638" s="282"/>
      <c r="F638" s="387"/>
      <c r="G638" s="387"/>
      <c r="H638" s="387"/>
      <c r="I638" s="387"/>
      <c r="J638" s="387"/>
      <c r="K638" s="387"/>
      <c r="L638" s="387"/>
      <c r="M638" s="387"/>
      <c r="N638" s="387"/>
      <c r="O638" s="387"/>
      <c r="S638" s="388"/>
      <c r="V638" s="387"/>
      <c r="W638" s="387"/>
      <c r="X638" s="387"/>
      <c r="Y638" s="387"/>
      <c r="Z638" s="387"/>
      <c r="AA638" s="387"/>
    </row>
    <row r="639" spans="1:27" s="58" customFormat="1">
      <c r="A639" s="315"/>
      <c r="D639" s="282"/>
      <c r="F639" s="387"/>
      <c r="G639" s="387"/>
      <c r="H639" s="387"/>
      <c r="I639" s="387"/>
      <c r="J639" s="387"/>
      <c r="K639" s="387"/>
      <c r="L639" s="387"/>
      <c r="M639" s="387"/>
      <c r="N639" s="387"/>
      <c r="O639" s="387"/>
      <c r="S639" s="388"/>
      <c r="V639" s="387"/>
      <c r="W639" s="387"/>
      <c r="X639" s="387"/>
      <c r="Y639" s="387"/>
      <c r="Z639" s="387"/>
      <c r="AA639" s="387"/>
    </row>
    <row r="640" spans="1:27" s="58" customFormat="1">
      <c r="A640" s="315"/>
      <c r="D640" s="282"/>
      <c r="F640" s="387"/>
      <c r="G640" s="387"/>
      <c r="H640" s="387"/>
      <c r="I640" s="387"/>
      <c r="J640" s="387"/>
      <c r="K640" s="387"/>
      <c r="L640" s="387"/>
      <c r="M640" s="387"/>
      <c r="N640" s="387"/>
      <c r="O640" s="387"/>
      <c r="S640" s="388"/>
      <c r="V640" s="387"/>
      <c r="W640" s="387"/>
      <c r="X640" s="387"/>
      <c r="Y640" s="387"/>
      <c r="Z640" s="387"/>
      <c r="AA640" s="387"/>
    </row>
    <row r="641" spans="1:27" s="58" customFormat="1">
      <c r="A641" s="315"/>
      <c r="D641" s="282"/>
      <c r="F641" s="387"/>
      <c r="G641" s="387"/>
      <c r="H641" s="387"/>
      <c r="I641" s="387"/>
      <c r="J641" s="387"/>
      <c r="K641" s="387"/>
      <c r="L641" s="387"/>
      <c r="M641" s="387"/>
      <c r="N641" s="387"/>
      <c r="O641" s="387"/>
      <c r="S641" s="388"/>
      <c r="V641" s="387"/>
      <c r="W641" s="387"/>
      <c r="X641" s="387"/>
      <c r="Y641" s="387"/>
      <c r="Z641" s="387"/>
      <c r="AA641" s="387"/>
    </row>
    <row r="642" spans="1:27" s="58" customFormat="1">
      <c r="A642" s="315"/>
      <c r="D642" s="282"/>
      <c r="F642" s="387"/>
      <c r="G642" s="387"/>
      <c r="H642" s="387"/>
      <c r="I642" s="387"/>
      <c r="J642" s="387"/>
      <c r="K642" s="387"/>
      <c r="L642" s="387"/>
      <c r="M642" s="387"/>
      <c r="N642" s="387"/>
      <c r="O642" s="387"/>
      <c r="S642" s="388"/>
      <c r="V642" s="387"/>
      <c r="W642" s="387"/>
      <c r="X642" s="387"/>
      <c r="Y642" s="387"/>
      <c r="Z642" s="387"/>
      <c r="AA642" s="387"/>
    </row>
    <row r="643" spans="1:27" s="58" customFormat="1">
      <c r="A643" s="315"/>
      <c r="D643" s="282"/>
      <c r="F643" s="387"/>
      <c r="G643" s="387"/>
      <c r="H643" s="387"/>
      <c r="I643" s="387"/>
      <c r="J643" s="387"/>
      <c r="K643" s="387"/>
      <c r="L643" s="387"/>
      <c r="M643" s="387"/>
      <c r="N643" s="387"/>
      <c r="O643" s="387"/>
      <c r="S643" s="388"/>
      <c r="V643" s="387"/>
      <c r="W643" s="387"/>
      <c r="X643" s="387"/>
      <c r="Y643" s="387"/>
      <c r="Z643" s="387"/>
      <c r="AA643" s="387"/>
    </row>
    <row r="644" spans="1:27" s="58" customFormat="1">
      <c r="A644" s="315"/>
      <c r="D644" s="282"/>
      <c r="F644" s="387"/>
      <c r="G644" s="387"/>
      <c r="H644" s="387"/>
      <c r="I644" s="387"/>
      <c r="J644" s="387"/>
      <c r="K644" s="387"/>
      <c r="L644" s="387"/>
      <c r="M644" s="387"/>
      <c r="N644" s="387"/>
      <c r="O644" s="387"/>
      <c r="S644" s="388"/>
      <c r="V644" s="387"/>
      <c r="W644" s="387"/>
      <c r="X644" s="387"/>
      <c r="Y644" s="387"/>
      <c r="Z644" s="387"/>
      <c r="AA644" s="387"/>
    </row>
    <row r="645" spans="1:27" s="58" customFormat="1">
      <c r="A645" s="315"/>
      <c r="D645" s="282"/>
      <c r="F645" s="387"/>
      <c r="G645" s="387"/>
      <c r="H645" s="387"/>
      <c r="I645" s="387"/>
      <c r="J645" s="387"/>
      <c r="K645" s="387"/>
      <c r="L645" s="387"/>
      <c r="M645" s="387"/>
      <c r="N645" s="387"/>
      <c r="O645" s="387"/>
      <c r="S645" s="388"/>
      <c r="V645" s="387"/>
      <c r="W645" s="387"/>
      <c r="X645" s="387"/>
      <c r="Y645" s="387"/>
      <c r="Z645" s="387"/>
      <c r="AA645" s="387"/>
    </row>
    <row r="646" spans="1:27" s="58" customFormat="1">
      <c r="A646" s="315"/>
      <c r="D646" s="282"/>
      <c r="F646" s="387"/>
      <c r="G646" s="387"/>
      <c r="H646" s="387"/>
      <c r="I646" s="387"/>
      <c r="J646" s="387"/>
      <c r="K646" s="387"/>
      <c r="L646" s="387"/>
      <c r="M646" s="387"/>
      <c r="N646" s="387"/>
      <c r="O646" s="387"/>
      <c r="S646" s="388"/>
      <c r="V646" s="387"/>
      <c r="W646" s="387"/>
      <c r="X646" s="387"/>
      <c r="Y646" s="387"/>
      <c r="Z646" s="387"/>
      <c r="AA646" s="387"/>
    </row>
    <row r="647" spans="1:27" s="58" customFormat="1">
      <c r="A647" s="315"/>
      <c r="D647" s="282"/>
      <c r="F647" s="387"/>
      <c r="G647" s="387"/>
      <c r="H647" s="387"/>
      <c r="I647" s="387"/>
      <c r="J647" s="387"/>
      <c r="K647" s="387"/>
      <c r="L647" s="387"/>
      <c r="M647" s="387"/>
      <c r="N647" s="387"/>
      <c r="O647" s="387"/>
      <c r="S647" s="388"/>
      <c r="V647" s="387"/>
      <c r="W647" s="387"/>
      <c r="X647" s="387"/>
      <c r="Y647" s="387"/>
      <c r="Z647" s="387"/>
      <c r="AA647" s="387"/>
    </row>
    <row r="648" spans="1:27" s="58" customFormat="1">
      <c r="A648" s="315"/>
      <c r="D648" s="282"/>
      <c r="F648" s="387"/>
      <c r="G648" s="387"/>
      <c r="H648" s="387"/>
      <c r="I648" s="387"/>
      <c r="J648" s="387"/>
      <c r="K648" s="387"/>
      <c r="L648" s="387"/>
      <c r="M648" s="387"/>
      <c r="N648" s="387"/>
      <c r="O648" s="387"/>
      <c r="S648" s="388"/>
      <c r="V648" s="387"/>
      <c r="W648" s="387"/>
      <c r="X648" s="387"/>
      <c r="Y648" s="387"/>
      <c r="Z648" s="387"/>
      <c r="AA648" s="387"/>
    </row>
    <row r="649" spans="1:27" s="58" customFormat="1">
      <c r="A649" s="315"/>
      <c r="D649" s="282"/>
      <c r="F649" s="387"/>
      <c r="G649" s="387"/>
      <c r="H649" s="387"/>
      <c r="I649" s="387"/>
      <c r="J649" s="387"/>
      <c r="K649" s="387"/>
      <c r="L649" s="387"/>
      <c r="M649" s="387"/>
      <c r="N649" s="387"/>
      <c r="O649" s="387"/>
      <c r="S649" s="388"/>
      <c r="V649" s="387"/>
      <c r="W649" s="387"/>
      <c r="X649" s="387"/>
      <c r="Y649" s="387"/>
      <c r="Z649" s="387"/>
      <c r="AA649" s="387"/>
    </row>
    <row r="650" spans="1:27" s="58" customFormat="1">
      <c r="A650" s="315"/>
      <c r="D650" s="282"/>
      <c r="F650" s="387"/>
      <c r="G650" s="387"/>
      <c r="H650" s="387"/>
      <c r="I650" s="387"/>
      <c r="J650" s="387"/>
      <c r="K650" s="387"/>
      <c r="L650" s="387"/>
      <c r="M650" s="387"/>
      <c r="N650" s="387"/>
      <c r="O650" s="387"/>
      <c r="S650" s="388"/>
      <c r="V650" s="387"/>
      <c r="W650" s="387"/>
      <c r="X650" s="387"/>
      <c r="Y650" s="387"/>
      <c r="Z650" s="387"/>
      <c r="AA650" s="387"/>
    </row>
    <row r="651" spans="1:27" s="58" customFormat="1">
      <c r="A651" s="315"/>
      <c r="D651" s="282"/>
      <c r="F651" s="387"/>
      <c r="G651" s="387"/>
      <c r="H651" s="387"/>
      <c r="I651" s="387"/>
      <c r="J651" s="387"/>
      <c r="K651" s="387"/>
      <c r="L651" s="387"/>
      <c r="M651" s="387"/>
      <c r="N651" s="387"/>
      <c r="O651" s="387"/>
      <c r="S651" s="388"/>
      <c r="V651" s="387"/>
      <c r="W651" s="387"/>
      <c r="X651" s="387"/>
      <c r="Y651" s="387"/>
      <c r="Z651" s="387"/>
      <c r="AA651" s="387"/>
    </row>
    <row r="652" spans="1:27" s="58" customFormat="1">
      <c r="A652" s="315"/>
      <c r="D652" s="282"/>
      <c r="F652" s="387"/>
      <c r="G652" s="387"/>
      <c r="H652" s="387"/>
      <c r="I652" s="387"/>
      <c r="J652" s="387"/>
      <c r="K652" s="387"/>
      <c r="L652" s="387"/>
      <c r="M652" s="387"/>
      <c r="N652" s="387"/>
      <c r="O652" s="387"/>
      <c r="S652" s="388"/>
      <c r="V652" s="387"/>
      <c r="W652" s="387"/>
      <c r="X652" s="387"/>
      <c r="Y652" s="387"/>
      <c r="Z652" s="387"/>
      <c r="AA652" s="387"/>
    </row>
    <row r="653" spans="1:27" s="58" customFormat="1">
      <c r="A653" s="315"/>
      <c r="D653" s="282"/>
      <c r="F653" s="387"/>
      <c r="G653" s="387"/>
      <c r="H653" s="387"/>
      <c r="I653" s="387"/>
      <c r="J653" s="387"/>
      <c r="K653" s="387"/>
      <c r="L653" s="387"/>
      <c r="M653" s="387"/>
      <c r="N653" s="387"/>
      <c r="O653" s="387"/>
      <c r="S653" s="388"/>
      <c r="V653" s="387"/>
      <c r="W653" s="387"/>
      <c r="X653" s="387"/>
      <c r="Y653" s="387"/>
      <c r="Z653" s="387"/>
      <c r="AA653" s="387"/>
    </row>
    <row r="654" spans="1:27" s="58" customFormat="1">
      <c r="A654" s="315"/>
      <c r="D654" s="282"/>
      <c r="F654" s="387"/>
      <c r="G654" s="387"/>
      <c r="H654" s="387"/>
      <c r="I654" s="387"/>
      <c r="J654" s="387"/>
      <c r="K654" s="387"/>
      <c r="L654" s="387"/>
      <c r="M654" s="387"/>
      <c r="N654" s="387"/>
      <c r="O654" s="387"/>
      <c r="S654" s="388"/>
      <c r="V654" s="387"/>
      <c r="W654" s="387"/>
      <c r="X654" s="387"/>
      <c r="Y654" s="387"/>
      <c r="Z654" s="387"/>
      <c r="AA654" s="387"/>
    </row>
    <row r="655" spans="1:27" s="58" customFormat="1">
      <c r="A655" s="315"/>
      <c r="D655" s="282"/>
      <c r="F655" s="387"/>
      <c r="G655" s="387"/>
      <c r="H655" s="387"/>
      <c r="I655" s="387"/>
      <c r="J655" s="387"/>
      <c r="K655" s="387"/>
      <c r="L655" s="387"/>
      <c r="M655" s="387"/>
      <c r="N655" s="387"/>
      <c r="O655" s="387"/>
      <c r="S655" s="388"/>
      <c r="V655" s="387"/>
      <c r="W655" s="387"/>
      <c r="X655" s="387"/>
      <c r="Y655" s="387"/>
      <c r="Z655" s="387"/>
      <c r="AA655" s="387"/>
    </row>
    <row r="656" spans="1:27" s="58" customFormat="1">
      <c r="A656" s="315"/>
      <c r="D656" s="282"/>
      <c r="F656" s="387"/>
      <c r="G656" s="387"/>
      <c r="H656" s="387"/>
      <c r="I656" s="387"/>
      <c r="J656" s="387"/>
      <c r="K656" s="387"/>
      <c r="L656" s="387"/>
      <c r="M656" s="387"/>
      <c r="N656" s="387"/>
      <c r="O656" s="387"/>
      <c r="S656" s="388"/>
      <c r="V656" s="387"/>
      <c r="W656" s="387"/>
      <c r="X656" s="387"/>
      <c r="Y656" s="387"/>
      <c r="Z656" s="387"/>
      <c r="AA656" s="387"/>
    </row>
    <row r="657" spans="1:27" s="58" customFormat="1">
      <c r="A657" s="315"/>
      <c r="D657" s="282"/>
      <c r="F657" s="387"/>
      <c r="G657" s="387"/>
      <c r="H657" s="387"/>
      <c r="I657" s="387"/>
      <c r="J657" s="387"/>
      <c r="K657" s="387"/>
      <c r="L657" s="387"/>
      <c r="M657" s="387"/>
      <c r="N657" s="387"/>
      <c r="O657" s="387"/>
      <c r="S657" s="388"/>
      <c r="V657" s="387"/>
      <c r="W657" s="387"/>
      <c r="X657" s="387"/>
      <c r="Y657" s="387"/>
      <c r="Z657" s="387"/>
      <c r="AA657" s="387"/>
    </row>
    <row r="658" spans="1:27" s="58" customFormat="1">
      <c r="A658" s="315"/>
      <c r="D658" s="282"/>
      <c r="F658" s="387"/>
      <c r="G658" s="387"/>
      <c r="H658" s="387"/>
      <c r="I658" s="387"/>
      <c r="J658" s="387"/>
      <c r="K658" s="387"/>
      <c r="L658" s="387"/>
      <c r="M658" s="387"/>
      <c r="N658" s="387"/>
      <c r="O658" s="387"/>
      <c r="S658" s="388"/>
      <c r="V658" s="387"/>
      <c r="W658" s="387"/>
      <c r="X658" s="387"/>
      <c r="Y658" s="387"/>
      <c r="Z658" s="387"/>
      <c r="AA658" s="387"/>
    </row>
    <row r="659" spans="1:27" s="58" customFormat="1">
      <c r="A659" s="315"/>
      <c r="D659" s="282"/>
      <c r="F659" s="387"/>
      <c r="G659" s="387"/>
      <c r="H659" s="387"/>
      <c r="I659" s="387"/>
      <c r="J659" s="387"/>
      <c r="K659" s="387"/>
      <c r="L659" s="387"/>
      <c r="M659" s="387"/>
      <c r="N659" s="387"/>
      <c r="O659" s="387"/>
      <c r="S659" s="388"/>
      <c r="V659" s="387"/>
      <c r="W659" s="387"/>
      <c r="X659" s="387"/>
      <c r="Y659" s="387"/>
      <c r="Z659" s="387"/>
      <c r="AA659" s="387"/>
    </row>
    <row r="660" spans="1:27" s="58" customFormat="1">
      <c r="A660" s="315"/>
      <c r="D660" s="282"/>
      <c r="F660" s="387"/>
      <c r="G660" s="387"/>
      <c r="H660" s="387"/>
      <c r="I660" s="387"/>
      <c r="J660" s="387"/>
      <c r="K660" s="387"/>
      <c r="L660" s="387"/>
      <c r="M660" s="387"/>
      <c r="N660" s="387"/>
      <c r="O660" s="387"/>
      <c r="S660" s="388"/>
      <c r="V660" s="387"/>
      <c r="W660" s="387"/>
      <c r="X660" s="387"/>
      <c r="Y660" s="387"/>
      <c r="Z660" s="387"/>
      <c r="AA660" s="387"/>
    </row>
    <row r="661" spans="1:27" s="58" customFormat="1">
      <c r="A661" s="315"/>
      <c r="D661" s="282"/>
      <c r="F661" s="387"/>
      <c r="G661" s="387"/>
      <c r="H661" s="387"/>
      <c r="I661" s="387"/>
      <c r="J661" s="387"/>
      <c r="K661" s="387"/>
      <c r="L661" s="387"/>
      <c r="M661" s="387"/>
      <c r="N661" s="387"/>
      <c r="O661" s="387"/>
      <c r="S661" s="388"/>
      <c r="V661" s="387"/>
      <c r="W661" s="387"/>
      <c r="X661" s="387"/>
      <c r="Y661" s="387"/>
      <c r="Z661" s="387"/>
      <c r="AA661" s="387"/>
    </row>
    <row r="662" spans="1:27" s="58" customFormat="1">
      <c r="A662" s="315"/>
      <c r="D662" s="282"/>
      <c r="F662" s="387"/>
      <c r="G662" s="387"/>
      <c r="H662" s="387"/>
      <c r="I662" s="387"/>
      <c r="J662" s="387"/>
      <c r="K662" s="387"/>
      <c r="L662" s="387"/>
      <c r="M662" s="387"/>
      <c r="N662" s="387"/>
      <c r="O662" s="387"/>
      <c r="S662" s="388"/>
      <c r="V662" s="387"/>
      <c r="W662" s="387"/>
      <c r="X662" s="387"/>
      <c r="Y662" s="387"/>
      <c r="Z662" s="387"/>
      <c r="AA662" s="387"/>
    </row>
    <row r="663" spans="1:27" s="58" customFormat="1">
      <c r="A663" s="315"/>
      <c r="D663" s="282"/>
      <c r="F663" s="387"/>
      <c r="G663" s="387"/>
      <c r="H663" s="387"/>
      <c r="I663" s="387"/>
      <c r="J663" s="387"/>
      <c r="K663" s="387"/>
      <c r="L663" s="387"/>
      <c r="M663" s="387"/>
      <c r="N663" s="387"/>
      <c r="O663" s="387"/>
      <c r="S663" s="388"/>
      <c r="V663" s="387"/>
      <c r="W663" s="387"/>
      <c r="X663" s="387"/>
      <c r="Y663" s="387"/>
      <c r="Z663" s="387"/>
      <c r="AA663" s="387"/>
    </row>
    <row r="664" spans="1:27" s="58" customFormat="1">
      <c r="A664" s="315"/>
      <c r="D664" s="282"/>
      <c r="F664" s="387"/>
      <c r="G664" s="387"/>
      <c r="H664" s="387"/>
      <c r="I664" s="387"/>
      <c r="J664" s="387"/>
      <c r="K664" s="387"/>
      <c r="L664" s="387"/>
      <c r="M664" s="387"/>
      <c r="N664" s="387"/>
      <c r="O664" s="387"/>
      <c r="S664" s="388"/>
      <c r="V664" s="387"/>
      <c r="W664" s="387"/>
      <c r="X664" s="387"/>
      <c r="Y664" s="387"/>
      <c r="Z664" s="387"/>
      <c r="AA664" s="387"/>
    </row>
    <row r="665" spans="1:27" s="58" customFormat="1">
      <c r="A665" s="315"/>
      <c r="D665" s="282"/>
      <c r="F665" s="387"/>
      <c r="G665" s="387"/>
      <c r="H665" s="387"/>
      <c r="I665" s="387"/>
      <c r="J665" s="387"/>
      <c r="K665" s="387"/>
      <c r="L665" s="387"/>
      <c r="M665" s="387"/>
      <c r="N665" s="387"/>
      <c r="O665" s="387"/>
      <c r="S665" s="388"/>
      <c r="V665" s="387"/>
      <c r="W665" s="387"/>
      <c r="X665" s="387"/>
      <c r="Y665" s="387"/>
      <c r="Z665" s="387"/>
      <c r="AA665" s="387"/>
    </row>
    <row r="666" spans="1:27" s="58" customFormat="1">
      <c r="A666" s="315"/>
      <c r="D666" s="282"/>
      <c r="F666" s="387"/>
      <c r="G666" s="387"/>
      <c r="H666" s="387"/>
      <c r="I666" s="387"/>
      <c r="J666" s="387"/>
      <c r="K666" s="387"/>
      <c r="L666" s="387"/>
      <c r="M666" s="387"/>
      <c r="N666" s="387"/>
      <c r="O666" s="387"/>
      <c r="S666" s="388"/>
      <c r="V666" s="387"/>
      <c r="W666" s="387"/>
      <c r="X666" s="387"/>
      <c r="Y666" s="387"/>
      <c r="Z666" s="387"/>
      <c r="AA666" s="387"/>
    </row>
    <row r="667" spans="1:27" s="58" customFormat="1">
      <c r="A667" s="315"/>
      <c r="D667" s="282"/>
      <c r="F667" s="387"/>
      <c r="G667" s="387"/>
      <c r="H667" s="387"/>
      <c r="I667" s="387"/>
      <c r="J667" s="387"/>
      <c r="K667" s="387"/>
      <c r="L667" s="387"/>
      <c r="M667" s="387"/>
      <c r="N667" s="387"/>
      <c r="O667" s="387"/>
      <c r="S667" s="388"/>
      <c r="V667" s="387"/>
      <c r="W667" s="387"/>
      <c r="X667" s="387"/>
      <c r="Y667" s="387"/>
      <c r="Z667" s="387"/>
      <c r="AA667" s="387"/>
    </row>
    <row r="668" spans="1:27">
      <c r="F668" s="390"/>
      <c r="G668" s="390"/>
      <c r="H668" s="390"/>
      <c r="I668" s="390"/>
      <c r="J668" s="390"/>
      <c r="K668" s="390"/>
      <c r="L668" s="390"/>
      <c r="M668" s="390"/>
      <c r="N668" s="390"/>
      <c r="O668" s="390"/>
      <c r="V668" s="390"/>
      <c r="W668" s="390"/>
      <c r="X668" s="390"/>
      <c r="Y668" s="390"/>
      <c r="Z668" s="390"/>
      <c r="AA668" s="390"/>
    </row>
    <row r="669" spans="1:27">
      <c r="F669" s="390"/>
      <c r="G669" s="390"/>
      <c r="H669" s="390"/>
      <c r="I669" s="390"/>
      <c r="J669" s="390"/>
      <c r="K669" s="390"/>
      <c r="L669" s="390"/>
      <c r="M669" s="390"/>
      <c r="N669" s="390"/>
      <c r="O669" s="390"/>
      <c r="V669" s="390"/>
      <c r="W669" s="390"/>
      <c r="X669" s="390"/>
      <c r="Y669" s="390"/>
      <c r="Z669" s="390"/>
      <c r="AA669" s="390"/>
    </row>
    <row r="670" spans="1:27">
      <c r="F670" s="390"/>
      <c r="G670" s="390"/>
      <c r="H670" s="390"/>
      <c r="I670" s="390"/>
      <c r="J670" s="390"/>
      <c r="K670" s="390"/>
      <c r="L670" s="390"/>
      <c r="M670" s="390"/>
      <c r="N670" s="390"/>
      <c r="O670" s="390"/>
      <c r="V670" s="390"/>
      <c r="W670" s="390"/>
      <c r="X670" s="390"/>
      <c r="Y670" s="390"/>
      <c r="Z670" s="390"/>
      <c r="AA670" s="390"/>
    </row>
    <row r="671" spans="1:27">
      <c r="F671" s="390"/>
      <c r="G671" s="390"/>
      <c r="H671" s="390"/>
      <c r="I671" s="390"/>
      <c r="J671" s="390"/>
      <c r="K671" s="390"/>
      <c r="L671" s="390"/>
      <c r="M671" s="390"/>
      <c r="N671" s="390"/>
      <c r="O671" s="390"/>
      <c r="V671" s="390"/>
      <c r="W671" s="390"/>
      <c r="X671" s="390"/>
      <c r="Y671" s="390"/>
      <c r="Z671" s="390"/>
      <c r="AA671" s="390"/>
    </row>
    <row r="672" spans="1:27">
      <c r="F672" s="390"/>
      <c r="G672" s="390"/>
      <c r="H672" s="390"/>
      <c r="I672" s="390"/>
      <c r="J672" s="390"/>
      <c r="K672" s="390"/>
      <c r="L672" s="390"/>
      <c r="M672" s="390"/>
      <c r="N672" s="390"/>
      <c r="O672" s="390"/>
      <c r="V672" s="390"/>
      <c r="W672" s="390"/>
      <c r="X672" s="390"/>
      <c r="Y672" s="390"/>
      <c r="Z672" s="390"/>
      <c r="AA672" s="390"/>
    </row>
    <row r="673" spans="6:27">
      <c r="F673" s="390"/>
      <c r="G673" s="390"/>
      <c r="H673" s="390"/>
      <c r="I673" s="390"/>
      <c r="J673" s="390"/>
      <c r="K673" s="390"/>
      <c r="L673" s="390"/>
      <c r="M673" s="390"/>
      <c r="N673" s="390"/>
      <c r="O673" s="390"/>
      <c r="V673" s="390"/>
      <c r="W673" s="390"/>
      <c r="X673" s="390"/>
      <c r="Y673" s="390"/>
      <c r="Z673" s="390"/>
      <c r="AA673" s="390"/>
    </row>
    <row r="674" spans="6:27">
      <c r="F674" s="390"/>
      <c r="G674" s="390"/>
      <c r="H674" s="390"/>
      <c r="I674" s="390"/>
      <c r="J674" s="390"/>
      <c r="K674" s="390"/>
      <c r="L674" s="390"/>
      <c r="M674" s="390"/>
      <c r="N674" s="390"/>
      <c r="O674" s="390"/>
      <c r="V674" s="390"/>
      <c r="W674" s="390"/>
      <c r="X674" s="390"/>
      <c r="Y674" s="390"/>
      <c r="Z674" s="390"/>
      <c r="AA674" s="390"/>
    </row>
    <row r="675" spans="6:27">
      <c r="F675" s="390"/>
      <c r="G675" s="390"/>
      <c r="H675" s="390"/>
      <c r="I675" s="390"/>
      <c r="J675" s="390"/>
      <c r="K675" s="390"/>
      <c r="L675" s="390"/>
      <c r="M675" s="390"/>
      <c r="N675" s="390"/>
      <c r="O675" s="390"/>
      <c r="V675" s="390"/>
      <c r="W675" s="390"/>
      <c r="X675" s="390"/>
      <c r="Y675" s="390"/>
      <c r="Z675" s="390"/>
      <c r="AA675" s="390"/>
    </row>
    <row r="676" spans="6:27">
      <c r="F676" s="390"/>
      <c r="G676" s="390"/>
      <c r="H676" s="390"/>
      <c r="I676" s="390"/>
      <c r="J676" s="390"/>
      <c r="K676" s="390"/>
      <c r="L676" s="390"/>
      <c r="M676" s="390"/>
      <c r="N676" s="390"/>
      <c r="O676" s="390"/>
      <c r="V676" s="390"/>
      <c r="W676" s="390"/>
      <c r="X676" s="390"/>
      <c r="Y676" s="390"/>
      <c r="Z676" s="390"/>
      <c r="AA676" s="390"/>
    </row>
    <row r="677" spans="6:27">
      <c r="F677" s="390"/>
      <c r="G677" s="390"/>
      <c r="H677" s="390"/>
      <c r="I677" s="390"/>
      <c r="J677" s="390"/>
      <c r="K677" s="390"/>
      <c r="L677" s="390"/>
      <c r="M677" s="390"/>
      <c r="N677" s="390"/>
      <c r="O677" s="390"/>
      <c r="V677" s="390"/>
      <c r="W677" s="390"/>
      <c r="X677" s="390"/>
      <c r="Y677" s="390"/>
      <c r="Z677" s="390"/>
      <c r="AA677" s="390"/>
    </row>
    <row r="678" spans="6:27">
      <c r="F678" s="390"/>
      <c r="G678" s="390"/>
      <c r="H678" s="390"/>
      <c r="I678" s="390"/>
      <c r="J678" s="390"/>
      <c r="K678" s="390"/>
      <c r="L678" s="390"/>
      <c r="M678" s="390"/>
      <c r="N678" s="390"/>
      <c r="O678" s="390"/>
      <c r="V678" s="390"/>
      <c r="W678" s="390"/>
      <c r="X678" s="390"/>
      <c r="Y678" s="390"/>
      <c r="Z678" s="390"/>
      <c r="AA678" s="390"/>
    </row>
    <row r="679" spans="6:27">
      <c r="F679" s="390"/>
      <c r="G679" s="390"/>
      <c r="H679" s="390"/>
      <c r="I679" s="390"/>
      <c r="J679" s="390"/>
      <c r="K679" s="390"/>
      <c r="L679" s="390"/>
      <c r="M679" s="390"/>
      <c r="N679" s="390"/>
      <c r="O679" s="390"/>
      <c r="V679" s="390"/>
      <c r="W679" s="390"/>
      <c r="X679" s="390"/>
      <c r="Y679" s="390"/>
      <c r="Z679" s="390"/>
      <c r="AA679" s="390"/>
    </row>
    <row r="680" spans="6:27">
      <c r="F680" s="390"/>
      <c r="G680" s="390"/>
      <c r="H680" s="390"/>
      <c r="I680" s="390"/>
      <c r="J680" s="390"/>
      <c r="K680" s="390"/>
      <c r="L680" s="390"/>
      <c r="M680" s="390"/>
      <c r="N680" s="390"/>
      <c r="O680" s="390"/>
      <c r="V680" s="390"/>
      <c r="W680" s="390"/>
      <c r="X680" s="390"/>
      <c r="Y680" s="390"/>
      <c r="Z680" s="390"/>
      <c r="AA680" s="390"/>
    </row>
    <row r="681" spans="6:27">
      <c r="F681" s="390"/>
      <c r="G681" s="390"/>
      <c r="H681" s="390"/>
      <c r="I681" s="390"/>
      <c r="J681" s="390"/>
      <c r="K681" s="390"/>
      <c r="L681" s="390"/>
      <c r="M681" s="390"/>
      <c r="N681" s="390"/>
      <c r="O681" s="390"/>
      <c r="V681" s="390"/>
      <c r="W681" s="390"/>
      <c r="X681" s="390"/>
      <c r="Y681" s="390"/>
      <c r="Z681" s="390"/>
      <c r="AA681" s="390"/>
    </row>
    <row r="682" spans="6:27">
      <c r="F682" s="390"/>
      <c r="G682" s="390"/>
      <c r="H682" s="390"/>
      <c r="I682" s="390"/>
      <c r="J682" s="390"/>
      <c r="K682" s="390"/>
      <c r="L682" s="390"/>
      <c r="M682" s="390"/>
      <c r="N682" s="390"/>
      <c r="O682" s="390"/>
      <c r="V682" s="390"/>
      <c r="W682" s="390"/>
      <c r="X682" s="390"/>
      <c r="Y682" s="390"/>
      <c r="Z682" s="390"/>
      <c r="AA682" s="390"/>
    </row>
    <row r="683" spans="6:27">
      <c r="F683" s="390"/>
      <c r="G683" s="390"/>
      <c r="H683" s="390"/>
      <c r="I683" s="390"/>
      <c r="J683" s="390"/>
      <c r="K683" s="390"/>
      <c r="L683" s="390"/>
      <c r="M683" s="390"/>
      <c r="N683" s="390"/>
      <c r="O683" s="390"/>
      <c r="V683" s="390"/>
      <c r="W683" s="390"/>
      <c r="X683" s="390"/>
      <c r="Y683" s="390"/>
      <c r="Z683" s="390"/>
      <c r="AA683" s="390"/>
    </row>
    <row r="684" spans="6:27">
      <c r="F684" s="390"/>
      <c r="G684" s="390"/>
      <c r="H684" s="390"/>
      <c r="I684" s="390"/>
      <c r="J684" s="390"/>
      <c r="K684" s="390"/>
      <c r="L684" s="390"/>
      <c r="M684" s="390"/>
      <c r="N684" s="390"/>
      <c r="O684" s="390"/>
      <c r="V684" s="390"/>
      <c r="W684" s="390"/>
      <c r="X684" s="390"/>
      <c r="Y684" s="390"/>
      <c r="Z684" s="390"/>
      <c r="AA684" s="390"/>
    </row>
    <row r="685" spans="6:27">
      <c r="F685" s="390"/>
      <c r="G685" s="390"/>
      <c r="H685" s="390"/>
      <c r="I685" s="390"/>
      <c r="J685" s="390"/>
      <c r="K685" s="390"/>
      <c r="L685" s="390"/>
      <c r="M685" s="390"/>
      <c r="N685" s="390"/>
      <c r="O685" s="390"/>
      <c r="V685" s="390"/>
      <c r="W685" s="390"/>
      <c r="X685" s="390"/>
      <c r="Y685" s="390"/>
      <c r="Z685" s="390"/>
      <c r="AA685" s="390"/>
    </row>
    <row r="686" spans="6:27">
      <c r="F686" s="390"/>
      <c r="G686" s="390"/>
      <c r="H686" s="390"/>
      <c r="I686" s="390"/>
      <c r="J686" s="390"/>
      <c r="K686" s="390"/>
      <c r="L686" s="390"/>
      <c r="M686" s="390"/>
      <c r="N686" s="390"/>
      <c r="O686" s="390"/>
      <c r="V686" s="390"/>
      <c r="W686" s="390"/>
      <c r="X686" s="390"/>
      <c r="Y686" s="390"/>
      <c r="Z686" s="390"/>
      <c r="AA686" s="390"/>
    </row>
    <row r="687" spans="6:27">
      <c r="F687" s="390"/>
      <c r="G687" s="390"/>
      <c r="H687" s="390"/>
      <c r="I687" s="390"/>
      <c r="J687" s="390"/>
      <c r="K687" s="390"/>
      <c r="L687" s="390"/>
      <c r="M687" s="390"/>
      <c r="N687" s="390"/>
      <c r="O687" s="390"/>
      <c r="V687" s="390"/>
      <c r="W687" s="390"/>
      <c r="X687" s="390"/>
      <c r="Y687" s="390"/>
      <c r="Z687" s="390"/>
      <c r="AA687" s="390"/>
    </row>
    <row r="688" spans="6:27">
      <c r="F688" s="390"/>
      <c r="G688" s="390"/>
      <c r="H688" s="390"/>
      <c r="I688" s="390"/>
      <c r="J688" s="390"/>
      <c r="K688" s="390"/>
      <c r="L688" s="390"/>
      <c r="M688" s="390"/>
      <c r="N688" s="390"/>
      <c r="O688" s="390"/>
      <c r="V688" s="390"/>
      <c r="W688" s="390"/>
      <c r="X688" s="390"/>
      <c r="Y688" s="390"/>
      <c r="Z688" s="390"/>
      <c r="AA688" s="390"/>
    </row>
    <row r="689" spans="6:27">
      <c r="F689" s="390"/>
      <c r="G689" s="390"/>
      <c r="H689" s="390"/>
      <c r="I689" s="390"/>
      <c r="J689" s="390"/>
      <c r="K689" s="390"/>
      <c r="L689" s="390"/>
      <c r="M689" s="390"/>
      <c r="N689" s="390"/>
      <c r="O689" s="390"/>
      <c r="V689" s="390"/>
      <c r="W689" s="390"/>
      <c r="X689" s="390"/>
      <c r="Y689" s="390"/>
      <c r="Z689" s="390"/>
      <c r="AA689" s="390"/>
    </row>
    <row r="690" spans="6:27">
      <c r="F690" s="390"/>
      <c r="G690" s="390"/>
      <c r="H690" s="390"/>
      <c r="I690" s="390"/>
      <c r="J690" s="390"/>
      <c r="K690" s="390"/>
      <c r="L690" s="390"/>
      <c r="M690" s="390"/>
      <c r="N690" s="390"/>
      <c r="O690" s="390"/>
      <c r="V690" s="390"/>
      <c r="W690" s="390"/>
      <c r="X690" s="390"/>
      <c r="Y690" s="390"/>
      <c r="Z690" s="390"/>
      <c r="AA690" s="390"/>
    </row>
    <row r="691" spans="6:27">
      <c r="F691" s="390"/>
      <c r="G691" s="390"/>
      <c r="H691" s="390"/>
      <c r="I691" s="390"/>
      <c r="J691" s="390"/>
      <c r="K691" s="390"/>
      <c r="L691" s="390"/>
      <c r="M691" s="390"/>
      <c r="N691" s="390"/>
      <c r="O691" s="390"/>
      <c r="V691" s="390"/>
      <c r="W691" s="390"/>
      <c r="X691" s="390"/>
      <c r="Y691" s="390"/>
      <c r="Z691" s="390"/>
      <c r="AA691" s="390"/>
    </row>
    <row r="692" spans="6:27">
      <c r="F692" s="390"/>
      <c r="G692" s="390"/>
      <c r="H692" s="390"/>
      <c r="I692" s="390"/>
      <c r="J692" s="390"/>
      <c r="K692" s="390"/>
      <c r="L692" s="390"/>
      <c r="M692" s="390"/>
      <c r="N692" s="390"/>
      <c r="O692" s="390"/>
      <c r="V692" s="390"/>
      <c r="W692" s="390"/>
      <c r="X692" s="390"/>
      <c r="Y692" s="390"/>
      <c r="Z692" s="390"/>
      <c r="AA692" s="390"/>
    </row>
    <row r="693" spans="6:27">
      <c r="F693" s="390"/>
      <c r="G693" s="390"/>
      <c r="H693" s="390"/>
      <c r="I693" s="390"/>
      <c r="J693" s="390"/>
      <c r="K693" s="390"/>
      <c r="L693" s="390"/>
      <c r="M693" s="390"/>
      <c r="N693" s="390"/>
      <c r="O693" s="390"/>
      <c r="V693" s="390"/>
      <c r="W693" s="390"/>
      <c r="X693" s="390"/>
      <c r="Y693" s="390"/>
      <c r="Z693" s="390"/>
      <c r="AA693" s="390"/>
    </row>
    <row r="694" spans="6:27">
      <c r="F694" s="390"/>
      <c r="G694" s="390"/>
      <c r="H694" s="390"/>
      <c r="I694" s="390"/>
      <c r="J694" s="390"/>
      <c r="K694" s="390"/>
      <c r="L694" s="390"/>
      <c r="M694" s="390"/>
      <c r="N694" s="390"/>
      <c r="O694" s="390"/>
      <c r="V694" s="390"/>
      <c r="W694" s="390"/>
      <c r="X694" s="390"/>
      <c r="Y694" s="390"/>
      <c r="Z694" s="390"/>
      <c r="AA694" s="390"/>
    </row>
    <row r="695" spans="6:27">
      <c r="F695" s="390"/>
      <c r="G695" s="390"/>
      <c r="H695" s="390"/>
      <c r="I695" s="390"/>
      <c r="J695" s="390"/>
      <c r="K695" s="390"/>
      <c r="L695" s="390"/>
      <c r="M695" s="390"/>
      <c r="N695" s="390"/>
      <c r="O695" s="390"/>
      <c r="V695" s="390"/>
      <c r="W695" s="390"/>
      <c r="X695" s="390"/>
      <c r="Y695" s="390"/>
      <c r="Z695" s="390"/>
      <c r="AA695" s="390"/>
    </row>
    <row r="696" spans="6:27">
      <c r="F696" s="390"/>
      <c r="G696" s="390"/>
      <c r="H696" s="390"/>
      <c r="I696" s="390"/>
      <c r="J696" s="390"/>
      <c r="K696" s="390"/>
      <c r="L696" s="390"/>
      <c r="M696" s="390"/>
      <c r="N696" s="390"/>
      <c r="O696" s="390"/>
      <c r="V696" s="390"/>
      <c r="W696" s="390"/>
      <c r="X696" s="390"/>
      <c r="Y696" s="390"/>
      <c r="Z696" s="390"/>
      <c r="AA696" s="390"/>
    </row>
    <row r="697" spans="6:27">
      <c r="F697" s="390"/>
      <c r="G697" s="390"/>
      <c r="H697" s="390"/>
      <c r="I697" s="390"/>
      <c r="J697" s="390"/>
      <c r="K697" s="390"/>
      <c r="L697" s="390"/>
      <c r="M697" s="390"/>
      <c r="N697" s="390"/>
      <c r="O697" s="390"/>
      <c r="V697" s="390"/>
      <c r="W697" s="390"/>
      <c r="X697" s="390"/>
      <c r="Y697" s="390"/>
      <c r="Z697" s="390"/>
      <c r="AA697" s="390"/>
    </row>
    <row r="698" spans="6:27">
      <c r="F698" s="390"/>
      <c r="G698" s="390"/>
      <c r="H698" s="390"/>
      <c r="I698" s="390"/>
      <c r="J698" s="390"/>
      <c r="K698" s="390"/>
      <c r="L698" s="390"/>
      <c r="M698" s="390"/>
      <c r="N698" s="390"/>
      <c r="O698" s="390"/>
      <c r="V698" s="390"/>
      <c r="W698" s="390"/>
      <c r="X698" s="390"/>
      <c r="Y698" s="390"/>
      <c r="Z698" s="390"/>
      <c r="AA698" s="390"/>
    </row>
    <row r="699" spans="6:27">
      <c r="F699" s="390"/>
      <c r="G699" s="390"/>
      <c r="H699" s="390"/>
      <c r="I699" s="390"/>
      <c r="J699" s="390"/>
      <c r="K699" s="390"/>
      <c r="L699" s="390"/>
      <c r="M699" s="390"/>
      <c r="N699" s="390"/>
      <c r="O699" s="390"/>
      <c r="V699" s="390"/>
      <c r="W699" s="390"/>
      <c r="X699" s="390"/>
      <c r="Y699" s="390"/>
      <c r="Z699" s="390"/>
      <c r="AA699" s="390"/>
    </row>
    <row r="700" spans="6:27">
      <c r="F700" s="390"/>
      <c r="G700" s="390"/>
      <c r="H700" s="390"/>
      <c r="I700" s="390"/>
      <c r="J700" s="390"/>
      <c r="K700" s="390"/>
      <c r="L700" s="390"/>
      <c r="M700" s="390"/>
      <c r="N700" s="390"/>
      <c r="O700" s="390"/>
      <c r="V700" s="390"/>
      <c r="W700" s="390"/>
      <c r="X700" s="390"/>
      <c r="Y700" s="390"/>
      <c r="Z700" s="390"/>
      <c r="AA700" s="390"/>
    </row>
    <row r="701" spans="6:27">
      <c r="F701" s="390"/>
      <c r="G701" s="390"/>
      <c r="H701" s="390"/>
      <c r="I701" s="390"/>
      <c r="J701" s="390"/>
      <c r="K701" s="390"/>
      <c r="L701" s="390"/>
      <c r="M701" s="390"/>
      <c r="N701" s="390"/>
      <c r="O701" s="390"/>
      <c r="V701" s="390"/>
      <c r="W701" s="390"/>
      <c r="X701" s="390"/>
      <c r="Y701" s="390"/>
      <c r="Z701" s="390"/>
      <c r="AA701" s="390"/>
    </row>
    <row r="702" spans="6:27">
      <c r="F702" s="390"/>
      <c r="G702" s="390"/>
      <c r="H702" s="390"/>
      <c r="I702" s="390"/>
      <c r="J702" s="390"/>
      <c r="K702" s="390"/>
      <c r="L702" s="390"/>
      <c r="M702" s="390"/>
      <c r="N702" s="390"/>
      <c r="O702" s="390"/>
      <c r="V702" s="390"/>
      <c r="W702" s="390"/>
      <c r="X702" s="390"/>
      <c r="Y702" s="390"/>
      <c r="Z702" s="390"/>
      <c r="AA702" s="390"/>
    </row>
    <row r="703" spans="6:27">
      <c r="F703" s="390"/>
      <c r="G703" s="390"/>
      <c r="H703" s="390"/>
      <c r="I703" s="390"/>
      <c r="J703" s="390"/>
      <c r="K703" s="390"/>
      <c r="L703" s="390"/>
      <c r="M703" s="390"/>
      <c r="N703" s="390"/>
      <c r="O703" s="390"/>
      <c r="V703" s="390"/>
      <c r="W703" s="390"/>
      <c r="X703" s="390"/>
      <c r="Y703" s="390"/>
      <c r="Z703" s="390"/>
      <c r="AA703" s="390"/>
    </row>
    <row r="704" spans="6:27">
      <c r="F704" s="390"/>
      <c r="G704" s="390"/>
      <c r="H704" s="390"/>
      <c r="I704" s="390"/>
      <c r="J704" s="390"/>
      <c r="K704" s="390"/>
      <c r="L704" s="390"/>
      <c r="M704" s="390"/>
      <c r="N704" s="390"/>
      <c r="O704" s="390"/>
      <c r="V704" s="390"/>
      <c r="W704" s="390"/>
      <c r="X704" s="390"/>
      <c r="Y704" s="390"/>
      <c r="Z704" s="390"/>
      <c r="AA704" s="390"/>
    </row>
    <row r="705" spans="6:27">
      <c r="F705" s="390"/>
      <c r="G705" s="390"/>
      <c r="H705" s="390"/>
      <c r="I705" s="390"/>
      <c r="J705" s="390"/>
      <c r="K705" s="390"/>
      <c r="L705" s="390"/>
      <c r="M705" s="390"/>
      <c r="N705" s="390"/>
      <c r="O705" s="390"/>
      <c r="V705" s="390"/>
      <c r="W705" s="390"/>
      <c r="X705" s="390"/>
      <c r="Y705" s="390"/>
      <c r="Z705" s="390"/>
      <c r="AA705" s="390"/>
    </row>
    <row r="706" spans="6:27">
      <c r="F706" s="390"/>
      <c r="G706" s="390"/>
      <c r="H706" s="390"/>
      <c r="I706" s="390"/>
      <c r="J706" s="390"/>
      <c r="K706" s="390"/>
      <c r="L706" s="390"/>
      <c r="M706" s="390"/>
      <c r="N706" s="390"/>
      <c r="O706" s="390"/>
      <c r="V706" s="390"/>
      <c r="W706" s="390"/>
      <c r="X706" s="390"/>
      <c r="Y706" s="390"/>
      <c r="Z706" s="390"/>
      <c r="AA706" s="390"/>
    </row>
    <row r="707" spans="6:27">
      <c r="F707" s="390"/>
      <c r="G707" s="390"/>
      <c r="H707" s="390"/>
      <c r="I707" s="390"/>
      <c r="J707" s="390"/>
      <c r="K707" s="390"/>
      <c r="L707" s="390"/>
      <c r="M707" s="390"/>
      <c r="N707" s="390"/>
      <c r="O707" s="390"/>
      <c r="V707" s="390"/>
      <c r="W707" s="390"/>
      <c r="X707" s="390"/>
      <c r="Y707" s="390"/>
      <c r="Z707" s="390"/>
      <c r="AA707" s="390"/>
    </row>
    <row r="708" spans="6:27">
      <c r="F708" s="390"/>
      <c r="G708" s="390"/>
      <c r="H708" s="390"/>
      <c r="I708" s="390"/>
      <c r="J708" s="390"/>
      <c r="K708" s="390"/>
      <c r="L708" s="390"/>
      <c r="M708" s="390"/>
      <c r="N708" s="390"/>
      <c r="O708" s="390"/>
      <c r="V708" s="390"/>
      <c r="W708" s="390"/>
      <c r="X708" s="390"/>
      <c r="Y708" s="390"/>
      <c r="Z708" s="390"/>
      <c r="AA708" s="390"/>
    </row>
    <row r="709" spans="6:27">
      <c r="F709" s="390"/>
      <c r="G709" s="390"/>
      <c r="H709" s="390"/>
      <c r="I709" s="390"/>
      <c r="J709" s="390"/>
      <c r="K709" s="390"/>
      <c r="L709" s="390"/>
      <c r="M709" s="390"/>
      <c r="N709" s="390"/>
      <c r="O709" s="390"/>
      <c r="V709" s="390"/>
      <c r="W709" s="390"/>
      <c r="X709" s="390"/>
      <c r="Y709" s="390"/>
      <c r="Z709" s="390"/>
      <c r="AA709" s="390"/>
    </row>
    <row r="710" spans="6:27">
      <c r="F710" s="390"/>
      <c r="G710" s="390"/>
      <c r="H710" s="390"/>
      <c r="I710" s="390"/>
      <c r="J710" s="390"/>
      <c r="K710" s="390"/>
      <c r="L710" s="390"/>
      <c r="M710" s="390"/>
      <c r="N710" s="390"/>
      <c r="O710" s="390"/>
      <c r="V710" s="390"/>
      <c r="W710" s="390"/>
      <c r="X710" s="390"/>
      <c r="Y710" s="390"/>
      <c r="Z710" s="390"/>
      <c r="AA710" s="390"/>
    </row>
    <row r="711" spans="6:27">
      <c r="F711" s="390"/>
      <c r="G711" s="390"/>
      <c r="H711" s="390"/>
      <c r="I711" s="390"/>
      <c r="J711" s="390"/>
      <c r="K711" s="390"/>
      <c r="L711" s="390"/>
      <c r="M711" s="390"/>
      <c r="N711" s="390"/>
      <c r="O711" s="390"/>
      <c r="V711" s="390"/>
      <c r="W711" s="390"/>
      <c r="X711" s="390"/>
      <c r="Y711" s="390"/>
      <c r="Z711" s="390"/>
      <c r="AA711" s="390"/>
    </row>
    <row r="712" spans="6:27">
      <c r="F712" s="390"/>
      <c r="G712" s="390"/>
      <c r="H712" s="390"/>
      <c r="I712" s="390"/>
      <c r="J712" s="390"/>
      <c r="K712" s="390"/>
      <c r="L712" s="390"/>
      <c r="M712" s="390"/>
      <c r="N712" s="390"/>
      <c r="O712" s="390"/>
      <c r="V712" s="390"/>
      <c r="W712" s="390"/>
      <c r="X712" s="390"/>
      <c r="Y712" s="390"/>
      <c r="Z712" s="390"/>
      <c r="AA712" s="390"/>
    </row>
    <row r="713" spans="6:27">
      <c r="F713" s="390"/>
      <c r="G713" s="390"/>
      <c r="H713" s="390"/>
      <c r="I713" s="390"/>
      <c r="J713" s="390"/>
      <c r="K713" s="390"/>
      <c r="L713" s="390"/>
      <c r="M713" s="390"/>
      <c r="N713" s="390"/>
      <c r="O713" s="390"/>
      <c r="V713" s="390"/>
      <c r="W713" s="390"/>
      <c r="X713" s="390"/>
      <c r="Y713" s="390"/>
      <c r="Z713" s="390"/>
      <c r="AA713" s="390"/>
    </row>
    <row r="714" spans="6:27">
      <c r="F714" s="390"/>
      <c r="G714" s="390"/>
      <c r="H714" s="390"/>
      <c r="I714" s="390"/>
      <c r="J714" s="390"/>
      <c r="K714" s="390"/>
      <c r="L714" s="390"/>
      <c r="M714" s="390"/>
      <c r="N714" s="390"/>
      <c r="O714" s="390"/>
      <c r="V714" s="390"/>
      <c r="W714" s="390"/>
      <c r="X714" s="390"/>
      <c r="Y714" s="390"/>
      <c r="Z714" s="390"/>
      <c r="AA714" s="390"/>
    </row>
    <row r="715" spans="6:27">
      <c r="F715" s="390"/>
      <c r="G715" s="390"/>
      <c r="H715" s="390"/>
      <c r="I715" s="390"/>
      <c r="J715" s="390"/>
      <c r="K715" s="390"/>
      <c r="L715" s="390"/>
      <c r="M715" s="390"/>
      <c r="N715" s="390"/>
      <c r="O715" s="390"/>
      <c r="V715" s="390"/>
      <c r="W715" s="390"/>
      <c r="X715" s="390"/>
      <c r="Y715" s="390"/>
      <c r="Z715" s="390"/>
      <c r="AA715" s="390"/>
    </row>
    <row r="716" spans="6:27">
      <c r="F716" s="390"/>
      <c r="G716" s="390"/>
      <c r="H716" s="390"/>
      <c r="I716" s="390"/>
      <c r="J716" s="390"/>
      <c r="K716" s="390"/>
      <c r="L716" s="390"/>
      <c r="M716" s="390"/>
      <c r="N716" s="390"/>
      <c r="O716" s="390"/>
      <c r="V716" s="390"/>
      <c r="W716" s="390"/>
      <c r="X716" s="390"/>
      <c r="Y716" s="390"/>
      <c r="Z716" s="390"/>
      <c r="AA716" s="390"/>
    </row>
    <row r="717" spans="6:27">
      <c r="F717" s="390"/>
      <c r="G717" s="390"/>
      <c r="H717" s="390"/>
      <c r="I717" s="390"/>
      <c r="J717" s="390"/>
      <c r="K717" s="390"/>
      <c r="L717" s="390"/>
      <c r="M717" s="390"/>
      <c r="N717" s="390"/>
      <c r="O717" s="390"/>
      <c r="V717" s="390"/>
      <c r="W717" s="390"/>
      <c r="X717" s="390"/>
      <c r="Y717" s="390"/>
      <c r="Z717" s="390"/>
      <c r="AA717" s="390"/>
    </row>
    <row r="718" spans="6:27">
      <c r="F718" s="390"/>
      <c r="G718" s="390"/>
      <c r="H718" s="390"/>
      <c r="I718" s="390"/>
      <c r="J718" s="390"/>
      <c r="K718" s="390"/>
      <c r="L718" s="390"/>
      <c r="M718" s="390"/>
      <c r="N718" s="390"/>
      <c r="O718" s="390"/>
      <c r="V718" s="390"/>
      <c r="W718" s="390"/>
      <c r="X718" s="390"/>
      <c r="Y718" s="390"/>
      <c r="Z718" s="390"/>
      <c r="AA718" s="390"/>
    </row>
    <row r="719" spans="6:27">
      <c r="F719" s="390"/>
      <c r="G719" s="390"/>
      <c r="H719" s="390"/>
      <c r="I719" s="390"/>
      <c r="J719" s="390"/>
      <c r="K719" s="390"/>
      <c r="L719" s="390"/>
      <c r="M719" s="390"/>
      <c r="N719" s="390"/>
      <c r="O719" s="390"/>
      <c r="V719" s="390"/>
      <c r="W719" s="390"/>
      <c r="X719" s="390"/>
      <c r="Y719" s="390"/>
      <c r="Z719" s="390"/>
      <c r="AA719" s="390"/>
    </row>
    <row r="720" spans="6:27">
      <c r="F720" s="390"/>
      <c r="G720" s="390"/>
      <c r="H720" s="390"/>
      <c r="I720" s="390"/>
      <c r="J720" s="390"/>
      <c r="K720" s="390"/>
      <c r="L720" s="390"/>
      <c r="M720" s="390"/>
      <c r="N720" s="390"/>
      <c r="O720" s="390"/>
      <c r="V720" s="390"/>
      <c r="W720" s="390"/>
      <c r="X720" s="390"/>
      <c r="Y720" s="390"/>
      <c r="Z720" s="390"/>
      <c r="AA720" s="390"/>
    </row>
    <row r="721" spans="6:27">
      <c r="F721" s="390"/>
      <c r="G721" s="390"/>
      <c r="H721" s="390"/>
      <c r="I721" s="390"/>
      <c r="J721" s="390"/>
      <c r="K721" s="390"/>
      <c r="L721" s="390"/>
      <c r="M721" s="390"/>
      <c r="N721" s="390"/>
      <c r="O721" s="390"/>
      <c r="V721" s="390"/>
      <c r="W721" s="390"/>
      <c r="X721" s="390"/>
      <c r="Y721" s="390"/>
      <c r="Z721" s="390"/>
      <c r="AA721" s="390"/>
    </row>
    <row r="722" spans="6:27">
      <c r="F722" s="390"/>
      <c r="G722" s="390"/>
      <c r="H722" s="390"/>
      <c r="I722" s="390"/>
      <c r="J722" s="390"/>
      <c r="K722" s="390"/>
      <c r="L722" s="390"/>
      <c r="M722" s="390"/>
      <c r="N722" s="390"/>
      <c r="O722" s="390"/>
      <c r="V722" s="390"/>
      <c r="W722" s="390"/>
      <c r="X722" s="390"/>
      <c r="Y722" s="390"/>
      <c r="Z722" s="390"/>
      <c r="AA722" s="390"/>
    </row>
    <row r="723" spans="6:27">
      <c r="F723" s="390"/>
      <c r="G723" s="390"/>
      <c r="H723" s="390"/>
      <c r="I723" s="390"/>
      <c r="J723" s="390"/>
      <c r="K723" s="390"/>
      <c r="L723" s="390"/>
      <c r="M723" s="390"/>
      <c r="N723" s="390"/>
      <c r="O723" s="390"/>
      <c r="V723" s="390"/>
      <c r="W723" s="390"/>
      <c r="X723" s="390"/>
      <c r="Y723" s="390"/>
      <c r="Z723" s="390"/>
      <c r="AA723" s="390"/>
    </row>
    <row r="724" spans="6:27">
      <c r="F724" s="390"/>
      <c r="G724" s="390"/>
      <c r="H724" s="390"/>
      <c r="I724" s="390"/>
      <c r="J724" s="390"/>
      <c r="K724" s="390"/>
      <c r="L724" s="390"/>
      <c r="M724" s="390"/>
      <c r="N724" s="390"/>
      <c r="O724" s="390"/>
      <c r="V724" s="390"/>
      <c r="W724" s="390"/>
      <c r="X724" s="390"/>
      <c r="Y724" s="390"/>
      <c r="Z724" s="390"/>
      <c r="AA724" s="390"/>
    </row>
    <row r="725" spans="6:27">
      <c r="F725" s="390"/>
      <c r="G725" s="390"/>
      <c r="H725" s="390"/>
      <c r="I725" s="390"/>
      <c r="J725" s="390"/>
      <c r="K725" s="390"/>
      <c r="L725" s="390"/>
      <c r="M725" s="390"/>
      <c r="N725" s="390"/>
      <c r="O725" s="390"/>
      <c r="V725" s="390"/>
      <c r="W725" s="390"/>
      <c r="X725" s="390"/>
      <c r="Y725" s="390"/>
      <c r="Z725" s="390"/>
      <c r="AA725" s="390"/>
    </row>
    <row r="726" spans="6:27">
      <c r="F726" s="390"/>
      <c r="G726" s="390"/>
      <c r="H726" s="390"/>
      <c r="I726" s="390"/>
      <c r="J726" s="390"/>
      <c r="K726" s="390"/>
      <c r="L726" s="390"/>
      <c r="M726" s="390"/>
      <c r="N726" s="390"/>
      <c r="O726" s="390"/>
      <c r="V726" s="390"/>
      <c r="W726" s="390"/>
      <c r="X726" s="390"/>
      <c r="Y726" s="390"/>
      <c r="Z726" s="390"/>
      <c r="AA726" s="390"/>
    </row>
    <row r="727" spans="6:27">
      <c r="F727" s="390"/>
      <c r="G727" s="390"/>
      <c r="H727" s="390"/>
      <c r="I727" s="390"/>
      <c r="J727" s="390"/>
      <c r="K727" s="390"/>
      <c r="L727" s="390"/>
      <c r="M727" s="390"/>
      <c r="N727" s="390"/>
      <c r="O727" s="390"/>
      <c r="V727" s="390"/>
      <c r="W727" s="390"/>
      <c r="X727" s="390"/>
      <c r="Y727" s="390"/>
      <c r="Z727" s="390"/>
      <c r="AA727" s="390"/>
    </row>
    <row r="728" spans="6:27">
      <c r="F728" s="390"/>
      <c r="G728" s="390"/>
      <c r="H728" s="390"/>
      <c r="I728" s="390"/>
      <c r="J728" s="390"/>
      <c r="K728" s="390"/>
      <c r="L728" s="390"/>
      <c r="M728" s="390"/>
      <c r="N728" s="390"/>
      <c r="O728" s="390"/>
      <c r="V728" s="390"/>
      <c r="W728" s="390"/>
      <c r="X728" s="390"/>
      <c r="Y728" s="390"/>
      <c r="Z728" s="390"/>
      <c r="AA728" s="390"/>
    </row>
    <row r="729" spans="6:27">
      <c r="F729" s="390"/>
      <c r="G729" s="390"/>
      <c r="H729" s="390"/>
      <c r="I729" s="390"/>
      <c r="J729" s="390"/>
      <c r="K729" s="390"/>
      <c r="L729" s="390"/>
      <c r="M729" s="390"/>
      <c r="N729" s="390"/>
      <c r="O729" s="390"/>
      <c r="V729" s="390"/>
      <c r="W729" s="390"/>
      <c r="X729" s="390"/>
      <c r="Y729" s="390"/>
      <c r="Z729" s="390"/>
      <c r="AA729" s="390"/>
    </row>
    <row r="730" spans="6:27">
      <c r="F730" s="390"/>
      <c r="G730" s="390"/>
      <c r="H730" s="390"/>
      <c r="I730" s="390"/>
      <c r="J730" s="390"/>
      <c r="K730" s="390"/>
      <c r="L730" s="390"/>
      <c r="M730" s="390"/>
      <c r="N730" s="390"/>
      <c r="O730" s="390"/>
      <c r="V730" s="390"/>
      <c r="W730" s="390"/>
      <c r="X730" s="390"/>
      <c r="Y730" s="390"/>
      <c r="Z730" s="390"/>
      <c r="AA730" s="390"/>
    </row>
    <row r="731" spans="6:27">
      <c r="F731" s="390"/>
      <c r="G731" s="390"/>
      <c r="H731" s="390"/>
      <c r="I731" s="390"/>
      <c r="J731" s="390"/>
      <c r="K731" s="390"/>
      <c r="L731" s="390"/>
      <c r="M731" s="390"/>
      <c r="N731" s="390"/>
      <c r="O731" s="390"/>
      <c r="V731" s="390"/>
      <c r="W731" s="390"/>
      <c r="X731" s="390"/>
      <c r="Y731" s="390"/>
      <c r="Z731" s="390"/>
      <c r="AA731" s="390"/>
    </row>
    <row r="732" spans="6:27">
      <c r="F732" s="390"/>
      <c r="G732" s="390"/>
      <c r="H732" s="390"/>
      <c r="I732" s="390"/>
      <c r="J732" s="390"/>
      <c r="K732" s="390"/>
      <c r="L732" s="390"/>
      <c r="M732" s="390"/>
      <c r="N732" s="390"/>
      <c r="O732" s="390"/>
      <c r="V732" s="390"/>
      <c r="W732" s="390"/>
      <c r="X732" s="390"/>
      <c r="Y732" s="390"/>
      <c r="Z732" s="390"/>
      <c r="AA732" s="390"/>
    </row>
    <row r="733" spans="6:27">
      <c r="F733" s="390"/>
      <c r="G733" s="390"/>
      <c r="H733" s="390"/>
      <c r="I733" s="390"/>
      <c r="J733" s="390"/>
      <c r="K733" s="390"/>
      <c r="L733" s="390"/>
      <c r="M733" s="390"/>
      <c r="N733" s="390"/>
      <c r="O733" s="390"/>
      <c r="V733" s="390"/>
      <c r="W733" s="390"/>
      <c r="X733" s="390"/>
      <c r="Y733" s="390"/>
      <c r="Z733" s="390"/>
      <c r="AA733" s="390"/>
    </row>
    <row r="734" spans="6:27">
      <c r="F734" s="390"/>
      <c r="G734" s="390"/>
      <c r="H734" s="390"/>
      <c r="I734" s="390"/>
      <c r="J734" s="390"/>
      <c r="K734" s="390"/>
      <c r="L734" s="390"/>
      <c r="M734" s="390"/>
      <c r="N734" s="390"/>
      <c r="O734" s="390"/>
      <c r="V734" s="390"/>
      <c r="W734" s="390"/>
      <c r="X734" s="390"/>
      <c r="Y734" s="390"/>
      <c r="Z734" s="390"/>
      <c r="AA734" s="390"/>
    </row>
    <row r="735" spans="6:27">
      <c r="F735" s="390"/>
      <c r="G735" s="390"/>
      <c r="H735" s="390"/>
      <c r="I735" s="390"/>
      <c r="J735" s="390"/>
      <c r="K735" s="390"/>
      <c r="L735" s="390"/>
      <c r="M735" s="390"/>
      <c r="N735" s="390"/>
      <c r="O735" s="390"/>
      <c r="V735" s="390"/>
      <c r="W735" s="390"/>
      <c r="X735" s="390"/>
      <c r="Y735" s="390"/>
      <c r="Z735" s="390"/>
      <c r="AA735" s="390"/>
    </row>
    <row r="736" spans="6:27">
      <c r="F736" s="390"/>
      <c r="G736" s="390"/>
      <c r="H736" s="390"/>
      <c r="I736" s="390"/>
      <c r="J736" s="390"/>
      <c r="K736" s="390"/>
      <c r="L736" s="390"/>
      <c r="M736" s="390"/>
      <c r="N736" s="390"/>
      <c r="O736" s="390"/>
      <c r="V736" s="390"/>
      <c r="W736" s="390"/>
      <c r="X736" s="390"/>
      <c r="Y736" s="390"/>
      <c r="Z736" s="390"/>
      <c r="AA736" s="390"/>
    </row>
    <row r="737" spans="6:27">
      <c r="F737" s="390"/>
      <c r="G737" s="390"/>
      <c r="H737" s="390"/>
      <c r="I737" s="390"/>
      <c r="J737" s="390"/>
      <c r="K737" s="390"/>
      <c r="L737" s="390"/>
      <c r="M737" s="390"/>
      <c r="N737" s="390"/>
      <c r="O737" s="390"/>
      <c r="V737" s="390"/>
      <c r="W737" s="390"/>
      <c r="X737" s="390"/>
      <c r="Y737" s="390"/>
      <c r="Z737" s="390"/>
      <c r="AA737" s="390"/>
    </row>
    <row r="738" spans="6:27">
      <c r="F738" s="390"/>
      <c r="G738" s="390"/>
      <c r="H738" s="390"/>
      <c r="I738" s="390"/>
      <c r="J738" s="390"/>
      <c r="K738" s="390"/>
      <c r="L738" s="390"/>
      <c r="M738" s="390"/>
      <c r="N738" s="390"/>
      <c r="O738" s="390"/>
      <c r="V738" s="390"/>
      <c r="W738" s="390"/>
      <c r="X738" s="390"/>
      <c r="Y738" s="390"/>
      <c r="Z738" s="390"/>
      <c r="AA738" s="390"/>
    </row>
    <row r="739" spans="6:27">
      <c r="F739" s="390"/>
      <c r="G739" s="390"/>
      <c r="H739" s="390"/>
      <c r="I739" s="390"/>
      <c r="J739" s="390"/>
      <c r="K739" s="390"/>
      <c r="L739" s="390"/>
      <c r="M739" s="390"/>
      <c r="N739" s="390"/>
      <c r="O739" s="390"/>
      <c r="V739" s="390"/>
      <c r="W739" s="390"/>
      <c r="X739" s="390"/>
      <c r="Y739" s="390"/>
      <c r="Z739" s="390"/>
      <c r="AA739" s="390"/>
    </row>
    <row r="740" spans="6:27">
      <c r="F740" s="390"/>
      <c r="G740" s="390"/>
      <c r="H740" s="390"/>
      <c r="I740" s="390"/>
      <c r="J740" s="390"/>
      <c r="K740" s="390"/>
      <c r="L740" s="390"/>
      <c r="M740" s="390"/>
      <c r="N740" s="390"/>
      <c r="O740" s="390"/>
      <c r="V740" s="390"/>
      <c r="W740" s="390"/>
      <c r="X740" s="390"/>
      <c r="Y740" s="390"/>
      <c r="Z740" s="390"/>
      <c r="AA740" s="390"/>
    </row>
    <row r="741" spans="6:27">
      <c r="F741" s="390"/>
      <c r="G741" s="390"/>
      <c r="H741" s="390"/>
      <c r="I741" s="390"/>
      <c r="J741" s="390"/>
      <c r="K741" s="390"/>
      <c r="L741" s="390"/>
      <c r="M741" s="390"/>
      <c r="N741" s="390"/>
      <c r="O741" s="390"/>
      <c r="V741" s="390"/>
      <c r="W741" s="390"/>
      <c r="X741" s="390"/>
      <c r="Y741" s="390"/>
      <c r="Z741" s="390"/>
      <c r="AA741" s="390"/>
    </row>
    <row r="742" spans="6:27">
      <c r="F742" s="390"/>
      <c r="G742" s="390"/>
      <c r="H742" s="390"/>
      <c r="I742" s="390"/>
      <c r="J742" s="390"/>
      <c r="K742" s="390"/>
      <c r="L742" s="390"/>
      <c r="M742" s="390"/>
      <c r="N742" s="390"/>
      <c r="O742" s="390"/>
      <c r="V742" s="390"/>
      <c r="W742" s="390"/>
      <c r="X742" s="390"/>
      <c r="Y742" s="390"/>
      <c r="Z742" s="390"/>
      <c r="AA742" s="390"/>
    </row>
    <row r="743" spans="6:27">
      <c r="F743" s="390"/>
      <c r="G743" s="390"/>
      <c r="H743" s="390"/>
      <c r="I743" s="390"/>
      <c r="J743" s="390"/>
      <c r="K743" s="390"/>
      <c r="L743" s="390"/>
      <c r="M743" s="390"/>
      <c r="N743" s="390"/>
      <c r="O743" s="390"/>
      <c r="V743" s="390"/>
      <c r="W743" s="390"/>
      <c r="X743" s="390"/>
      <c r="Y743" s="390"/>
      <c r="Z743" s="390"/>
      <c r="AA743" s="390"/>
    </row>
    <row r="744" spans="6:27">
      <c r="F744" s="390"/>
      <c r="G744" s="390"/>
      <c r="H744" s="390"/>
      <c r="I744" s="390"/>
      <c r="J744" s="390"/>
      <c r="K744" s="390"/>
      <c r="L744" s="390"/>
      <c r="M744" s="390"/>
      <c r="N744" s="390"/>
      <c r="O744" s="390"/>
      <c r="V744" s="390"/>
      <c r="W744" s="390"/>
      <c r="X744" s="390"/>
      <c r="Y744" s="390"/>
      <c r="Z744" s="390"/>
      <c r="AA744" s="390"/>
    </row>
    <row r="745" spans="6:27">
      <c r="F745" s="390"/>
      <c r="G745" s="390"/>
      <c r="H745" s="390"/>
      <c r="I745" s="390"/>
      <c r="J745" s="390"/>
      <c r="K745" s="390"/>
      <c r="L745" s="390"/>
      <c r="M745" s="390"/>
      <c r="N745" s="390"/>
      <c r="O745" s="390"/>
      <c r="V745" s="390"/>
      <c r="W745" s="390"/>
      <c r="X745" s="390"/>
      <c r="Y745" s="390"/>
      <c r="Z745" s="390"/>
      <c r="AA745" s="390"/>
    </row>
    <row r="746" spans="6:27">
      <c r="F746" s="390"/>
      <c r="G746" s="390"/>
      <c r="H746" s="390"/>
      <c r="I746" s="390"/>
      <c r="J746" s="390"/>
      <c r="K746" s="390"/>
      <c r="L746" s="390"/>
      <c r="M746" s="390"/>
      <c r="N746" s="390"/>
      <c r="O746" s="390"/>
      <c r="V746" s="390"/>
      <c r="W746" s="390"/>
      <c r="X746" s="390"/>
      <c r="Y746" s="390"/>
      <c r="Z746" s="390"/>
      <c r="AA746" s="390"/>
    </row>
    <row r="747" spans="6:27">
      <c r="F747" s="390"/>
      <c r="G747" s="390"/>
      <c r="H747" s="390"/>
      <c r="I747" s="390"/>
      <c r="J747" s="390"/>
      <c r="K747" s="390"/>
      <c r="L747" s="390"/>
      <c r="M747" s="390"/>
      <c r="N747" s="390"/>
      <c r="O747" s="390"/>
      <c r="V747" s="390"/>
      <c r="W747" s="390"/>
      <c r="X747" s="390"/>
      <c r="Y747" s="390"/>
      <c r="Z747" s="390"/>
      <c r="AA747" s="390"/>
    </row>
    <row r="748" spans="6:27">
      <c r="F748" s="390"/>
      <c r="G748" s="390"/>
      <c r="H748" s="390"/>
      <c r="I748" s="390"/>
      <c r="J748" s="390"/>
      <c r="K748" s="390"/>
      <c r="L748" s="390"/>
      <c r="M748" s="390"/>
      <c r="N748" s="390"/>
      <c r="O748" s="390"/>
      <c r="V748" s="390"/>
      <c r="W748" s="390"/>
      <c r="X748" s="390"/>
      <c r="Y748" s="390"/>
      <c r="Z748" s="390"/>
      <c r="AA748" s="390"/>
    </row>
    <row r="749" spans="6:27">
      <c r="F749" s="390"/>
      <c r="G749" s="390"/>
      <c r="H749" s="390"/>
      <c r="I749" s="390"/>
      <c r="J749" s="390"/>
      <c r="K749" s="390"/>
      <c r="L749" s="390"/>
      <c r="M749" s="390"/>
      <c r="N749" s="390"/>
      <c r="O749" s="390"/>
      <c r="V749" s="390"/>
      <c r="W749" s="390"/>
      <c r="X749" s="390"/>
      <c r="Y749" s="390"/>
      <c r="Z749" s="390"/>
      <c r="AA749" s="390"/>
    </row>
    <row r="750" spans="6:27">
      <c r="F750" s="390"/>
      <c r="G750" s="390"/>
      <c r="H750" s="390"/>
      <c r="I750" s="390"/>
      <c r="J750" s="390"/>
      <c r="K750" s="390"/>
      <c r="L750" s="390"/>
      <c r="M750" s="390"/>
      <c r="N750" s="390"/>
      <c r="O750" s="390"/>
      <c r="V750" s="390"/>
      <c r="W750" s="390"/>
      <c r="X750" s="390"/>
      <c r="Y750" s="390"/>
      <c r="Z750" s="390"/>
      <c r="AA750" s="390"/>
    </row>
    <row r="751" spans="6:27">
      <c r="F751" s="390"/>
      <c r="G751" s="390"/>
      <c r="H751" s="390"/>
      <c r="I751" s="390"/>
      <c r="J751" s="390"/>
      <c r="K751" s="390"/>
      <c r="L751" s="390"/>
      <c r="M751" s="390"/>
      <c r="N751" s="390"/>
      <c r="O751" s="390"/>
      <c r="V751" s="390"/>
      <c r="W751" s="390"/>
      <c r="X751" s="390"/>
      <c r="Y751" s="390"/>
      <c r="Z751" s="390"/>
      <c r="AA751" s="390"/>
    </row>
    <row r="752" spans="6:27">
      <c r="F752" s="390"/>
      <c r="G752" s="390"/>
      <c r="H752" s="390"/>
      <c r="I752" s="390"/>
      <c r="J752" s="390"/>
      <c r="K752" s="390"/>
      <c r="L752" s="390"/>
      <c r="M752" s="390"/>
      <c r="N752" s="390"/>
      <c r="O752" s="390"/>
      <c r="V752" s="390"/>
      <c r="W752" s="390"/>
      <c r="X752" s="390"/>
      <c r="Y752" s="390"/>
      <c r="Z752" s="390"/>
      <c r="AA752" s="390"/>
    </row>
    <row r="753" spans="6:27">
      <c r="F753" s="390"/>
      <c r="G753" s="390"/>
      <c r="H753" s="390"/>
      <c r="I753" s="390"/>
      <c r="J753" s="390"/>
      <c r="K753" s="390"/>
      <c r="L753" s="390"/>
      <c r="M753" s="390"/>
      <c r="N753" s="390"/>
      <c r="O753" s="390"/>
      <c r="V753" s="390"/>
      <c r="W753" s="390"/>
      <c r="X753" s="390"/>
      <c r="Y753" s="390"/>
      <c r="Z753" s="390"/>
      <c r="AA753" s="390"/>
    </row>
    <row r="754" spans="6:27">
      <c r="F754" s="390"/>
      <c r="G754" s="390"/>
      <c r="H754" s="390"/>
      <c r="I754" s="390"/>
      <c r="J754" s="390"/>
      <c r="K754" s="390"/>
      <c r="L754" s="390"/>
      <c r="M754" s="390"/>
      <c r="N754" s="390"/>
      <c r="O754" s="390"/>
      <c r="V754" s="390"/>
      <c r="W754" s="390"/>
      <c r="X754" s="390"/>
      <c r="Y754" s="390"/>
      <c r="Z754" s="390"/>
      <c r="AA754" s="390"/>
    </row>
    <row r="755" spans="6:27">
      <c r="F755" s="390"/>
      <c r="G755" s="390"/>
      <c r="H755" s="390"/>
      <c r="I755" s="390"/>
      <c r="J755" s="390"/>
      <c r="K755" s="390"/>
      <c r="L755" s="390"/>
      <c r="M755" s="390"/>
      <c r="N755" s="390"/>
      <c r="O755" s="390"/>
      <c r="V755" s="390"/>
      <c r="W755" s="390"/>
      <c r="X755" s="390"/>
      <c r="Y755" s="390"/>
      <c r="Z755" s="390"/>
      <c r="AA755" s="390"/>
    </row>
    <row r="756" spans="6:27">
      <c r="F756" s="390"/>
      <c r="G756" s="390"/>
      <c r="H756" s="390"/>
      <c r="I756" s="390"/>
      <c r="J756" s="390"/>
      <c r="K756" s="390"/>
      <c r="L756" s="390"/>
      <c r="M756" s="390"/>
      <c r="N756" s="390"/>
      <c r="O756" s="390"/>
      <c r="V756" s="390"/>
      <c r="W756" s="390"/>
      <c r="X756" s="390"/>
      <c r="Y756" s="390"/>
      <c r="Z756" s="390"/>
      <c r="AA756" s="390"/>
    </row>
    <row r="757" spans="6:27">
      <c r="F757" s="390"/>
      <c r="G757" s="390"/>
      <c r="H757" s="390"/>
      <c r="I757" s="390"/>
      <c r="J757" s="390"/>
      <c r="K757" s="390"/>
      <c r="L757" s="390"/>
      <c r="M757" s="390"/>
      <c r="N757" s="390"/>
      <c r="O757" s="390"/>
      <c r="V757" s="390"/>
      <c r="W757" s="390"/>
      <c r="X757" s="390"/>
      <c r="Y757" s="390"/>
      <c r="Z757" s="390"/>
      <c r="AA757" s="390"/>
    </row>
    <row r="758" spans="6:27">
      <c r="F758" s="390"/>
      <c r="G758" s="390"/>
      <c r="H758" s="390"/>
      <c r="I758" s="390"/>
      <c r="J758" s="390"/>
      <c r="K758" s="390"/>
      <c r="L758" s="390"/>
      <c r="M758" s="390"/>
      <c r="N758" s="390"/>
      <c r="O758" s="390"/>
      <c r="V758" s="390"/>
      <c r="W758" s="390"/>
      <c r="X758" s="390"/>
      <c r="Y758" s="390"/>
      <c r="Z758" s="390"/>
      <c r="AA758" s="390"/>
    </row>
    <row r="759" spans="6:27">
      <c r="F759" s="390"/>
      <c r="G759" s="390"/>
      <c r="H759" s="390"/>
      <c r="I759" s="390"/>
      <c r="J759" s="390"/>
      <c r="K759" s="390"/>
      <c r="L759" s="390"/>
      <c r="M759" s="390"/>
      <c r="N759" s="390"/>
      <c r="O759" s="390"/>
      <c r="V759" s="390"/>
      <c r="W759" s="390"/>
      <c r="X759" s="390"/>
      <c r="Y759" s="390"/>
      <c r="Z759" s="390"/>
      <c r="AA759" s="390"/>
    </row>
    <row r="760" spans="6:27">
      <c r="F760" s="390"/>
      <c r="G760" s="390"/>
      <c r="H760" s="390"/>
      <c r="I760" s="390"/>
      <c r="J760" s="390"/>
      <c r="K760" s="390"/>
      <c r="L760" s="390"/>
      <c r="M760" s="390"/>
      <c r="N760" s="390"/>
      <c r="O760" s="390"/>
      <c r="V760" s="390"/>
      <c r="W760" s="390"/>
      <c r="X760" s="390"/>
      <c r="Y760" s="390"/>
      <c r="Z760" s="390"/>
      <c r="AA760" s="390"/>
    </row>
    <row r="761" spans="6:27">
      <c r="F761" s="390"/>
      <c r="G761" s="390"/>
      <c r="H761" s="390"/>
      <c r="I761" s="390"/>
      <c r="J761" s="390"/>
      <c r="K761" s="390"/>
      <c r="L761" s="390"/>
      <c r="M761" s="390"/>
      <c r="N761" s="390"/>
      <c r="O761" s="390"/>
      <c r="V761" s="390"/>
      <c r="W761" s="390"/>
      <c r="X761" s="390"/>
      <c r="Y761" s="390"/>
      <c r="Z761" s="390"/>
      <c r="AA761" s="390"/>
    </row>
    <row r="762" spans="6:27">
      <c r="F762" s="390"/>
      <c r="G762" s="390"/>
      <c r="H762" s="390"/>
      <c r="I762" s="390"/>
      <c r="J762" s="390"/>
      <c r="K762" s="390"/>
      <c r="L762" s="390"/>
      <c r="M762" s="390"/>
      <c r="N762" s="390"/>
      <c r="O762" s="390"/>
      <c r="V762" s="390"/>
      <c r="W762" s="390"/>
      <c r="X762" s="390"/>
      <c r="Y762" s="390"/>
      <c r="Z762" s="390"/>
      <c r="AA762" s="390"/>
    </row>
    <row r="763" spans="6:27">
      <c r="F763" s="390"/>
      <c r="G763" s="390"/>
      <c r="H763" s="390"/>
      <c r="I763" s="390"/>
      <c r="J763" s="390"/>
      <c r="K763" s="390"/>
      <c r="L763" s="390"/>
      <c r="M763" s="390"/>
      <c r="N763" s="390"/>
      <c r="O763" s="390"/>
      <c r="V763" s="390"/>
      <c r="W763" s="390"/>
      <c r="X763" s="390"/>
      <c r="Y763" s="390"/>
      <c r="Z763" s="390"/>
      <c r="AA763" s="390"/>
    </row>
    <row r="764" spans="6:27">
      <c r="F764" s="390"/>
      <c r="G764" s="390"/>
      <c r="H764" s="390"/>
      <c r="I764" s="390"/>
      <c r="J764" s="390"/>
      <c r="K764" s="390"/>
      <c r="L764" s="390"/>
      <c r="M764" s="390"/>
      <c r="N764" s="390"/>
      <c r="O764" s="390"/>
      <c r="V764" s="390"/>
      <c r="W764" s="390"/>
      <c r="X764" s="390"/>
      <c r="Y764" s="390"/>
      <c r="Z764" s="390"/>
      <c r="AA764" s="390"/>
    </row>
    <row r="765" spans="6:27">
      <c r="F765" s="390"/>
      <c r="G765" s="390"/>
      <c r="H765" s="390"/>
      <c r="I765" s="390"/>
      <c r="J765" s="390"/>
      <c r="K765" s="390"/>
      <c r="L765" s="390"/>
      <c r="M765" s="390"/>
      <c r="N765" s="390"/>
      <c r="O765" s="390"/>
      <c r="V765" s="390"/>
      <c r="W765" s="390"/>
      <c r="X765" s="390"/>
      <c r="Y765" s="390"/>
      <c r="Z765" s="390"/>
      <c r="AA765" s="390"/>
    </row>
    <row r="766" spans="6:27">
      <c r="F766" s="390"/>
      <c r="G766" s="390"/>
      <c r="H766" s="390"/>
      <c r="I766" s="390"/>
      <c r="J766" s="390"/>
      <c r="K766" s="390"/>
      <c r="L766" s="390"/>
      <c r="M766" s="390"/>
      <c r="N766" s="390"/>
      <c r="O766" s="390"/>
      <c r="V766" s="390"/>
      <c r="W766" s="390"/>
      <c r="X766" s="390"/>
      <c r="Y766" s="390"/>
      <c r="Z766" s="390"/>
      <c r="AA766" s="390"/>
    </row>
    <row r="767" spans="6:27">
      <c r="F767" s="390"/>
      <c r="G767" s="390"/>
      <c r="H767" s="390"/>
      <c r="I767" s="390"/>
      <c r="J767" s="390"/>
      <c r="K767" s="390"/>
      <c r="L767" s="390"/>
      <c r="M767" s="390"/>
      <c r="N767" s="390"/>
      <c r="O767" s="390"/>
      <c r="V767" s="390"/>
      <c r="W767" s="390"/>
      <c r="X767" s="390"/>
      <c r="Y767" s="390"/>
      <c r="Z767" s="390"/>
      <c r="AA767" s="390"/>
    </row>
    <row r="768" spans="6:27">
      <c r="F768" s="390"/>
      <c r="G768" s="390"/>
      <c r="H768" s="390"/>
      <c r="I768" s="390"/>
      <c r="J768" s="390"/>
      <c r="K768" s="390"/>
      <c r="L768" s="390"/>
      <c r="M768" s="390"/>
      <c r="N768" s="390"/>
      <c r="O768" s="390"/>
      <c r="V768" s="390"/>
      <c r="W768" s="390"/>
      <c r="X768" s="390"/>
      <c r="Y768" s="390"/>
      <c r="Z768" s="390"/>
      <c r="AA768" s="390"/>
    </row>
    <row r="769" spans="6:27">
      <c r="F769" s="390"/>
      <c r="G769" s="390"/>
      <c r="H769" s="390"/>
      <c r="I769" s="390"/>
      <c r="J769" s="390"/>
      <c r="K769" s="390"/>
      <c r="L769" s="390"/>
      <c r="M769" s="390"/>
      <c r="N769" s="390"/>
      <c r="O769" s="390"/>
      <c r="V769" s="390"/>
      <c r="W769" s="390"/>
      <c r="X769" s="390"/>
      <c r="Y769" s="390"/>
      <c r="Z769" s="390"/>
      <c r="AA769" s="390"/>
    </row>
    <row r="770" spans="6:27">
      <c r="F770" s="390"/>
      <c r="G770" s="390"/>
      <c r="H770" s="390"/>
      <c r="I770" s="390"/>
      <c r="J770" s="390"/>
      <c r="K770" s="390"/>
      <c r="L770" s="390"/>
      <c r="M770" s="390"/>
      <c r="N770" s="390"/>
      <c r="O770" s="390"/>
      <c r="V770" s="390"/>
      <c r="W770" s="390"/>
      <c r="X770" s="390"/>
      <c r="Y770" s="390"/>
      <c r="Z770" s="390"/>
      <c r="AA770" s="390"/>
    </row>
    <row r="771" spans="6:27">
      <c r="F771" s="390"/>
      <c r="G771" s="390"/>
      <c r="H771" s="390"/>
      <c r="I771" s="390"/>
      <c r="J771" s="390"/>
      <c r="K771" s="390"/>
      <c r="L771" s="390"/>
      <c r="M771" s="390"/>
      <c r="N771" s="390"/>
      <c r="O771" s="390"/>
      <c r="V771" s="390"/>
      <c r="W771" s="390"/>
      <c r="X771" s="390"/>
      <c r="Y771" s="390"/>
      <c r="Z771" s="390"/>
      <c r="AA771" s="390"/>
    </row>
    <row r="772" spans="6:27">
      <c r="F772" s="390"/>
      <c r="G772" s="390"/>
      <c r="H772" s="390"/>
      <c r="I772" s="390"/>
      <c r="J772" s="390"/>
      <c r="K772" s="390"/>
      <c r="L772" s="390"/>
      <c r="M772" s="390"/>
      <c r="N772" s="390"/>
      <c r="O772" s="390"/>
      <c r="V772" s="390"/>
      <c r="W772" s="390"/>
      <c r="X772" s="390"/>
      <c r="Y772" s="390"/>
      <c r="Z772" s="390"/>
      <c r="AA772" s="390"/>
    </row>
    <row r="773" spans="6:27">
      <c r="F773" s="390"/>
      <c r="G773" s="390"/>
      <c r="H773" s="390"/>
      <c r="I773" s="390"/>
      <c r="J773" s="390"/>
      <c r="K773" s="390"/>
      <c r="L773" s="390"/>
      <c r="M773" s="390"/>
      <c r="N773" s="390"/>
      <c r="O773" s="390"/>
      <c r="V773" s="390"/>
      <c r="W773" s="390"/>
      <c r="X773" s="390"/>
      <c r="Y773" s="390"/>
      <c r="Z773" s="390"/>
      <c r="AA773" s="390"/>
    </row>
    <row r="774" spans="6:27">
      <c r="F774" s="390"/>
      <c r="G774" s="390"/>
      <c r="H774" s="390"/>
      <c r="I774" s="390"/>
      <c r="J774" s="390"/>
      <c r="K774" s="390"/>
      <c r="L774" s="390"/>
      <c r="M774" s="390"/>
      <c r="N774" s="390"/>
      <c r="O774" s="390"/>
      <c r="V774" s="390"/>
      <c r="W774" s="390"/>
      <c r="X774" s="390"/>
      <c r="Y774" s="390"/>
      <c r="Z774" s="390"/>
      <c r="AA774" s="390"/>
    </row>
    <row r="775" spans="6:27">
      <c r="F775" s="390"/>
      <c r="G775" s="390"/>
      <c r="H775" s="390"/>
      <c r="I775" s="390"/>
      <c r="J775" s="390"/>
      <c r="K775" s="390"/>
      <c r="L775" s="390"/>
      <c r="M775" s="390"/>
      <c r="N775" s="390"/>
      <c r="O775" s="390"/>
      <c r="V775" s="390"/>
      <c r="W775" s="390"/>
      <c r="X775" s="390"/>
      <c r="Y775" s="390"/>
      <c r="Z775" s="390"/>
      <c r="AA775" s="390"/>
    </row>
    <row r="776" spans="6:27">
      <c r="F776" s="390"/>
      <c r="G776" s="390"/>
      <c r="H776" s="390"/>
      <c r="I776" s="390"/>
      <c r="J776" s="390"/>
      <c r="K776" s="390"/>
      <c r="L776" s="390"/>
      <c r="M776" s="390"/>
      <c r="N776" s="390"/>
      <c r="O776" s="390"/>
      <c r="V776" s="390"/>
      <c r="W776" s="390"/>
      <c r="X776" s="390"/>
      <c r="Y776" s="390"/>
      <c r="Z776" s="390"/>
      <c r="AA776" s="390"/>
    </row>
    <row r="777" spans="6:27">
      <c r="F777" s="390"/>
      <c r="G777" s="390"/>
      <c r="H777" s="390"/>
      <c r="I777" s="390"/>
      <c r="J777" s="390"/>
      <c r="K777" s="390"/>
      <c r="L777" s="390"/>
      <c r="M777" s="390"/>
      <c r="N777" s="390"/>
      <c r="O777" s="390"/>
      <c r="V777" s="390"/>
      <c r="W777" s="390"/>
      <c r="X777" s="390"/>
      <c r="Y777" s="390"/>
      <c r="Z777" s="390"/>
      <c r="AA777" s="390"/>
    </row>
    <row r="778" spans="6:27">
      <c r="F778" s="390"/>
      <c r="G778" s="390"/>
      <c r="H778" s="390"/>
      <c r="I778" s="390"/>
      <c r="J778" s="390"/>
      <c r="K778" s="390"/>
      <c r="L778" s="390"/>
      <c r="M778" s="390"/>
      <c r="N778" s="390"/>
      <c r="O778" s="390"/>
      <c r="V778" s="390"/>
      <c r="W778" s="390"/>
      <c r="X778" s="390"/>
      <c r="Y778" s="390"/>
      <c r="Z778" s="390"/>
      <c r="AA778" s="390"/>
    </row>
    <row r="779" spans="6:27">
      <c r="F779" s="390"/>
      <c r="G779" s="390"/>
      <c r="H779" s="390"/>
      <c r="I779" s="390"/>
      <c r="J779" s="390"/>
      <c r="K779" s="390"/>
      <c r="L779" s="390"/>
      <c r="M779" s="390"/>
      <c r="N779" s="390"/>
      <c r="O779" s="390"/>
      <c r="V779" s="390"/>
      <c r="W779" s="390"/>
      <c r="X779" s="390"/>
      <c r="Y779" s="390"/>
      <c r="Z779" s="390"/>
      <c r="AA779" s="390"/>
    </row>
    <row r="780" spans="6:27">
      <c r="F780" s="390"/>
      <c r="G780" s="390"/>
      <c r="H780" s="390"/>
      <c r="I780" s="390"/>
      <c r="J780" s="390"/>
      <c r="K780" s="390"/>
      <c r="L780" s="390"/>
      <c r="M780" s="390"/>
      <c r="N780" s="390"/>
      <c r="O780" s="390"/>
      <c r="V780" s="390"/>
      <c r="W780" s="390"/>
      <c r="X780" s="390"/>
      <c r="Y780" s="390"/>
      <c r="Z780" s="390"/>
      <c r="AA780" s="390"/>
    </row>
    <row r="781" spans="6:27">
      <c r="F781" s="390"/>
      <c r="G781" s="390"/>
      <c r="H781" s="390"/>
      <c r="I781" s="390"/>
      <c r="J781" s="390"/>
      <c r="K781" s="390"/>
      <c r="L781" s="390"/>
      <c r="M781" s="390"/>
      <c r="N781" s="390"/>
      <c r="O781" s="390"/>
      <c r="V781" s="390"/>
      <c r="W781" s="390"/>
      <c r="X781" s="390"/>
      <c r="Y781" s="390"/>
      <c r="Z781" s="390"/>
      <c r="AA781" s="390"/>
    </row>
    <row r="782" spans="6:27">
      <c r="F782" s="390"/>
      <c r="G782" s="390"/>
      <c r="H782" s="390"/>
      <c r="I782" s="390"/>
      <c r="J782" s="390"/>
      <c r="K782" s="390"/>
      <c r="L782" s="390"/>
      <c r="M782" s="390"/>
      <c r="N782" s="390"/>
      <c r="O782" s="390"/>
      <c r="V782" s="390"/>
      <c r="W782" s="390"/>
      <c r="X782" s="390"/>
      <c r="Y782" s="390"/>
      <c r="Z782" s="390"/>
      <c r="AA782" s="390"/>
    </row>
    <row r="783" spans="6:27">
      <c r="F783" s="390"/>
      <c r="G783" s="390"/>
      <c r="H783" s="390"/>
      <c r="I783" s="390"/>
      <c r="J783" s="390"/>
      <c r="K783" s="390"/>
      <c r="L783" s="390"/>
      <c r="M783" s="390"/>
      <c r="N783" s="390"/>
      <c r="O783" s="390"/>
      <c r="V783" s="390"/>
      <c r="W783" s="390"/>
      <c r="X783" s="390"/>
      <c r="Y783" s="390"/>
      <c r="Z783" s="390"/>
      <c r="AA783" s="390"/>
    </row>
    <row r="784" spans="6:27">
      <c r="F784" s="390"/>
      <c r="G784" s="390"/>
      <c r="H784" s="390"/>
      <c r="I784" s="390"/>
      <c r="J784" s="390"/>
      <c r="K784" s="390"/>
      <c r="L784" s="390"/>
      <c r="M784" s="390"/>
      <c r="N784" s="390"/>
      <c r="O784" s="390"/>
      <c r="V784" s="390"/>
      <c r="W784" s="390"/>
      <c r="X784" s="390"/>
      <c r="Y784" s="390"/>
      <c r="Z784" s="390"/>
      <c r="AA784" s="390"/>
    </row>
    <row r="785" spans="6:27">
      <c r="F785" s="390"/>
      <c r="G785" s="390"/>
      <c r="H785" s="390"/>
      <c r="I785" s="390"/>
      <c r="J785" s="390"/>
      <c r="K785" s="390"/>
      <c r="L785" s="390"/>
      <c r="M785" s="390"/>
      <c r="N785" s="390"/>
      <c r="O785" s="390"/>
      <c r="V785" s="390"/>
      <c r="W785" s="390"/>
      <c r="X785" s="390"/>
      <c r="Y785" s="390"/>
      <c r="Z785" s="390"/>
      <c r="AA785" s="390"/>
    </row>
    <row r="786" spans="6:27">
      <c r="F786" s="390"/>
      <c r="G786" s="390"/>
      <c r="H786" s="390"/>
      <c r="I786" s="390"/>
      <c r="J786" s="390"/>
      <c r="K786" s="390"/>
      <c r="L786" s="390"/>
      <c r="M786" s="390"/>
      <c r="N786" s="390"/>
      <c r="O786" s="390"/>
      <c r="V786" s="390"/>
      <c r="W786" s="390"/>
      <c r="X786" s="390"/>
      <c r="Y786" s="390"/>
      <c r="Z786" s="390"/>
      <c r="AA786" s="390"/>
    </row>
    <row r="787" spans="6:27">
      <c r="F787" s="390"/>
      <c r="G787" s="390"/>
      <c r="H787" s="390"/>
      <c r="I787" s="390"/>
      <c r="J787" s="390"/>
      <c r="K787" s="390"/>
      <c r="L787" s="390"/>
      <c r="M787" s="390"/>
      <c r="N787" s="390"/>
      <c r="O787" s="390"/>
      <c r="V787" s="390"/>
      <c r="W787" s="390"/>
      <c r="X787" s="390"/>
      <c r="Y787" s="390"/>
      <c r="Z787" s="390"/>
      <c r="AA787" s="390"/>
    </row>
    <row r="788" spans="6:27">
      <c r="F788" s="390"/>
      <c r="G788" s="390"/>
      <c r="H788" s="390"/>
      <c r="I788" s="390"/>
      <c r="J788" s="390"/>
      <c r="K788" s="390"/>
      <c r="L788" s="390"/>
      <c r="M788" s="390"/>
      <c r="N788" s="390"/>
      <c r="O788" s="390"/>
      <c r="V788" s="390"/>
      <c r="W788" s="390"/>
      <c r="X788" s="390"/>
      <c r="Y788" s="390"/>
      <c r="Z788" s="390"/>
      <c r="AA788" s="390"/>
    </row>
    <row r="789" spans="6:27">
      <c r="F789" s="390"/>
      <c r="G789" s="390"/>
      <c r="H789" s="390"/>
      <c r="I789" s="390"/>
      <c r="J789" s="390"/>
      <c r="K789" s="390"/>
      <c r="L789" s="390"/>
      <c r="M789" s="390"/>
      <c r="N789" s="390"/>
      <c r="O789" s="390"/>
      <c r="V789" s="390"/>
      <c r="W789" s="390"/>
      <c r="X789" s="390"/>
      <c r="Y789" s="390"/>
      <c r="Z789" s="390"/>
      <c r="AA789" s="390"/>
    </row>
    <row r="790" spans="6:27">
      <c r="F790" s="390"/>
      <c r="G790" s="390"/>
      <c r="H790" s="390"/>
      <c r="I790" s="390"/>
      <c r="J790" s="390"/>
      <c r="K790" s="390"/>
      <c r="L790" s="390"/>
      <c r="M790" s="390"/>
      <c r="N790" s="390"/>
      <c r="O790" s="390"/>
      <c r="V790" s="390"/>
      <c r="W790" s="390"/>
      <c r="X790" s="390"/>
      <c r="Y790" s="390"/>
      <c r="Z790" s="390"/>
      <c r="AA790" s="390"/>
    </row>
    <row r="791" spans="6:27">
      <c r="F791" s="390"/>
      <c r="G791" s="390"/>
      <c r="H791" s="390"/>
      <c r="I791" s="390"/>
      <c r="J791" s="390"/>
      <c r="K791" s="390"/>
      <c r="L791" s="390"/>
      <c r="M791" s="390"/>
      <c r="N791" s="390"/>
      <c r="O791" s="390"/>
      <c r="V791" s="390"/>
      <c r="W791" s="390"/>
      <c r="X791" s="390"/>
      <c r="Y791" s="390"/>
      <c r="Z791" s="390"/>
      <c r="AA791" s="390"/>
    </row>
    <row r="792" spans="6:27">
      <c r="F792" s="390"/>
      <c r="G792" s="390"/>
      <c r="H792" s="390"/>
      <c r="I792" s="390"/>
      <c r="J792" s="390"/>
      <c r="K792" s="390"/>
      <c r="L792" s="390"/>
      <c r="M792" s="390"/>
      <c r="N792" s="390"/>
      <c r="O792" s="390"/>
      <c r="V792" s="390"/>
      <c r="W792" s="390"/>
      <c r="X792" s="390"/>
      <c r="Y792" s="390"/>
      <c r="Z792" s="390"/>
      <c r="AA792" s="390"/>
    </row>
    <row r="793" spans="6:27">
      <c r="F793" s="390"/>
      <c r="G793" s="390"/>
      <c r="H793" s="390"/>
      <c r="I793" s="390"/>
      <c r="J793" s="390"/>
      <c r="K793" s="390"/>
      <c r="L793" s="390"/>
      <c r="M793" s="390"/>
      <c r="N793" s="390"/>
      <c r="O793" s="390"/>
      <c r="V793" s="390"/>
      <c r="W793" s="390"/>
      <c r="X793" s="390"/>
      <c r="Y793" s="390"/>
      <c r="Z793" s="390"/>
      <c r="AA793" s="390"/>
    </row>
    <row r="794" spans="6:27">
      <c r="F794" s="390"/>
      <c r="G794" s="390"/>
      <c r="H794" s="390"/>
      <c r="I794" s="390"/>
      <c r="J794" s="390"/>
      <c r="K794" s="390"/>
      <c r="L794" s="390"/>
      <c r="M794" s="390"/>
      <c r="N794" s="390"/>
      <c r="O794" s="390"/>
      <c r="V794" s="390"/>
      <c r="W794" s="390"/>
      <c r="X794" s="390"/>
      <c r="Y794" s="390"/>
      <c r="Z794" s="390"/>
      <c r="AA794" s="390"/>
    </row>
    <row r="795" spans="6:27">
      <c r="F795" s="390"/>
      <c r="G795" s="390"/>
      <c r="H795" s="390"/>
      <c r="I795" s="390"/>
      <c r="J795" s="390"/>
      <c r="K795" s="390"/>
      <c r="L795" s="390"/>
      <c r="M795" s="390"/>
      <c r="N795" s="390"/>
      <c r="O795" s="390"/>
      <c r="V795" s="390"/>
      <c r="W795" s="390"/>
      <c r="X795" s="390"/>
      <c r="Y795" s="390"/>
      <c r="Z795" s="390"/>
      <c r="AA795" s="390"/>
    </row>
    <row r="796" spans="6:27">
      <c r="F796" s="390"/>
      <c r="G796" s="390"/>
      <c r="H796" s="390"/>
      <c r="I796" s="390"/>
      <c r="J796" s="390"/>
      <c r="K796" s="390"/>
      <c r="L796" s="390"/>
      <c r="M796" s="390"/>
      <c r="N796" s="390"/>
      <c r="O796" s="390"/>
      <c r="V796" s="390"/>
      <c r="W796" s="390"/>
      <c r="X796" s="390"/>
      <c r="Y796" s="390"/>
      <c r="Z796" s="390"/>
      <c r="AA796" s="390"/>
    </row>
    <row r="797" spans="6:27">
      <c r="F797" s="390"/>
      <c r="G797" s="390"/>
      <c r="H797" s="390"/>
      <c r="I797" s="390"/>
      <c r="J797" s="390"/>
      <c r="K797" s="390"/>
      <c r="L797" s="390"/>
      <c r="M797" s="390"/>
      <c r="N797" s="390"/>
      <c r="O797" s="390"/>
      <c r="V797" s="390"/>
      <c r="W797" s="390"/>
      <c r="X797" s="390"/>
      <c r="Y797" s="390"/>
      <c r="Z797" s="390"/>
      <c r="AA797" s="390"/>
    </row>
    <row r="798" spans="6:27">
      <c r="F798" s="390"/>
      <c r="G798" s="390"/>
      <c r="H798" s="390"/>
      <c r="I798" s="390"/>
      <c r="J798" s="390"/>
      <c r="K798" s="390"/>
      <c r="L798" s="390"/>
      <c r="M798" s="390"/>
      <c r="N798" s="390"/>
      <c r="O798" s="390"/>
      <c r="V798" s="390"/>
      <c r="W798" s="390"/>
      <c r="X798" s="390"/>
      <c r="Y798" s="390"/>
      <c r="Z798" s="390"/>
      <c r="AA798" s="390"/>
    </row>
    <row r="799" spans="6:27">
      <c r="F799" s="390"/>
      <c r="G799" s="390"/>
      <c r="H799" s="390"/>
      <c r="I799" s="390"/>
      <c r="J799" s="390"/>
      <c r="K799" s="390"/>
      <c r="L799" s="390"/>
      <c r="M799" s="390"/>
      <c r="N799" s="390"/>
      <c r="O799" s="390"/>
      <c r="V799" s="390"/>
      <c r="W799" s="390"/>
      <c r="X799" s="390"/>
      <c r="Y799" s="390"/>
      <c r="Z799" s="390"/>
      <c r="AA799" s="390"/>
    </row>
    <row r="800" spans="6:27">
      <c r="F800" s="390"/>
      <c r="G800" s="390"/>
      <c r="H800" s="390"/>
      <c r="I800" s="390"/>
      <c r="J800" s="390"/>
      <c r="K800" s="390"/>
      <c r="L800" s="390"/>
      <c r="M800" s="390"/>
      <c r="N800" s="390"/>
      <c r="O800" s="390"/>
      <c r="V800" s="390"/>
      <c r="W800" s="390"/>
      <c r="X800" s="390"/>
      <c r="Y800" s="390"/>
      <c r="Z800" s="390"/>
      <c r="AA800" s="390"/>
    </row>
    <row r="801" spans="6:27">
      <c r="F801" s="390"/>
      <c r="G801" s="390"/>
      <c r="H801" s="390"/>
      <c r="I801" s="390"/>
      <c r="J801" s="390"/>
      <c r="K801" s="390"/>
      <c r="L801" s="390"/>
      <c r="M801" s="390"/>
      <c r="N801" s="390"/>
      <c r="O801" s="390"/>
      <c r="V801" s="390"/>
      <c r="W801" s="390"/>
      <c r="X801" s="390"/>
      <c r="Y801" s="390"/>
      <c r="Z801" s="390"/>
      <c r="AA801" s="390"/>
    </row>
    <row r="802" spans="6:27">
      <c r="F802" s="390"/>
      <c r="G802" s="390"/>
      <c r="H802" s="390"/>
      <c r="I802" s="390"/>
      <c r="J802" s="390"/>
      <c r="K802" s="390"/>
      <c r="L802" s="390"/>
      <c r="M802" s="390"/>
      <c r="N802" s="390"/>
      <c r="O802" s="390"/>
      <c r="V802" s="390"/>
      <c r="W802" s="390"/>
      <c r="X802" s="390"/>
      <c r="Y802" s="390"/>
      <c r="Z802" s="390"/>
      <c r="AA802" s="390"/>
    </row>
    <row r="803" spans="6:27">
      <c r="F803" s="390"/>
      <c r="G803" s="390"/>
      <c r="H803" s="390"/>
      <c r="I803" s="390"/>
      <c r="J803" s="390"/>
      <c r="K803" s="390"/>
      <c r="L803" s="390"/>
      <c r="M803" s="390"/>
      <c r="N803" s="390"/>
      <c r="O803" s="390"/>
      <c r="V803" s="390"/>
      <c r="W803" s="390"/>
      <c r="X803" s="390"/>
      <c r="Y803" s="390"/>
      <c r="Z803" s="390"/>
      <c r="AA803" s="390"/>
    </row>
    <row r="804" spans="6:27">
      <c r="F804" s="390"/>
      <c r="G804" s="390"/>
      <c r="H804" s="390"/>
      <c r="I804" s="390"/>
      <c r="J804" s="390"/>
      <c r="K804" s="390"/>
      <c r="L804" s="390"/>
      <c r="M804" s="390"/>
      <c r="N804" s="390"/>
      <c r="O804" s="390"/>
      <c r="V804" s="390"/>
      <c r="W804" s="390"/>
      <c r="X804" s="390"/>
      <c r="Y804" s="390"/>
      <c r="Z804" s="390"/>
      <c r="AA804" s="390"/>
    </row>
    <row r="805" spans="6:27">
      <c r="F805" s="390"/>
      <c r="G805" s="390"/>
      <c r="H805" s="390"/>
      <c r="I805" s="390"/>
      <c r="J805" s="390"/>
      <c r="K805" s="390"/>
      <c r="L805" s="390"/>
      <c r="M805" s="390"/>
      <c r="N805" s="390"/>
      <c r="O805" s="390"/>
      <c r="V805" s="390"/>
      <c r="W805" s="390"/>
      <c r="X805" s="390"/>
      <c r="Y805" s="390"/>
      <c r="Z805" s="390"/>
      <c r="AA805" s="390"/>
    </row>
    <row r="806" spans="6:27">
      <c r="F806" s="390"/>
      <c r="G806" s="390"/>
      <c r="H806" s="390"/>
      <c r="I806" s="390"/>
      <c r="J806" s="390"/>
      <c r="K806" s="390"/>
      <c r="L806" s="390"/>
      <c r="M806" s="390"/>
      <c r="N806" s="390"/>
      <c r="O806" s="390"/>
      <c r="V806" s="390"/>
      <c r="W806" s="390"/>
      <c r="X806" s="390"/>
      <c r="Y806" s="390"/>
      <c r="Z806" s="390"/>
      <c r="AA806" s="390"/>
    </row>
    <row r="807" spans="6:27">
      <c r="F807" s="390"/>
      <c r="G807" s="390"/>
      <c r="H807" s="390"/>
      <c r="I807" s="390"/>
      <c r="J807" s="390"/>
      <c r="K807" s="390"/>
      <c r="L807" s="390"/>
      <c r="M807" s="390"/>
      <c r="N807" s="390"/>
      <c r="O807" s="390"/>
      <c r="V807" s="390"/>
      <c r="W807" s="390"/>
      <c r="X807" s="390"/>
      <c r="Y807" s="390"/>
      <c r="Z807" s="390"/>
      <c r="AA807" s="390"/>
    </row>
    <row r="808" spans="6:27">
      <c r="F808" s="390"/>
      <c r="G808" s="390"/>
      <c r="H808" s="390"/>
      <c r="I808" s="390"/>
      <c r="J808" s="390"/>
      <c r="K808" s="390"/>
      <c r="L808" s="390"/>
      <c r="M808" s="390"/>
      <c r="N808" s="390"/>
      <c r="O808" s="390"/>
      <c r="V808" s="390"/>
      <c r="W808" s="390"/>
      <c r="X808" s="390"/>
      <c r="Y808" s="390"/>
      <c r="Z808" s="390"/>
      <c r="AA808" s="390"/>
    </row>
    <row r="809" spans="6:27">
      <c r="F809" s="390"/>
      <c r="G809" s="390"/>
      <c r="H809" s="390"/>
      <c r="I809" s="390"/>
      <c r="J809" s="390"/>
      <c r="K809" s="390"/>
      <c r="L809" s="390"/>
      <c r="M809" s="390"/>
      <c r="N809" s="390"/>
      <c r="O809" s="390"/>
      <c r="V809" s="390"/>
      <c r="W809" s="390"/>
      <c r="X809" s="390"/>
      <c r="Y809" s="390"/>
      <c r="Z809" s="390"/>
      <c r="AA809" s="390"/>
    </row>
    <row r="810" spans="6:27">
      <c r="F810" s="390"/>
      <c r="G810" s="390"/>
      <c r="H810" s="390"/>
      <c r="I810" s="390"/>
      <c r="J810" s="390"/>
      <c r="K810" s="390"/>
      <c r="L810" s="390"/>
      <c r="M810" s="390"/>
      <c r="N810" s="390"/>
      <c r="O810" s="390"/>
      <c r="V810" s="390"/>
      <c r="W810" s="390"/>
      <c r="X810" s="390"/>
      <c r="Y810" s="390"/>
      <c r="Z810" s="390"/>
      <c r="AA810" s="390"/>
    </row>
    <row r="811" spans="6:27">
      <c r="F811" s="390"/>
      <c r="G811" s="390"/>
      <c r="H811" s="390"/>
      <c r="I811" s="390"/>
      <c r="J811" s="390"/>
      <c r="K811" s="390"/>
      <c r="L811" s="390"/>
      <c r="M811" s="390"/>
      <c r="N811" s="390"/>
      <c r="O811" s="390"/>
      <c r="V811" s="390"/>
      <c r="W811" s="390"/>
      <c r="X811" s="390"/>
      <c r="Y811" s="390"/>
      <c r="Z811" s="390"/>
      <c r="AA811" s="390"/>
    </row>
    <row r="812" spans="6:27">
      <c r="F812" s="390"/>
      <c r="G812" s="390"/>
      <c r="H812" s="390"/>
      <c r="I812" s="390"/>
      <c r="J812" s="390"/>
      <c r="K812" s="390"/>
      <c r="L812" s="390"/>
      <c r="M812" s="390"/>
      <c r="N812" s="390"/>
      <c r="O812" s="390"/>
      <c r="V812" s="390"/>
      <c r="W812" s="390"/>
      <c r="X812" s="390"/>
      <c r="Y812" s="390"/>
      <c r="Z812" s="390"/>
      <c r="AA812" s="390"/>
    </row>
    <row r="813" spans="6:27">
      <c r="F813" s="390"/>
      <c r="G813" s="390"/>
      <c r="H813" s="390"/>
      <c r="I813" s="390"/>
      <c r="J813" s="390"/>
      <c r="K813" s="390"/>
      <c r="L813" s="390"/>
      <c r="M813" s="390"/>
      <c r="N813" s="390"/>
      <c r="O813" s="390"/>
      <c r="V813" s="390"/>
      <c r="W813" s="390"/>
      <c r="X813" s="390"/>
      <c r="Y813" s="390"/>
      <c r="Z813" s="390"/>
      <c r="AA813" s="390"/>
    </row>
    <row r="814" spans="6:27">
      <c r="F814" s="390"/>
      <c r="G814" s="390"/>
      <c r="H814" s="390"/>
      <c r="I814" s="390"/>
      <c r="J814" s="390"/>
      <c r="K814" s="390"/>
      <c r="L814" s="390"/>
      <c r="M814" s="390"/>
      <c r="N814" s="390"/>
      <c r="O814" s="390"/>
      <c r="V814" s="390"/>
      <c r="W814" s="390"/>
      <c r="X814" s="390"/>
      <c r="Y814" s="390"/>
      <c r="Z814" s="390"/>
      <c r="AA814" s="390"/>
    </row>
    <row r="815" spans="6:27">
      <c r="F815" s="390"/>
      <c r="G815" s="390"/>
      <c r="H815" s="390"/>
      <c r="I815" s="390"/>
      <c r="J815" s="390"/>
      <c r="K815" s="390"/>
      <c r="L815" s="390"/>
      <c r="M815" s="390"/>
      <c r="N815" s="390"/>
      <c r="O815" s="390"/>
      <c r="V815" s="390"/>
      <c r="W815" s="390"/>
      <c r="X815" s="390"/>
      <c r="Y815" s="390"/>
      <c r="Z815" s="390"/>
      <c r="AA815" s="390"/>
    </row>
    <row r="816" spans="6:27">
      <c r="F816" s="390"/>
      <c r="G816" s="390"/>
      <c r="H816" s="390"/>
      <c r="I816" s="390"/>
      <c r="J816" s="390"/>
      <c r="K816" s="390"/>
      <c r="L816" s="390"/>
      <c r="M816" s="390"/>
      <c r="N816" s="390"/>
      <c r="O816" s="390"/>
      <c r="V816" s="390"/>
      <c r="W816" s="390"/>
      <c r="X816" s="390"/>
      <c r="Y816" s="390"/>
      <c r="Z816" s="390"/>
      <c r="AA816" s="390"/>
    </row>
    <row r="817" spans="6:27">
      <c r="F817" s="390"/>
      <c r="G817" s="390"/>
      <c r="H817" s="390"/>
      <c r="I817" s="390"/>
      <c r="J817" s="390"/>
      <c r="K817" s="390"/>
      <c r="L817" s="390"/>
      <c r="M817" s="390"/>
      <c r="N817" s="390"/>
      <c r="O817" s="390"/>
      <c r="V817" s="390"/>
      <c r="W817" s="390"/>
      <c r="X817" s="390"/>
      <c r="Y817" s="390"/>
      <c r="Z817" s="390"/>
      <c r="AA817" s="390"/>
    </row>
    <row r="818" spans="6:27">
      <c r="F818" s="390"/>
      <c r="G818" s="390"/>
      <c r="H818" s="390"/>
      <c r="I818" s="390"/>
      <c r="J818" s="390"/>
      <c r="K818" s="390"/>
      <c r="L818" s="390"/>
      <c r="M818" s="390"/>
      <c r="N818" s="390"/>
      <c r="O818" s="390"/>
      <c r="V818" s="390"/>
      <c r="W818" s="390"/>
      <c r="X818" s="390"/>
      <c r="Y818" s="390"/>
      <c r="Z818" s="390"/>
      <c r="AA818" s="390"/>
    </row>
  </sheetData>
  <autoFilter ref="A16:AA16"/>
  <sortState ref="B17:AB380">
    <sortCondition ref="R17:R380"/>
  </sortState>
  <mergeCells count="4">
    <mergeCell ref="G11:I15"/>
    <mergeCell ref="N7:P8"/>
    <mergeCell ref="A1:O1"/>
    <mergeCell ref="AA9:AA15"/>
  </mergeCells>
  <phoneticPr fontId="40" type="noConversion"/>
  <pageMargins left="0.25" right="0.25" top="1.25" bottom="0.75" header="0.3" footer="0.3"/>
  <pageSetup scale="56" fitToHeight="0" orientation="landscape" r:id="rId1"/>
  <headerFooter>
    <oddHeader>&amp;L&amp;"Arial,Bold"&amp;G
Page &amp;P of &amp;N&amp;R&amp;"Arial,Bold"&amp;12Local Representative:&amp;10
Name&amp;"Arial,Regular"
Agency Name
Phone: 
Fax:
Email:</oddHeader>
    <oddFooter>&amp;CBuff, Inc.   •   195 Concourse Blvd, Suite B   •   Santa Rosa, &amp;12CA  95403   •   tel: 707.569.9009   •   707.569.9990   •   www.buffusa.com   •   info@buffusa.com</oddFooter>
  </headerFooter>
  <legacyDrawing r:id="rId2"/>
  <legacyDrawingHF r:id="rId3"/>
  <extLst>
    <ext xmlns:mx="http://schemas.microsoft.com/office/mac/excel/2008/main" uri="{64002731-A6B0-56B0-2670-7721B7C09600}">
      <mx:PLV Mode="0" OnePage="0" WScale="0"/>
    </ext>
  </extLst>
</worksheet>
</file>

<file path=xl/worksheets/sheet3.xml><?xml version="1.0" encoding="utf-8"?>
<worksheet xmlns="http://schemas.openxmlformats.org/spreadsheetml/2006/main" xmlns:r="http://schemas.openxmlformats.org/officeDocument/2006/relationships">
  <sheetPr codeName="Sheet3" enableFormatConditionsCalculation="0">
    <pageSetUpPr fitToPage="1"/>
  </sheetPr>
  <dimension ref="A1:K27"/>
  <sheetViews>
    <sheetView topLeftCell="A15" workbookViewId="0">
      <selection activeCell="L21" sqref="L21"/>
    </sheetView>
  </sheetViews>
  <sheetFormatPr defaultColWidth="8.6640625" defaultRowHeight="14.4"/>
  <sheetData>
    <row r="1" spans="1:11" ht="90.75" customHeight="1">
      <c r="C1" s="217" t="s">
        <v>4</v>
      </c>
      <c r="D1" s="217"/>
      <c r="E1" s="217"/>
      <c r="F1" s="217"/>
      <c r="G1" s="217"/>
      <c r="H1" s="217"/>
      <c r="I1" s="217"/>
      <c r="J1" s="217"/>
      <c r="K1" s="217"/>
    </row>
    <row r="2" spans="1:11" ht="49.95" customHeight="1">
      <c r="A2" s="51" t="s">
        <v>5</v>
      </c>
    </row>
    <row r="3" spans="1:11" s="53" customFormat="1" ht="30" customHeight="1">
      <c r="A3" s="216" t="s">
        <v>728</v>
      </c>
      <c r="B3" s="216"/>
      <c r="C3" s="216"/>
      <c r="D3" s="216"/>
      <c r="E3" s="216"/>
      <c r="F3" s="216"/>
      <c r="G3" s="216"/>
      <c r="H3" s="216"/>
      <c r="I3" s="216"/>
      <c r="J3" s="216"/>
      <c r="K3" s="216"/>
    </row>
    <row r="4" spans="1:11" ht="7.95" customHeight="1"/>
    <row r="5" spans="1:11" ht="25.2" customHeight="1">
      <c r="A5" s="51" t="s">
        <v>6</v>
      </c>
    </row>
    <row r="6" spans="1:11" s="53" customFormat="1" ht="44.25" customHeight="1">
      <c r="A6" s="216" t="s">
        <v>729</v>
      </c>
      <c r="B6" s="216"/>
      <c r="C6" s="216"/>
      <c r="D6" s="216"/>
      <c r="E6" s="216"/>
      <c r="F6" s="216"/>
      <c r="G6" s="216"/>
      <c r="H6" s="216"/>
      <c r="I6" s="216"/>
      <c r="J6" s="216"/>
      <c r="K6" s="216"/>
    </row>
    <row r="7" spans="1:11" ht="7.95" customHeight="1"/>
    <row r="8" spans="1:11" ht="25.2" customHeight="1">
      <c r="A8" s="51" t="s">
        <v>7</v>
      </c>
    </row>
    <row r="9" spans="1:11" s="53" customFormat="1" ht="15" customHeight="1">
      <c r="A9" s="216" t="s">
        <v>8</v>
      </c>
      <c r="B9" s="216"/>
      <c r="C9" s="216"/>
      <c r="D9" s="216"/>
      <c r="E9" s="216"/>
      <c r="F9" s="216"/>
      <c r="G9" s="216"/>
      <c r="H9" s="216"/>
      <c r="I9" s="216"/>
      <c r="J9" s="216"/>
      <c r="K9" s="216"/>
    </row>
    <row r="10" spans="1:11" ht="7.95" customHeight="1"/>
    <row r="11" spans="1:11" ht="25.2" customHeight="1">
      <c r="A11" s="51" t="s">
        <v>9</v>
      </c>
    </row>
    <row r="12" spans="1:11" s="53" customFormat="1" ht="30.75" customHeight="1">
      <c r="A12" s="216" t="s">
        <v>10</v>
      </c>
      <c r="B12" s="216"/>
      <c r="C12" s="216"/>
      <c r="D12" s="216"/>
      <c r="E12" s="216"/>
      <c r="F12" s="216"/>
      <c r="G12" s="216"/>
      <c r="H12" s="216"/>
      <c r="I12" s="216"/>
      <c r="J12" s="216"/>
      <c r="K12" s="216"/>
    </row>
    <row r="13" spans="1:11" ht="7.95" customHeight="1"/>
    <row r="14" spans="1:11" ht="25.2" customHeight="1">
      <c r="A14" s="51" t="s">
        <v>11</v>
      </c>
    </row>
    <row r="15" spans="1:11" s="53" customFormat="1" ht="59.25" customHeight="1">
      <c r="A15" s="216" t="s">
        <v>12</v>
      </c>
      <c r="B15" s="216"/>
      <c r="C15" s="216"/>
      <c r="D15" s="216"/>
      <c r="E15" s="216"/>
      <c r="F15" s="216"/>
      <c r="G15" s="216"/>
      <c r="H15" s="216"/>
      <c r="I15" s="216"/>
      <c r="J15" s="216"/>
      <c r="K15" s="216"/>
    </row>
    <row r="16" spans="1:11" ht="7.95" customHeight="1"/>
    <row r="17" spans="1:11" ht="25.2" customHeight="1">
      <c r="A17" s="51" t="s">
        <v>13</v>
      </c>
    </row>
    <row r="18" spans="1:11" s="53" customFormat="1" ht="30.75" customHeight="1">
      <c r="A18" s="216" t="s">
        <v>14</v>
      </c>
      <c r="B18" s="216"/>
      <c r="C18" s="216"/>
      <c r="D18" s="216"/>
      <c r="E18" s="216"/>
      <c r="F18" s="216"/>
      <c r="G18" s="216"/>
      <c r="H18" s="216"/>
      <c r="I18" s="216"/>
      <c r="J18" s="216"/>
      <c r="K18" s="216"/>
    </row>
    <row r="19" spans="1:11" ht="7.95" customHeight="1"/>
    <row r="20" spans="1:11" ht="25.2" customHeight="1">
      <c r="A20" s="51" t="s">
        <v>15</v>
      </c>
    </row>
    <row r="21" spans="1:11" s="53" customFormat="1" ht="75" customHeight="1">
      <c r="A21" s="216" t="s">
        <v>730</v>
      </c>
      <c r="B21" s="216"/>
      <c r="C21" s="216"/>
      <c r="D21" s="216"/>
      <c r="E21" s="216"/>
      <c r="F21" s="216"/>
      <c r="G21" s="216"/>
      <c r="H21" s="216"/>
      <c r="I21" s="216"/>
      <c r="J21" s="216"/>
      <c r="K21" s="216"/>
    </row>
    <row r="22" spans="1:11" ht="7.95" customHeight="1"/>
    <row r="23" spans="1:11" ht="25.2" customHeight="1">
      <c r="A23" s="52" t="s">
        <v>0</v>
      </c>
    </row>
    <row r="24" spans="1:11" s="53" customFormat="1">
      <c r="A24" s="216" t="s">
        <v>1</v>
      </c>
      <c r="B24" s="216"/>
      <c r="C24" s="216"/>
      <c r="D24" s="216"/>
      <c r="E24" s="216"/>
      <c r="F24" s="216"/>
      <c r="G24" s="216"/>
      <c r="H24" s="216"/>
      <c r="I24" s="216"/>
      <c r="J24" s="216"/>
      <c r="K24" s="216"/>
    </row>
    <row r="25" spans="1:11" ht="75" customHeight="1"/>
    <row r="26" spans="1:11">
      <c r="A26" s="218" t="s">
        <v>2</v>
      </c>
      <c r="B26" s="218"/>
      <c r="C26" s="218"/>
      <c r="D26" s="218"/>
      <c r="E26" s="218"/>
      <c r="F26" s="218"/>
      <c r="G26" s="218"/>
      <c r="H26" s="218"/>
      <c r="I26" s="218"/>
      <c r="J26" s="218"/>
      <c r="K26" s="218"/>
    </row>
    <row r="27" spans="1:11">
      <c r="A27" s="218" t="s">
        <v>3</v>
      </c>
      <c r="B27" s="218"/>
      <c r="C27" s="218"/>
      <c r="D27" s="218"/>
      <c r="E27" s="218"/>
      <c r="F27" s="218"/>
      <c r="G27" s="218"/>
      <c r="H27" s="218"/>
      <c r="I27" s="218"/>
      <c r="J27" s="218"/>
      <c r="K27" s="218"/>
    </row>
  </sheetData>
  <sheetProtection sheet="1" objects="1" scenarios="1"/>
  <mergeCells count="11">
    <mergeCell ref="A18:K18"/>
    <mergeCell ref="A21:K21"/>
    <mergeCell ref="A24:K24"/>
    <mergeCell ref="A26:K26"/>
    <mergeCell ref="A27:K27"/>
    <mergeCell ref="A15:K15"/>
    <mergeCell ref="C1:K1"/>
    <mergeCell ref="A3:K3"/>
    <mergeCell ref="A6:K6"/>
    <mergeCell ref="A9:K9"/>
    <mergeCell ref="A12:K12"/>
  </mergeCells>
  <phoneticPr fontId="40" type="noConversion"/>
  <pageMargins left="0.7" right="0.7" top="0.75" bottom="0.75" header="0.3" footer="0.3"/>
  <drawing r:id="rId1"/>
  <extLst>
    <ext xmlns:mx="http://schemas.microsoft.com/office/mac/excel/2008/main" uri="{64002731-A6B0-56B0-2670-7721B7C09600}">
      <mx:PLV Mode="0" OnePage="0" WScale="0"/>
    </ext>
  </extLst>
</worksheet>
</file>

<file path=xl/worksheets/sheet4.xml><?xml version="1.0" encoding="utf-8"?>
<worksheet xmlns="http://schemas.openxmlformats.org/spreadsheetml/2006/main" xmlns:r="http://schemas.openxmlformats.org/officeDocument/2006/relationships">
  <sheetPr codeName="Sheet4" enableFormatConditionsCalculation="0"/>
  <dimension ref="A1:V2651"/>
  <sheetViews>
    <sheetView workbookViewId="0">
      <selection activeCell="G32" sqref="G32"/>
    </sheetView>
  </sheetViews>
  <sheetFormatPr defaultColWidth="11.44140625" defaultRowHeight="14.4"/>
  <cols>
    <col min="1" max="4" width="11.44140625" style="164"/>
    <col min="5" max="7" width="11.44140625" style="165"/>
    <col min="8" max="8" width="11.44140625" style="166"/>
    <col min="9" max="12" width="11.44140625" style="164"/>
    <col min="13" max="13" width="20.33203125" style="164" customWidth="1"/>
    <col min="14" max="16" width="20.33203125" customWidth="1"/>
  </cols>
  <sheetData>
    <row r="1" spans="1:22">
      <c r="A1" s="164" t="s">
        <v>115</v>
      </c>
      <c r="B1" s="164" t="s">
        <v>116</v>
      </c>
      <c r="C1" s="164" t="s">
        <v>102</v>
      </c>
      <c r="D1" s="164" t="s">
        <v>103</v>
      </c>
      <c r="E1" s="165" t="s">
        <v>21</v>
      </c>
      <c r="F1" s="165" t="s">
        <v>105</v>
      </c>
      <c r="G1" s="165" t="s">
        <v>112</v>
      </c>
      <c r="H1" s="166" t="s">
        <v>104</v>
      </c>
      <c r="I1" s="164" t="s">
        <v>106</v>
      </c>
      <c r="J1" s="164" t="s">
        <v>107</v>
      </c>
      <c r="K1" s="164" t="s">
        <v>108</v>
      </c>
      <c r="L1" s="164" t="s">
        <v>109</v>
      </c>
      <c r="M1" s="164" t="s">
        <v>110</v>
      </c>
      <c r="Q1" t="s">
        <v>108</v>
      </c>
      <c r="R1" s="59" t="str">
        <f>"Order Export for customer "&amp;'Order Form'!N2&amp;".csv"</f>
        <v>Order Export for customer .csv</v>
      </c>
    </row>
    <row r="2" spans="1:22">
      <c r="A2" s="167">
        <f>'Order Form'!A17</f>
        <v>107670</v>
      </c>
      <c r="B2" s="167">
        <f>'Order Form'!A17</f>
        <v>107670</v>
      </c>
      <c r="C2" s="168">
        <f t="shared" ref="C2" si="0">IF(B2=0,A2,B2)</f>
        <v>107670</v>
      </c>
      <c r="D2" s="164">
        <f>'Order Form'!$N$2</f>
        <v>0</v>
      </c>
      <c r="E2" s="165">
        <f>'Order Form'!$L$11</f>
        <v>0</v>
      </c>
      <c r="F2" s="165" t="str">
        <f>IF(ISBLANK('Order Form'!$K$12),"",'Order Form'!$K$12)</f>
        <v/>
      </c>
      <c r="G2" s="165">
        <f t="shared" ref="G2:G65" ca="1" si="1">TODAY()</f>
        <v>41493</v>
      </c>
      <c r="H2" s="166">
        <f>'Order Form'!$K$13</f>
        <v>0</v>
      </c>
      <c r="I2" s="169">
        <f>'Order Form'!F17</f>
        <v>19</v>
      </c>
      <c r="J2" s="164">
        <f>'Order Form'!K17</f>
        <v>0</v>
      </c>
      <c r="K2" s="164" t="str">
        <f t="shared" ref="K2" si="2">IF(J2=0,"F","T")</f>
        <v>F</v>
      </c>
      <c r="L2" s="164">
        <f>IF('Pricing + Order Summary'!$O$13&gt;=5000,14,IF('Pricing + Order Summary'!$O$13&gt;=3500,15,IF('Pricing + Order Summary'!$O$13&gt;=2500,16,IF('Pricing + Order Summary'!$O$13&gt;=1000,23,21))))</f>
        <v>21</v>
      </c>
      <c r="M2" s="164" t="str">
        <f>"SPR2014"&amp;"-1-"&amp;D2</f>
        <v>SPR2014-1-0</v>
      </c>
      <c r="Q2" t="s">
        <v>111</v>
      </c>
    </row>
    <row r="3" spans="1:22">
      <c r="A3" s="167">
        <f>'Order Form'!A18</f>
        <v>107669</v>
      </c>
      <c r="B3" s="167">
        <f>'Order Form'!A18</f>
        <v>107669</v>
      </c>
      <c r="C3" s="168">
        <f t="shared" ref="C3:C66" si="3">IF(B3=0,A3,B3)</f>
        <v>107669</v>
      </c>
      <c r="D3" s="164">
        <f>'Order Form'!$N$2</f>
        <v>0</v>
      </c>
      <c r="E3" s="165">
        <f>'Order Form'!$K$11</f>
        <v>0</v>
      </c>
      <c r="F3" s="165" t="str">
        <f>IF(ISBLANK('Order Form'!$K$12),"",'Order Form'!$K$12)</f>
        <v/>
      </c>
      <c r="G3" s="165">
        <f t="shared" ca="1" si="1"/>
        <v>41493</v>
      </c>
      <c r="H3" s="166">
        <f>'Order Form'!$K$13</f>
        <v>0</v>
      </c>
      <c r="I3" s="169">
        <f>'Order Form'!F18</f>
        <v>19</v>
      </c>
      <c r="J3" s="164">
        <f>'Order Form'!K18</f>
        <v>0</v>
      </c>
      <c r="K3" s="164" t="str">
        <f t="shared" ref="K3:K66" si="4">IF(J3=0,"F","T")</f>
        <v>F</v>
      </c>
      <c r="L3" s="164">
        <f>IF('Pricing + Order Summary'!$O$13&gt;=5000,14,IF('Pricing + Order Summary'!$O$13&gt;=3500,15,IF('Pricing + Order Summary'!$O$13&gt;=2500,16,IF('Pricing + Order Summary'!$O$13&gt;=1000,23,21))))</f>
        <v>21</v>
      </c>
      <c r="M3" s="164" t="str">
        <f t="shared" ref="M3:M66" si="5">"SPR2014"&amp;"-1-"&amp;D3</f>
        <v>SPR2014-1-0</v>
      </c>
    </row>
    <row r="4" spans="1:22">
      <c r="A4" s="167">
        <f>'Order Form'!A19</f>
        <v>107671</v>
      </c>
      <c r="B4" s="167">
        <f>'Order Form'!A19</f>
        <v>107671</v>
      </c>
      <c r="C4" s="168">
        <f t="shared" si="3"/>
        <v>107671</v>
      </c>
      <c r="D4" s="164">
        <f>'Order Form'!$N$2</f>
        <v>0</v>
      </c>
      <c r="E4" s="165">
        <f>'Order Form'!$K$11</f>
        <v>0</v>
      </c>
      <c r="F4" s="165" t="str">
        <f>IF(ISBLANK('Order Form'!$K$12),"",'Order Form'!$K$12)</f>
        <v/>
      </c>
      <c r="G4" s="165">
        <f t="shared" ca="1" si="1"/>
        <v>41493</v>
      </c>
      <c r="H4" s="166">
        <f>'Order Form'!$K$13</f>
        <v>0</v>
      </c>
      <c r="I4" s="169">
        <f>'Order Form'!F19</f>
        <v>19.5</v>
      </c>
      <c r="J4" s="164">
        <f>'Order Form'!K19</f>
        <v>0</v>
      </c>
      <c r="K4" s="164" t="str">
        <f t="shared" si="4"/>
        <v>F</v>
      </c>
      <c r="L4" s="164">
        <f>IF('Pricing + Order Summary'!$O$13&gt;=5000,14,IF('Pricing + Order Summary'!$O$13&gt;=3500,15,IF('Pricing + Order Summary'!$O$13&gt;=2500,16,IF('Pricing + Order Summary'!$O$13&gt;=1000,23,21))))</f>
        <v>21</v>
      </c>
      <c r="M4" s="164" t="str">
        <f t="shared" si="5"/>
        <v>SPR2014-1-0</v>
      </c>
    </row>
    <row r="5" spans="1:22">
      <c r="A5" s="167">
        <f>'Order Form'!A20</f>
        <v>107673</v>
      </c>
      <c r="B5" s="167">
        <f>'Order Form'!A20</f>
        <v>107673</v>
      </c>
      <c r="C5" s="168">
        <f t="shared" si="3"/>
        <v>107673</v>
      </c>
      <c r="D5" s="164">
        <f>'Order Form'!$N$2</f>
        <v>0</v>
      </c>
      <c r="E5" s="165">
        <f>'Order Form'!$K$11</f>
        <v>0</v>
      </c>
      <c r="F5" s="165" t="str">
        <f>IF(ISBLANK('Order Form'!$K$12),"",'Order Form'!$K$12)</f>
        <v/>
      </c>
      <c r="G5" s="165">
        <f t="shared" ca="1" si="1"/>
        <v>41493</v>
      </c>
      <c r="H5" s="166">
        <f>'Order Form'!$K$13</f>
        <v>0</v>
      </c>
      <c r="I5" s="169">
        <f>'Order Form'!F20</f>
        <v>17.5</v>
      </c>
      <c r="J5" s="164">
        <f>'Order Form'!K20</f>
        <v>0</v>
      </c>
      <c r="K5" s="164" t="str">
        <f t="shared" si="4"/>
        <v>F</v>
      </c>
      <c r="L5" s="164">
        <f>IF('Pricing + Order Summary'!$O$13&gt;=5000,14,IF('Pricing + Order Summary'!$O$13&gt;=3500,15,IF('Pricing + Order Summary'!$O$13&gt;=2500,16,IF('Pricing + Order Summary'!$O$13&gt;=1000,23,21))))</f>
        <v>21</v>
      </c>
      <c r="M5" s="164" t="str">
        <f t="shared" si="5"/>
        <v>SPR2014-1-0</v>
      </c>
      <c r="V5" t="s">
        <v>118</v>
      </c>
    </row>
    <row r="6" spans="1:22">
      <c r="A6" s="167">
        <f>'Order Form'!A21</f>
        <v>107675</v>
      </c>
      <c r="B6" s="167">
        <f>'Order Form'!A21</f>
        <v>107675</v>
      </c>
      <c r="C6" s="168">
        <f t="shared" si="3"/>
        <v>107675</v>
      </c>
      <c r="D6" s="164">
        <f>'Order Form'!$N$2</f>
        <v>0</v>
      </c>
      <c r="E6" s="165">
        <f>'Order Form'!$K$11</f>
        <v>0</v>
      </c>
      <c r="F6" s="165" t="str">
        <f>IF(ISBLANK('Order Form'!$K$12),"",'Order Form'!$K$12)</f>
        <v/>
      </c>
      <c r="G6" s="165">
        <f t="shared" ca="1" si="1"/>
        <v>41493</v>
      </c>
      <c r="H6" s="166">
        <f>'Order Form'!$K$13</f>
        <v>0</v>
      </c>
      <c r="I6" s="169">
        <f>'Order Form'!F21</f>
        <v>17.5</v>
      </c>
      <c r="J6" s="164">
        <f>'Order Form'!K21</f>
        <v>0</v>
      </c>
      <c r="K6" s="164" t="str">
        <f t="shared" si="4"/>
        <v>F</v>
      </c>
      <c r="L6" s="164">
        <f>IF('Pricing + Order Summary'!$O$13&gt;=5000,14,IF('Pricing + Order Summary'!$O$13&gt;=3500,15,IF('Pricing + Order Summary'!$O$13&gt;=2500,16,IF('Pricing + Order Summary'!$O$13&gt;=1000,23,21))))</f>
        <v>21</v>
      </c>
      <c r="M6" s="164" t="str">
        <f t="shared" si="5"/>
        <v>SPR2014-1-0</v>
      </c>
    </row>
    <row r="7" spans="1:22">
      <c r="A7" s="167">
        <f>'Order Form'!A22</f>
        <v>107674</v>
      </c>
      <c r="B7" s="167">
        <f>'Order Form'!A22</f>
        <v>107674</v>
      </c>
      <c r="C7" s="168">
        <f t="shared" si="3"/>
        <v>107674</v>
      </c>
      <c r="D7" s="164">
        <f>'Order Form'!$N$2</f>
        <v>0</v>
      </c>
      <c r="E7" s="165">
        <f>'Order Form'!$K$11</f>
        <v>0</v>
      </c>
      <c r="F7" s="165" t="str">
        <f>IF(ISBLANK('Order Form'!$K$12),"",'Order Form'!$K$12)</f>
        <v/>
      </c>
      <c r="G7" s="165">
        <f t="shared" ca="1" si="1"/>
        <v>41493</v>
      </c>
      <c r="H7" s="166">
        <f>'Order Form'!$K$13</f>
        <v>0</v>
      </c>
      <c r="I7" s="169">
        <f>'Order Form'!F22</f>
        <v>17.5</v>
      </c>
      <c r="J7" s="164">
        <f>'Order Form'!K22</f>
        <v>0</v>
      </c>
      <c r="K7" s="164" t="str">
        <f t="shared" si="4"/>
        <v>F</v>
      </c>
      <c r="L7" s="164">
        <f>IF('Pricing + Order Summary'!$O$13&gt;=5000,14,IF('Pricing + Order Summary'!$O$13&gt;=3500,15,IF('Pricing + Order Summary'!$O$13&gt;=2500,16,IF('Pricing + Order Summary'!$O$13&gt;=1000,23,21))))</f>
        <v>21</v>
      </c>
      <c r="M7" s="164" t="str">
        <f t="shared" si="5"/>
        <v>SPR2014-1-0</v>
      </c>
    </row>
    <row r="8" spans="1:22">
      <c r="A8" s="167">
        <f>'Order Form'!A23</f>
        <v>107672</v>
      </c>
      <c r="B8" s="167">
        <f>'Order Form'!A23</f>
        <v>107672</v>
      </c>
      <c r="C8" s="168">
        <f t="shared" si="3"/>
        <v>107672</v>
      </c>
      <c r="D8" s="164">
        <f>'Order Form'!$N$2</f>
        <v>0</v>
      </c>
      <c r="E8" s="165">
        <f>'Order Form'!$K$11</f>
        <v>0</v>
      </c>
      <c r="F8" s="165" t="str">
        <f>IF(ISBLANK('Order Form'!$K$12),"",'Order Form'!$K$12)</f>
        <v/>
      </c>
      <c r="G8" s="165">
        <f t="shared" ca="1" si="1"/>
        <v>41493</v>
      </c>
      <c r="H8" s="166">
        <f>'Order Form'!$K$13</f>
        <v>0</v>
      </c>
      <c r="I8" s="169">
        <f>'Order Form'!F23</f>
        <v>17.5</v>
      </c>
      <c r="J8" s="164">
        <f>'Order Form'!K23</f>
        <v>0</v>
      </c>
      <c r="K8" s="164" t="str">
        <f t="shared" si="4"/>
        <v>F</v>
      </c>
      <c r="L8" s="164">
        <f>IF('Pricing + Order Summary'!$O$13&gt;=5000,14,IF('Pricing + Order Summary'!$O$13&gt;=3500,15,IF('Pricing + Order Summary'!$O$13&gt;=2500,16,IF('Pricing + Order Summary'!$O$13&gt;=1000,23,21))))</f>
        <v>21</v>
      </c>
      <c r="M8" s="164" t="str">
        <f t="shared" si="5"/>
        <v>SPR2014-1-0</v>
      </c>
    </row>
    <row r="9" spans="1:22">
      <c r="A9" s="167">
        <f>'Order Form'!A24</f>
        <v>107667</v>
      </c>
      <c r="B9" s="167">
        <f>'Order Form'!A24</f>
        <v>107667</v>
      </c>
      <c r="C9" s="168">
        <f t="shared" si="3"/>
        <v>107667</v>
      </c>
      <c r="D9" s="164">
        <f>'Order Form'!$N$2</f>
        <v>0</v>
      </c>
      <c r="E9" s="165">
        <f>'Order Form'!$K$11</f>
        <v>0</v>
      </c>
      <c r="F9" s="165" t="str">
        <f>IF(ISBLANK('Order Form'!$K$12),"",'Order Form'!$K$12)</f>
        <v/>
      </c>
      <c r="G9" s="165">
        <f t="shared" ca="1" si="1"/>
        <v>41493</v>
      </c>
      <c r="H9" s="166">
        <f>'Order Form'!$K$13</f>
        <v>0</v>
      </c>
      <c r="I9" s="169">
        <f>'Order Form'!F24</f>
        <v>11.5</v>
      </c>
      <c r="J9" s="164">
        <f>'Order Form'!K24</f>
        <v>0</v>
      </c>
      <c r="K9" s="164" t="str">
        <f t="shared" si="4"/>
        <v>F</v>
      </c>
      <c r="L9" s="164">
        <f>IF('Pricing + Order Summary'!$O$13&gt;=5000,14,IF('Pricing + Order Summary'!$O$13&gt;=3500,15,IF('Pricing + Order Summary'!$O$13&gt;=2500,16,IF('Pricing + Order Summary'!$O$13&gt;=1000,23,21))))</f>
        <v>21</v>
      </c>
      <c r="M9" s="164" t="str">
        <f t="shared" si="5"/>
        <v>SPR2014-1-0</v>
      </c>
    </row>
    <row r="10" spans="1:22">
      <c r="A10" s="167">
        <f>'Order Form'!A25</f>
        <v>107663</v>
      </c>
      <c r="B10" s="167">
        <f>'Order Form'!A25</f>
        <v>107663</v>
      </c>
      <c r="C10" s="168">
        <f t="shared" si="3"/>
        <v>107663</v>
      </c>
      <c r="D10" s="164">
        <f>'Order Form'!$N$2</f>
        <v>0</v>
      </c>
      <c r="E10" s="165">
        <f>'Order Form'!$K$11</f>
        <v>0</v>
      </c>
      <c r="F10" s="165" t="str">
        <f>IF(ISBLANK('Order Form'!$K$12),"",'Order Form'!$K$12)</f>
        <v/>
      </c>
      <c r="G10" s="165">
        <f t="shared" ca="1" si="1"/>
        <v>41493</v>
      </c>
      <c r="H10" s="166">
        <f>'Order Form'!$K$13</f>
        <v>0</v>
      </c>
      <c r="I10" s="169">
        <f>'Order Form'!F25</f>
        <v>11.5</v>
      </c>
      <c r="J10" s="164">
        <f>'Order Form'!K25</f>
        <v>0</v>
      </c>
      <c r="K10" s="164" t="str">
        <f t="shared" si="4"/>
        <v>F</v>
      </c>
      <c r="L10" s="164">
        <f>IF('Pricing + Order Summary'!$O$13&gt;=5000,14,IF('Pricing + Order Summary'!$O$13&gt;=3500,15,IF('Pricing + Order Summary'!$O$13&gt;=2500,16,IF('Pricing + Order Summary'!$O$13&gt;=1000,23,21))))</f>
        <v>21</v>
      </c>
      <c r="M10" s="164" t="str">
        <f t="shared" si="5"/>
        <v>SPR2014-1-0</v>
      </c>
    </row>
    <row r="11" spans="1:22">
      <c r="A11" s="167">
        <f>'Order Form'!A26</f>
        <v>107664</v>
      </c>
      <c r="B11" s="167">
        <f>'Order Form'!A26</f>
        <v>107664</v>
      </c>
      <c r="C11" s="168">
        <f t="shared" si="3"/>
        <v>107664</v>
      </c>
      <c r="D11" s="164">
        <f>'Order Form'!$N$2</f>
        <v>0</v>
      </c>
      <c r="E11" s="165">
        <f>'Order Form'!$K$11</f>
        <v>0</v>
      </c>
      <c r="F11" s="165" t="str">
        <f>IF(ISBLANK('Order Form'!$K$12),"",'Order Form'!$K$12)</f>
        <v/>
      </c>
      <c r="G11" s="165">
        <f t="shared" ca="1" si="1"/>
        <v>41493</v>
      </c>
      <c r="H11" s="166">
        <f>'Order Form'!$K$13</f>
        <v>0</v>
      </c>
      <c r="I11" s="169">
        <f>'Order Form'!F26</f>
        <v>11.5</v>
      </c>
      <c r="J11" s="164">
        <f>'Order Form'!K26</f>
        <v>0</v>
      </c>
      <c r="K11" s="164" t="str">
        <f t="shared" si="4"/>
        <v>F</v>
      </c>
      <c r="L11" s="164">
        <f>IF('Pricing + Order Summary'!$O$13&gt;=5000,14,IF('Pricing + Order Summary'!$O$13&gt;=3500,15,IF('Pricing + Order Summary'!$O$13&gt;=2500,16,IF('Pricing + Order Summary'!$O$13&gt;=1000,23,21))))</f>
        <v>21</v>
      </c>
      <c r="M11" s="164" t="str">
        <f t="shared" si="5"/>
        <v>SPR2014-1-0</v>
      </c>
    </row>
    <row r="12" spans="1:22">
      <c r="A12" s="167">
        <f>'Order Form'!A27</f>
        <v>107668</v>
      </c>
      <c r="B12" s="167">
        <f>'Order Form'!A27</f>
        <v>107668</v>
      </c>
      <c r="C12" s="168">
        <f t="shared" si="3"/>
        <v>107668</v>
      </c>
      <c r="D12" s="164">
        <f>'Order Form'!$N$2</f>
        <v>0</v>
      </c>
      <c r="E12" s="165">
        <f>'Order Form'!$K$11</f>
        <v>0</v>
      </c>
      <c r="F12" s="165" t="str">
        <f>IF(ISBLANK('Order Form'!$K$12),"",'Order Form'!$K$12)</f>
        <v/>
      </c>
      <c r="G12" s="165">
        <f t="shared" ca="1" si="1"/>
        <v>41493</v>
      </c>
      <c r="H12" s="166">
        <f>'Order Form'!$K$13</f>
        <v>0</v>
      </c>
      <c r="I12" s="169">
        <f>'Order Form'!F27</f>
        <v>11.5</v>
      </c>
      <c r="J12" s="164">
        <f>'Order Form'!K27</f>
        <v>0</v>
      </c>
      <c r="K12" s="164" t="str">
        <f t="shared" si="4"/>
        <v>F</v>
      </c>
      <c r="L12" s="164">
        <f>IF('Pricing + Order Summary'!$O$13&gt;=5000,14,IF('Pricing + Order Summary'!$O$13&gt;=3500,15,IF('Pricing + Order Summary'!$O$13&gt;=2500,16,IF('Pricing + Order Summary'!$O$13&gt;=1000,23,21))))</f>
        <v>21</v>
      </c>
      <c r="M12" s="164" t="str">
        <f t="shared" si="5"/>
        <v>SPR2014-1-0</v>
      </c>
    </row>
    <row r="13" spans="1:22">
      <c r="A13" s="167">
        <f>'Order Form'!A28</f>
        <v>107665</v>
      </c>
      <c r="B13" s="167">
        <f>'Order Form'!A28</f>
        <v>107665</v>
      </c>
      <c r="C13" s="168">
        <f t="shared" si="3"/>
        <v>107665</v>
      </c>
      <c r="D13" s="164">
        <f>'Order Form'!$N$2</f>
        <v>0</v>
      </c>
      <c r="E13" s="165">
        <f>'Order Form'!$K$11</f>
        <v>0</v>
      </c>
      <c r="F13" s="165" t="str">
        <f>IF(ISBLANK('Order Form'!$K$12),"",'Order Form'!$K$12)</f>
        <v/>
      </c>
      <c r="G13" s="165">
        <f t="shared" ca="1" si="1"/>
        <v>41493</v>
      </c>
      <c r="H13" s="166">
        <f>'Order Form'!$K$13</f>
        <v>0</v>
      </c>
      <c r="I13" s="169">
        <f>'Order Form'!F28</f>
        <v>11.5</v>
      </c>
      <c r="J13" s="164">
        <f>'Order Form'!K28</f>
        <v>0</v>
      </c>
      <c r="K13" s="164" t="str">
        <f t="shared" si="4"/>
        <v>F</v>
      </c>
      <c r="L13" s="164">
        <f>IF('Pricing + Order Summary'!$O$13&gt;=5000,14,IF('Pricing + Order Summary'!$O$13&gt;=3500,15,IF('Pricing + Order Summary'!$O$13&gt;=2500,16,IF('Pricing + Order Summary'!$O$13&gt;=1000,23,21))))</f>
        <v>21</v>
      </c>
      <c r="M13" s="164" t="str">
        <f t="shared" si="5"/>
        <v>SPR2014-1-0</v>
      </c>
    </row>
    <row r="14" spans="1:22">
      <c r="A14" s="167">
        <f>'Order Form'!A29</f>
        <v>107662</v>
      </c>
      <c r="B14" s="167">
        <f>'Order Form'!A29</f>
        <v>107662</v>
      </c>
      <c r="C14" s="168">
        <f t="shared" si="3"/>
        <v>107662</v>
      </c>
      <c r="D14" s="164">
        <f>'Order Form'!$N$2</f>
        <v>0</v>
      </c>
      <c r="E14" s="165">
        <f>'Order Form'!$K$11</f>
        <v>0</v>
      </c>
      <c r="F14" s="165" t="str">
        <f>IF(ISBLANK('Order Form'!$K$12),"",'Order Form'!$K$12)</f>
        <v/>
      </c>
      <c r="G14" s="165">
        <f t="shared" ca="1" si="1"/>
        <v>41493</v>
      </c>
      <c r="H14" s="166">
        <f>'Order Form'!$K$13</f>
        <v>0</v>
      </c>
      <c r="I14" s="169">
        <f>'Order Form'!F29</f>
        <v>11.5</v>
      </c>
      <c r="J14" s="164">
        <f>'Order Form'!K29</f>
        <v>0</v>
      </c>
      <c r="K14" s="164" t="str">
        <f t="shared" si="4"/>
        <v>F</v>
      </c>
      <c r="L14" s="164">
        <f>IF('Pricing + Order Summary'!$O$13&gt;=5000,14,IF('Pricing + Order Summary'!$O$13&gt;=3500,15,IF('Pricing + Order Summary'!$O$13&gt;=2500,16,IF('Pricing + Order Summary'!$O$13&gt;=1000,23,21))))</f>
        <v>21</v>
      </c>
      <c r="M14" s="164" t="str">
        <f t="shared" si="5"/>
        <v>SPR2014-1-0</v>
      </c>
    </row>
    <row r="15" spans="1:22">
      <c r="A15" s="167">
        <f>'Order Form'!A30</f>
        <v>107666</v>
      </c>
      <c r="B15" s="167">
        <f>'Order Form'!A30</f>
        <v>107666</v>
      </c>
      <c r="C15" s="168">
        <f t="shared" si="3"/>
        <v>107666</v>
      </c>
      <c r="D15" s="164">
        <f>'Order Form'!$N$2</f>
        <v>0</v>
      </c>
      <c r="E15" s="165">
        <f>'Order Form'!$K$11</f>
        <v>0</v>
      </c>
      <c r="F15" s="165" t="str">
        <f>IF(ISBLANK('Order Form'!$K$12),"",'Order Form'!$K$12)</f>
        <v/>
      </c>
      <c r="G15" s="165">
        <f t="shared" ca="1" si="1"/>
        <v>41493</v>
      </c>
      <c r="H15" s="166">
        <f>'Order Form'!$K$13</f>
        <v>0</v>
      </c>
      <c r="I15" s="169">
        <f>'Order Form'!F30</f>
        <v>11.75</v>
      </c>
      <c r="J15" s="164">
        <f>'Order Form'!K30</f>
        <v>0</v>
      </c>
      <c r="K15" s="164" t="str">
        <f t="shared" si="4"/>
        <v>F</v>
      </c>
      <c r="L15" s="164">
        <f>IF('Pricing + Order Summary'!$O$13&gt;=5000,14,IF('Pricing + Order Summary'!$O$13&gt;=3500,15,IF('Pricing + Order Summary'!$O$13&gt;=2500,16,IF('Pricing + Order Summary'!$O$13&gt;=1000,23,21))))</f>
        <v>21</v>
      </c>
      <c r="M15" s="164" t="str">
        <f t="shared" si="5"/>
        <v>SPR2014-1-0</v>
      </c>
    </row>
    <row r="16" spans="1:22">
      <c r="A16" s="167">
        <f>'Order Form'!A31</f>
        <v>107692</v>
      </c>
      <c r="B16" s="167">
        <f>'Order Form'!A31</f>
        <v>107692</v>
      </c>
      <c r="C16" s="168">
        <f t="shared" si="3"/>
        <v>107692</v>
      </c>
      <c r="D16" s="164">
        <f>'Order Form'!$N$2</f>
        <v>0</v>
      </c>
      <c r="E16" s="165">
        <f>'Order Form'!$K$11</f>
        <v>0</v>
      </c>
      <c r="F16" s="165" t="str">
        <f>IF(ISBLANK('Order Form'!$K$12),"",'Order Form'!$K$12)</f>
        <v/>
      </c>
      <c r="G16" s="165">
        <f t="shared" ca="1" si="1"/>
        <v>41493</v>
      </c>
      <c r="H16" s="166">
        <f>'Order Form'!$K$13</f>
        <v>0</v>
      </c>
      <c r="I16" s="169">
        <f>'Order Form'!F31</f>
        <v>11.75</v>
      </c>
      <c r="J16" s="164">
        <f>'Order Form'!K31</f>
        <v>0</v>
      </c>
      <c r="K16" s="164" t="str">
        <f t="shared" si="4"/>
        <v>F</v>
      </c>
      <c r="L16" s="164">
        <f>IF('Pricing + Order Summary'!$O$13&gt;=5000,14,IF('Pricing + Order Summary'!$O$13&gt;=3500,15,IF('Pricing + Order Summary'!$O$13&gt;=2500,16,IF('Pricing + Order Summary'!$O$13&gt;=1000,23,21))))</f>
        <v>21</v>
      </c>
      <c r="M16" s="164" t="str">
        <f t="shared" si="5"/>
        <v>SPR2014-1-0</v>
      </c>
    </row>
    <row r="17" spans="1:13">
      <c r="A17" s="167">
        <f>'Order Form'!A32</f>
        <v>107694</v>
      </c>
      <c r="B17" s="167">
        <f>'Order Form'!A32</f>
        <v>107694</v>
      </c>
      <c r="C17" s="168">
        <f t="shared" si="3"/>
        <v>107694</v>
      </c>
      <c r="D17" s="164">
        <f>'Order Form'!$N$2</f>
        <v>0</v>
      </c>
      <c r="E17" s="165">
        <f>'Order Form'!$K$11</f>
        <v>0</v>
      </c>
      <c r="F17" s="165" t="str">
        <f>IF(ISBLANK('Order Form'!$K$12),"",'Order Form'!$K$12)</f>
        <v/>
      </c>
      <c r="G17" s="165">
        <f t="shared" ca="1" si="1"/>
        <v>41493</v>
      </c>
      <c r="H17" s="166">
        <f>'Order Form'!$K$13</f>
        <v>0</v>
      </c>
      <c r="I17" s="169">
        <f>'Order Form'!F32</f>
        <v>11.75</v>
      </c>
      <c r="J17" s="164">
        <f>'Order Form'!K32</f>
        <v>0</v>
      </c>
      <c r="K17" s="164" t="str">
        <f t="shared" si="4"/>
        <v>F</v>
      </c>
      <c r="L17" s="164">
        <f>IF('Pricing + Order Summary'!$O$13&gt;=5000,14,IF('Pricing + Order Summary'!$O$13&gt;=3500,15,IF('Pricing + Order Summary'!$O$13&gt;=2500,16,IF('Pricing + Order Summary'!$O$13&gt;=1000,23,21))))</f>
        <v>21</v>
      </c>
      <c r="M17" s="164" t="str">
        <f t="shared" si="5"/>
        <v>SPR2014-1-0</v>
      </c>
    </row>
    <row r="18" spans="1:13">
      <c r="A18" s="167">
        <f>'Order Form'!A33</f>
        <v>107696</v>
      </c>
      <c r="B18" s="167">
        <f>'Order Form'!A33</f>
        <v>107696</v>
      </c>
      <c r="C18" s="168">
        <f t="shared" si="3"/>
        <v>107696</v>
      </c>
      <c r="D18" s="164">
        <f>'Order Form'!$N$2</f>
        <v>0</v>
      </c>
      <c r="E18" s="165">
        <f>'Order Form'!$K$11</f>
        <v>0</v>
      </c>
      <c r="F18" s="165" t="str">
        <f>IF(ISBLANK('Order Form'!$K$12),"",'Order Form'!$K$12)</f>
        <v/>
      </c>
      <c r="G18" s="165">
        <f t="shared" ca="1" si="1"/>
        <v>41493</v>
      </c>
      <c r="H18" s="166">
        <f>'Order Form'!$K$13</f>
        <v>0</v>
      </c>
      <c r="I18" s="169">
        <f>'Order Form'!F33</f>
        <v>11.75</v>
      </c>
      <c r="J18" s="164">
        <f>'Order Form'!K33</f>
        <v>0</v>
      </c>
      <c r="K18" s="164" t="str">
        <f t="shared" si="4"/>
        <v>F</v>
      </c>
      <c r="L18" s="164">
        <f>IF('Pricing + Order Summary'!$O$13&gt;=5000,14,IF('Pricing + Order Summary'!$O$13&gt;=3500,15,IF('Pricing + Order Summary'!$O$13&gt;=2500,16,IF('Pricing + Order Summary'!$O$13&gt;=1000,23,21))))</f>
        <v>21</v>
      </c>
      <c r="M18" s="164" t="str">
        <f t="shared" si="5"/>
        <v>SPR2014-1-0</v>
      </c>
    </row>
    <row r="19" spans="1:13">
      <c r="A19" s="167">
        <f>'Order Form'!A34</f>
        <v>107697</v>
      </c>
      <c r="B19" s="167">
        <f>'Order Form'!A34</f>
        <v>107697</v>
      </c>
      <c r="C19" s="168">
        <f t="shared" si="3"/>
        <v>107697</v>
      </c>
      <c r="D19" s="164">
        <f>'Order Form'!$N$2</f>
        <v>0</v>
      </c>
      <c r="E19" s="165">
        <f>'Order Form'!$K$11</f>
        <v>0</v>
      </c>
      <c r="F19" s="165" t="str">
        <f>IF(ISBLANK('Order Form'!$K$12),"",'Order Form'!$K$12)</f>
        <v/>
      </c>
      <c r="G19" s="165">
        <f t="shared" ca="1" si="1"/>
        <v>41493</v>
      </c>
      <c r="H19" s="166">
        <f>'Order Form'!$K$13</f>
        <v>0</v>
      </c>
      <c r="I19" s="169">
        <f>'Order Form'!F34</f>
        <v>11.75</v>
      </c>
      <c r="J19" s="164">
        <f>'Order Form'!K34</f>
        <v>0</v>
      </c>
      <c r="K19" s="164" t="str">
        <f t="shared" si="4"/>
        <v>F</v>
      </c>
      <c r="L19" s="164">
        <f>IF('Pricing + Order Summary'!$O$13&gt;=5000,14,IF('Pricing + Order Summary'!$O$13&gt;=3500,15,IF('Pricing + Order Summary'!$O$13&gt;=2500,16,IF('Pricing + Order Summary'!$O$13&gt;=1000,23,21))))</f>
        <v>21</v>
      </c>
      <c r="M19" s="164" t="str">
        <f t="shared" si="5"/>
        <v>SPR2014-1-0</v>
      </c>
    </row>
    <row r="20" spans="1:13">
      <c r="A20" s="167">
        <f>'Order Form'!A35</f>
        <v>107698</v>
      </c>
      <c r="B20" s="167">
        <f>'Order Form'!A35</f>
        <v>107698</v>
      </c>
      <c r="C20" s="168">
        <f t="shared" si="3"/>
        <v>107698</v>
      </c>
      <c r="D20" s="164">
        <f>'Order Form'!$N$2</f>
        <v>0</v>
      </c>
      <c r="E20" s="165">
        <f>'Order Form'!$K$11</f>
        <v>0</v>
      </c>
      <c r="F20" s="165" t="str">
        <f>IF(ISBLANK('Order Form'!$K$12),"",'Order Form'!$K$12)</f>
        <v/>
      </c>
      <c r="G20" s="165">
        <f t="shared" ca="1" si="1"/>
        <v>41493</v>
      </c>
      <c r="H20" s="166">
        <f>'Order Form'!$K$13</f>
        <v>0</v>
      </c>
      <c r="I20" s="169">
        <f>'Order Form'!F35</f>
        <v>11.75</v>
      </c>
      <c r="J20" s="164">
        <f>'Order Form'!K35</f>
        <v>0</v>
      </c>
      <c r="K20" s="164" t="str">
        <f t="shared" si="4"/>
        <v>F</v>
      </c>
      <c r="L20" s="164">
        <f>IF('Pricing + Order Summary'!$O$13&gt;=5000,14,IF('Pricing + Order Summary'!$O$13&gt;=3500,15,IF('Pricing + Order Summary'!$O$13&gt;=2500,16,IF('Pricing + Order Summary'!$O$13&gt;=1000,23,21))))</f>
        <v>21</v>
      </c>
      <c r="M20" s="164" t="str">
        <f t="shared" si="5"/>
        <v>SPR2014-1-0</v>
      </c>
    </row>
    <row r="21" spans="1:13">
      <c r="A21" s="167">
        <f>'Order Form'!A36</f>
        <v>107693</v>
      </c>
      <c r="B21" s="167">
        <f>'Order Form'!A36</f>
        <v>107693</v>
      </c>
      <c r="C21" s="168">
        <f t="shared" si="3"/>
        <v>107693</v>
      </c>
      <c r="D21" s="164">
        <f>'Order Form'!$N$2</f>
        <v>0</v>
      </c>
      <c r="E21" s="165">
        <f>'Order Form'!$K$11</f>
        <v>0</v>
      </c>
      <c r="F21" s="165" t="str">
        <f>IF(ISBLANK('Order Form'!$K$12),"",'Order Form'!$K$12)</f>
        <v/>
      </c>
      <c r="G21" s="165">
        <f t="shared" ca="1" si="1"/>
        <v>41493</v>
      </c>
      <c r="H21" s="166">
        <f>'Order Form'!$K$13</f>
        <v>0</v>
      </c>
      <c r="I21" s="169">
        <f>'Order Form'!F36</f>
        <v>11.75</v>
      </c>
      <c r="J21" s="164">
        <f>'Order Form'!K36</f>
        <v>0</v>
      </c>
      <c r="K21" s="164" t="str">
        <f t="shared" si="4"/>
        <v>F</v>
      </c>
      <c r="L21" s="164">
        <f>IF('Pricing + Order Summary'!$O$13&gt;=5000,14,IF('Pricing + Order Summary'!$O$13&gt;=3500,15,IF('Pricing + Order Summary'!$O$13&gt;=2500,16,IF('Pricing + Order Summary'!$O$13&gt;=1000,23,21))))</f>
        <v>21</v>
      </c>
      <c r="M21" s="164" t="str">
        <f t="shared" si="5"/>
        <v>SPR2014-1-0</v>
      </c>
    </row>
    <row r="22" spans="1:13">
      <c r="A22" s="167">
        <f>'Order Form'!A37</f>
        <v>107695</v>
      </c>
      <c r="B22" s="167">
        <f>'Order Form'!A37</f>
        <v>107695</v>
      </c>
      <c r="C22" s="168">
        <f t="shared" si="3"/>
        <v>107695</v>
      </c>
      <c r="D22" s="164">
        <f>'Order Form'!$N$2</f>
        <v>0</v>
      </c>
      <c r="E22" s="165">
        <f>'Order Form'!$K$11</f>
        <v>0</v>
      </c>
      <c r="F22" s="165" t="str">
        <f>IF(ISBLANK('Order Form'!$K$12),"",'Order Form'!$K$12)</f>
        <v/>
      </c>
      <c r="G22" s="165">
        <f t="shared" ca="1" si="1"/>
        <v>41493</v>
      </c>
      <c r="H22" s="166">
        <f>'Order Form'!$K$13</f>
        <v>0</v>
      </c>
      <c r="I22" s="169">
        <f>'Order Form'!F37</f>
        <v>11.75</v>
      </c>
      <c r="J22" s="164">
        <f>'Order Form'!K37</f>
        <v>0</v>
      </c>
      <c r="K22" s="164" t="str">
        <f t="shared" si="4"/>
        <v>F</v>
      </c>
      <c r="L22" s="164">
        <f>IF('Pricing + Order Summary'!$O$13&gt;=5000,14,IF('Pricing + Order Summary'!$O$13&gt;=3500,15,IF('Pricing + Order Summary'!$O$13&gt;=2500,16,IF('Pricing + Order Summary'!$O$13&gt;=1000,23,21))))</f>
        <v>21</v>
      </c>
      <c r="M22" s="164" t="str">
        <f t="shared" si="5"/>
        <v>SPR2014-1-0</v>
      </c>
    </row>
    <row r="23" spans="1:13">
      <c r="A23" s="167">
        <f>'Order Form'!A38</f>
        <v>100210</v>
      </c>
      <c r="B23" s="167">
        <f>'Order Form'!A38</f>
        <v>100210</v>
      </c>
      <c r="C23" s="168">
        <f t="shared" si="3"/>
        <v>100210</v>
      </c>
      <c r="D23" s="164">
        <f>'Order Form'!$N$2</f>
        <v>0</v>
      </c>
      <c r="E23" s="165">
        <f>'Order Form'!$K$11</f>
        <v>0</v>
      </c>
      <c r="F23" s="165" t="str">
        <f>IF(ISBLANK('Order Form'!$K$12),"",'Order Form'!$K$12)</f>
        <v/>
      </c>
      <c r="G23" s="165">
        <f t="shared" ca="1" si="1"/>
        <v>41493</v>
      </c>
      <c r="H23" s="166">
        <f>'Order Form'!$K$13</f>
        <v>0</v>
      </c>
      <c r="I23" s="169">
        <f>'Order Form'!F38</f>
        <v>11.75</v>
      </c>
      <c r="J23" s="164">
        <f>'Order Form'!K38</f>
        <v>0</v>
      </c>
      <c r="K23" s="164" t="str">
        <f t="shared" si="4"/>
        <v>F</v>
      </c>
      <c r="L23" s="164">
        <f>IF('Pricing + Order Summary'!$O$13&gt;=5000,14,IF('Pricing + Order Summary'!$O$13&gt;=3500,15,IF('Pricing + Order Summary'!$O$13&gt;=2500,16,IF('Pricing + Order Summary'!$O$13&gt;=1000,23,21))))</f>
        <v>21</v>
      </c>
      <c r="M23" s="164" t="str">
        <f t="shared" si="5"/>
        <v>SPR2014-1-0</v>
      </c>
    </row>
    <row r="24" spans="1:13">
      <c r="A24" s="167">
        <f>'Order Form'!A39</f>
        <v>100211</v>
      </c>
      <c r="B24" s="167">
        <f>'Order Form'!A39</f>
        <v>100211</v>
      </c>
      <c r="C24" s="168">
        <f t="shared" si="3"/>
        <v>100211</v>
      </c>
      <c r="D24" s="164">
        <f>'Order Form'!$N$2</f>
        <v>0</v>
      </c>
      <c r="E24" s="165">
        <f>'Order Form'!$K$11</f>
        <v>0</v>
      </c>
      <c r="F24" s="165" t="str">
        <f>IF(ISBLANK('Order Form'!$K$12),"",'Order Form'!$K$12)</f>
        <v/>
      </c>
      <c r="G24" s="165">
        <f t="shared" ca="1" si="1"/>
        <v>41493</v>
      </c>
      <c r="H24" s="166">
        <f>'Order Form'!$K$13</f>
        <v>0</v>
      </c>
      <c r="I24" s="169">
        <f>'Order Form'!F39</f>
        <v>11.75</v>
      </c>
      <c r="J24" s="164">
        <f>'Order Form'!K39</f>
        <v>0</v>
      </c>
      <c r="K24" s="164" t="str">
        <f t="shared" si="4"/>
        <v>F</v>
      </c>
      <c r="L24" s="164">
        <f>IF('Pricing + Order Summary'!$O$13&gt;=5000,14,IF('Pricing + Order Summary'!$O$13&gt;=3500,15,IF('Pricing + Order Summary'!$O$13&gt;=2500,16,IF('Pricing + Order Summary'!$O$13&gt;=1000,23,21))))</f>
        <v>21</v>
      </c>
      <c r="M24" s="164" t="str">
        <f t="shared" si="5"/>
        <v>SPR2014-1-0</v>
      </c>
    </row>
    <row r="25" spans="1:13">
      <c r="A25" s="167">
        <f>'Order Form'!A40</f>
        <v>100212</v>
      </c>
      <c r="B25" s="167">
        <f>'Order Form'!A40</f>
        <v>100212</v>
      </c>
      <c r="C25" s="168">
        <f t="shared" si="3"/>
        <v>100212</v>
      </c>
      <c r="D25" s="164">
        <f>'Order Form'!$N$2</f>
        <v>0</v>
      </c>
      <c r="E25" s="165">
        <f>'Order Form'!$K$11</f>
        <v>0</v>
      </c>
      <c r="F25" s="165" t="str">
        <f>IF(ISBLANK('Order Form'!$K$12),"",'Order Form'!$K$12)</f>
        <v/>
      </c>
      <c r="G25" s="165">
        <f t="shared" ca="1" si="1"/>
        <v>41493</v>
      </c>
      <c r="H25" s="166">
        <f>'Order Form'!$K$13</f>
        <v>0</v>
      </c>
      <c r="I25" s="169">
        <f>'Order Form'!F40</f>
        <v>11.75</v>
      </c>
      <c r="J25" s="164">
        <f>'Order Form'!K40</f>
        <v>0</v>
      </c>
      <c r="K25" s="164" t="str">
        <f t="shared" si="4"/>
        <v>F</v>
      </c>
      <c r="L25" s="164">
        <f>IF('Pricing + Order Summary'!$O$13&gt;=5000,14,IF('Pricing + Order Summary'!$O$13&gt;=3500,15,IF('Pricing + Order Summary'!$O$13&gt;=2500,16,IF('Pricing + Order Summary'!$O$13&gt;=1000,23,21))))</f>
        <v>21</v>
      </c>
      <c r="M25" s="164" t="str">
        <f t="shared" si="5"/>
        <v>SPR2014-1-0</v>
      </c>
    </row>
    <row r="26" spans="1:13">
      <c r="A26" s="167">
        <f>'Order Form'!A41</f>
        <v>100208</v>
      </c>
      <c r="B26" s="167">
        <f>'Order Form'!A41</f>
        <v>100208</v>
      </c>
      <c r="C26" s="168">
        <f t="shared" si="3"/>
        <v>100208</v>
      </c>
      <c r="D26" s="164">
        <f>'Order Form'!$N$2</f>
        <v>0</v>
      </c>
      <c r="E26" s="165">
        <f>'Order Form'!$K$11</f>
        <v>0</v>
      </c>
      <c r="F26" s="165" t="str">
        <f>IF(ISBLANK('Order Form'!$K$12),"",'Order Form'!$K$12)</f>
        <v/>
      </c>
      <c r="G26" s="165">
        <f t="shared" ca="1" si="1"/>
        <v>41493</v>
      </c>
      <c r="H26" s="166">
        <f>'Order Form'!$K$13</f>
        <v>0</v>
      </c>
      <c r="I26" s="169">
        <f>'Order Form'!F41</f>
        <v>11.75</v>
      </c>
      <c r="J26" s="164">
        <f>'Order Form'!K41</f>
        <v>0</v>
      </c>
      <c r="K26" s="164" t="str">
        <f t="shared" si="4"/>
        <v>F</v>
      </c>
      <c r="L26" s="164">
        <f>IF('Pricing + Order Summary'!$O$13&gt;=5000,14,IF('Pricing + Order Summary'!$O$13&gt;=3500,15,IF('Pricing + Order Summary'!$O$13&gt;=2500,16,IF('Pricing + Order Summary'!$O$13&gt;=1000,23,21))))</f>
        <v>21</v>
      </c>
      <c r="M26" s="164" t="str">
        <f t="shared" si="5"/>
        <v>SPR2014-1-0</v>
      </c>
    </row>
    <row r="27" spans="1:13">
      <c r="A27" s="167">
        <f>'Order Form'!A42</f>
        <v>100213</v>
      </c>
      <c r="B27" s="167">
        <f>'Order Form'!A42</f>
        <v>100213</v>
      </c>
      <c r="C27" s="168">
        <f t="shared" si="3"/>
        <v>100213</v>
      </c>
      <c r="D27" s="164">
        <f>'Order Form'!$N$2</f>
        <v>0</v>
      </c>
      <c r="E27" s="165">
        <f>'Order Form'!$K$11</f>
        <v>0</v>
      </c>
      <c r="F27" s="165" t="str">
        <f>IF(ISBLANK('Order Form'!$K$12),"",'Order Form'!$K$12)</f>
        <v/>
      </c>
      <c r="G27" s="165">
        <f t="shared" ca="1" si="1"/>
        <v>41493</v>
      </c>
      <c r="H27" s="166">
        <f>'Order Form'!$K$13</f>
        <v>0</v>
      </c>
      <c r="I27" s="169">
        <f>'Order Form'!F42</f>
        <v>11.75</v>
      </c>
      <c r="J27" s="164">
        <f>'Order Form'!K42</f>
        <v>0</v>
      </c>
      <c r="K27" s="164" t="str">
        <f t="shared" si="4"/>
        <v>F</v>
      </c>
      <c r="L27" s="164">
        <f>IF('Pricing + Order Summary'!$O$13&gt;=5000,14,IF('Pricing + Order Summary'!$O$13&gt;=3500,15,IF('Pricing + Order Summary'!$O$13&gt;=2500,16,IF('Pricing + Order Summary'!$O$13&gt;=1000,23,21))))</f>
        <v>21</v>
      </c>
      <c r="M27" s="164" t="str">
        <f t="shared" si="5"/>
        <v>SPR2014-1-0</v>
      </c>
    </row>
    <row r="28" spans="1:13">
      <c r="A28" s="167">
        <f>'Order Form'!A43</f>
        <v>105768</v>
      </c>
      <c r="B28" s="167">
        <f>'Order Form'!A43</f>
        <v>105768</v>
      </c>
      <c r="C28" s="168">
        <f t="shared" si="3"/>
        <v>105768</v>
      </c>
      <c r="D28" s="164">
        <f>'Order Form'!$N$2</f>
        <v>0</v>
      </c>
      <c r="E28" s="165">
        <f>'Order Form'!$K$11</f>
        <v>0</v>
      </c>
      <c r="F28" s="165" t="str">
        <f>IF(ISBLANK('Order Form'!$K$12),"",'Order Form'!$K$12)</f>
        <v/>
      </c>
      <c r="G28" s="165">
        <f t="shared" ca="1" si="1"/>
        <v>41493</v>
      </c>
      <c r="H28" s="166">
        <f>'Order Form'!$K$13</f>
        <v>0</v>
      </c>
      <c r="I28" s="169">
        <f>'Order Form'!F43</f>
        <v>11.75</v>
      </c>
      <c r="J28" s="164">
        <f>'Order Form'!K43</f>
        <v>0</v>
      </c>
      <c r="K28" s="164" t="str">
        <f t="shared" si="4"/>
        <v>F</v>
      </c>
      <c r="L28" s="164">
        <f>IF('Pricing + Order Summary'!$O$13&gt;=5000,14,IF('Pricing + Order Summary'!$O$13&gt;=3500,15,IF('Pricing + Order Summary'!$O$13&gt;=2500,16,IF('Pricing + Order Summary'!$O$13&gt;=1000,23,21))))</f>
        <v>21</v>
      </c>
      <c r="M28" s="164" t="str">
        <f t="shared" si="5"/>
        <v>SPR2014-1-0</v>
      </c>
    </row>
    <row r="29" spans="1:13">
      <c r="A29" s="167">
        <f>'Order Form'!A44</f>
        <v>100484</v>
      </c>
      <c r="B29" s="167">
        <f>'Order Form'!A44</f>
        <v>100484</v>
      </c>
      <c r="C29" s="168">
        <f t="shared" si="3"/>
        <v>100484</v>
      </c>
      <c r="D29" s="164">
        <f>'Order Form'!$N$2</f>
        <v>0</v>
      </c>
      <c r="E29" s="165">
        <f>'Order Form'!$K$11</f>
        <v>0</v>
      </c>
      <c r="F29" s="165" t="str">
        <f>IF(ISBLANK('Order Form'!$K$12),"",'Order Form'!$K$12)</f>
        <v/>
      </c>
      <c r="G29" s="165">
        <f t="shared" ca="1" si="1"/>
        <v>41493</v>
      </c>
      <c r="H29" s="166">
        <f>'Order Form'!$K$13</f>
        <v>0</v>
      </c>
      <c r="I29" s="169">
        <f>'Order Form'!F44</f>
        <v>11.75</v>
      </c>
      <c r="J29" s="164">
        <f>'Order Form'!K44</f>
        <v>0</v>
      </c>
      <c r="K29" s="164" t="str">
        <f t="shared" si="4"/>
        <v>F</v>
      </c>
      <c r="L29" s="164">
        <f>IF('Pricing + Order Summary'!$O$13&gt;=5000,14,IF('Pricing + Order Summary'!$O$13&gt;=3500,15,IF('Pricing + Order Summary'!$O$13&gt;=2500,16,IF('Pricing + Order Summary'!$O$13&gt;=1000,23,21))))</f>
        <v>21</v>
      </c>
      <c r="M29" s="164" t="str">
        <f t="shared" si="5"/>
        <v>SPR2014-1-0</v>
      </c>
    </row>
    <row r="30" spans="1:13">
      <c r="A30" s="167">
        <f>'Order Form'!A45</f>
        <v>100489</v>
      </c>
      <c r="B30" s="167">
        <f>'Order Form'!A45</f>
        <v>100489</v>
      </c>
      <c r="C30" s="168">
        <f t="shared" si="3"/>
        <v>100489</v>
      </c>
      <c r="D30" s="164">
        <f>'Order Form'!$N$2</f>
        <v>0</v>
      </c>
      <c r="E30" s="165">
        <f>'Order Form'!$K$11</f>
        <v>0</v>
      </c>
      <c r="F30" s="165" t="str">
        <f>IF(ISBLANK('Order Form'!$K$12),"",'Order Form'!$K$12)</f>
        <v/>
      </c>
      <c r="G30" s="165">
        <f t="shared" ca="1" si="1"/>
        <v>41493</v>
      </c>
      <c r="H30" s="166">
        <f>'Order Form'!$K$13</f>
        <v>0</v>
      </c>
      <c r="I30" s="169">
        <f>'Order Form'!F45</f>
        <v>11.75</v>
      </c>
      <c r="J30" s="164">
        <f>'Order Form'!K45</f>
        <v>0</v>
      </c>
      <c r="K30" s="164" t="str">
        <f t="shared" si="4"/>
        <v>F</v>
      </c>
      <c r="L30" s="164">
        <f>IF('Pricing + Order Summary'!$O$13&gt;=5000,14,IF('Pricing + Order Summary'!$O$13&gt;=3500,15,IF('Pricing + Order Summary'!$O$13&gt;=2500,16,IF('Pricing + Order Summary'!$O$13&gt;=1000,23,21))))</f>
        <v>21</v>
      </c>
      <c r="M30" s="164" t="str">
        <f t="shared" si="5"/>
        <v>SPR2014-1-0</v>
      </c>
    </row>
    <row r="31" spans="1:13">
      <c r="A31" s="167">
        <f>'Order Form'!A46</f>
        <v>100486</v>
      </c>
      <c r="B31" s="167">
        <f>'Order Form'!A46</f>
        <v>100486</v>
      </c>
      <c r="C31" s="168">
        <f t="shared" si="3"/>
        <v>100486</v>
      </c>
      <c r="D31" s="164">
        <f>'Order Form'!$N$2</f>
        <v>0</v>
      </c>
      <c r="E31" s="165">
        <f>'Order Form'!$K$11</f>
        <v>0</v>
      </c>
      <c r="F31" s="165" t="str">
        <f>IF(ISBLANK('Order Form'!$K$12),"",'Order Form'!$K$12)</f>
        <v/>
      </c>
      <c r="G31" s="165">
        <f ca="1">TODAY()</f>
        <v>41493</v>
      </c>
      <c r="H31" s="166">
        <f>'Order Form'!$K$13</f>
        <v>0</v>
      </c>
      <c r="I31" s="169">
        <f>'Order Form'!F46</f>
        <v>11.75</v>
      </c>
      <c r="J31" s="164">
        <f>'Order Form'!K46</f>
        <v>0</v>
      </c>
      <c r="K31" s="164" t="str">
        <f t="shared" si="4"/>
        <v>F</v>
      </c>
      <c r="L31" s="164">
        <f>IF('Pricing + Order Summary'!$O$13&gt;=5000,14,IF('Pricing + Order Summary'!$O$13&gt;=3500,15,IF('Pricing + Order Summary'!$O$13&gt;=2500,16,IF('Pricing + Order Summary'!$O$13&gt;=1000,23,21))))</f>
        <v>21</v>
      </c>
      <c r="M31" s="164" t="str">
        <f t="shared" si="5"/>
        <v>SPR2014-1-0</v>
      </c>
    </row>
    <row r="32" spans="1:13">
      <c r="A32" s="167">
        <f>'Order Form'!A47</f>
        <v>100487</v>
      </c>
      <c r="B32" s="167">
        <f>'Order Form'!A47</f>
        <v>100487</v>
      </c>
      <c r="C32" s="168">
        <f t="shared" si="3"/>
        <v>100487</v>
      </c>
      <c r="D32" s="164">
        <f>'Order Form'!$N$2</f>
        <v>0</v>
      </c>
      <c r="E32" s="165">
        <f>'Order Form'!$K$11</f>
        <v>0</v>
      </c>
      <c r="F32" s="165" t="str">
        <f>IF(ISBLANK('Order Form'!$K$12),"",'Order Form'!$K$12)</f>
        <v/>
      </c>
      <c r="G32" s="165">
        <f t="shared" ca="1" si="1"/>
        <v>41493</v>
      </c>
      <c r="H32" s="166">
        <f>'Order Form'!$K$13</f>
        <v>0</v>
      </c>
      <c r="I32" s="169">
        <f>'Order Form'!F47</f>
        <v>11.75</v>
      </c>
      <c r="J32" s="164">
        <f>'Order Form'!K47</f>
        <v>0</v>
      </c>
      <c r="K32" s="164" t="str">
        <f t="shared" si="4"/>
        <v>F</v>
      </c>
      <c r="L32" s="164">
        <f>IF('Pricing + Order Summary'!$O$13&gt;=5000,14,IF('Pricing + Order Summary'!$O$13&gt;=3500,15,IF('Pricing + Order Summary'!$O$13&gt;=2500,16,IF('Pricing + Order Summary'!$O$13&gt;=1000,23,21))))</f>
        <v>21</v>
      </c>
      <c r="M32" s="164" t="str">
        <f t="shared" si="5"/>
        <v>SPR2014-1-0</v>
      </c>
    </row>
    <row r="33" spans="1:13">
      <c r="A33" s="167">
        <f>'Order Form'!A48</f>
        <v>100485</v>
      </c>
      <c r="B33" s="167">
        <f>'Order Form'!A48</f>
        <v>100485</v>
      </c>
      <c r="C33" s="168">
        <f t="shared" si="3"/>
        <v>100485</v>
      </c>
      <c r="D33" s="164">
        <f>'Order Form'!$N$2</f>
        <v>0</v>
      </c>
      <c r="E33" s="165">
        <f>'Order Form'!$K$11</f>
        <v>0</v>
      </c>
      <c r="F33" s="165" t="str">
        <f>IF(ISBLANK('Order Form'!$K$12),"",'Order Form'!$K$12)</f>
        <v/>
      </c>
      <c r="G33" s="165">
        <f t="shared" ca="1" si="1"/>
        <v>41493</v>
      </c>
      <c r="H33" s="166">
        <f>'Order Form'!$K$13</f>
        <v>0</v>
      </c>
      <c r="I33" s="169">
        <f>'Order Form'!F48</f>
        <v>11.75</v>
      </c>
      <c r="J33" s="164">
        <f>'Order Form'!K48</f>
        <v>0</v>
      </c>
      <c r="K33" s="164" t="str">
        <f t="shared" si="4"/>
        <v>F</v>
      </c>
      <c r="L33" s="164">
        <f>IF('Pricing + Order Summary'!$O$13&gt;=5000,14,IF('Pricing + Order Summary'!$O$13&gt;=3500,15,IF('Pricing + Order Summary'!$O$13&gt;=2500,16,IF('Pricing + Order Summary'!$O$13&gt;=1000,23,21))))</f>
        <v>21</v>
      </c>
      <c r="M33" s="164" t="str">
        <f t="shared" si="5"/>
        <v>SPR2014-1-0</v>
      </c>
    </row>
    <row r="34" spans="1:13">
      <c r="A34" s="167">
        <f>'Order Form'!A49</f>
        <v>100488</v>
      </c>
      <c r="B34" s="167">
        <f>'Order Form'!A49</f>
        <v>100488</v>
      </c>
      <c r="C34" s="168">
        <f t="shared" si="3"/>
        <v>100488</v>
      </c>
      <c r="D34" s="164">
        <f>'Order Form'!$N$2</f>
        <v>0</v>
      </c>
      <c r="E34" s="165">
        <f>'Order Form'!$K$11</f>
        <v>0</v>
      </c>
      <c r="F34" s="165" t="str">
        <f>IF(ISBLANK('Order Form'!$K$12),"",'Order Form'!$K$12)</f>
        <v/>
      </c>
      <c r="G34" s="165">
        <f t="shared" ca="1" si="1"/>
        <v>41493</v>
      </c>
      <c r="H34" s="166">
        <f>'Order Form'!$K$13</f>
        <v>0</v>
      </c>
      <c r="I34" s="169">
        <f>'Order Form'!F49</f>
        <v>11.75</v>
      </c>
      <c r="J34" s="164">
        <f>'Order Form'!K49</f>
        <v>0</v>
      </c>
      <c r="K34" s="164" t="str">
        <f t="shared" si="4"/>
        <v>F</v>
      </c>
      <c r="L34" s="164">
        <f>IF('Pricing + Order Summary'!$O$13&gt;=5000,14,IF('Pricing + Order Summary'!$O$13&gt;=3500,15,IF('Pricing + Order Summary'!$O$13&gt;=2500,16,IF('Pricing + Order Summary'!$O$13&gt;=1000,23,21))))</f>
        <v>21</v>
      </c>
      <c r="M34" s="164" t="str">
        <f t="shared" si="5"/>
        <v>SPR2014-1-0</v>
      </c>
    </row>
    <row r="35" spans="1:13">
      <c r="A35" s="167">
        <f>'Order Form'!A50</f>
        <v>107699</v>
      </c>
      <c r="B35" s="167">
        <f>'Order Form'!A50</f>
        <v>107699</v>
      </c>
      <c r="C35" s="168">
        <f t="shared" si="3"/>
        <v>107699</v>
      </c>
      <c r="D35" s="164">
        <f>'Order Form'!$N$2</f>
        <v>0</v>
      </c>
      <c r="E35" s="165">
        <f>'Order Form'!$K$11</f>
        <v>0</v>
      </c>
      <c r="F35" s="165" t="str">
        <f>IF(ISBLANK('Order Form'!$K$12),"",'Order Form'!$K$12)</f>
        <v/>
      </c>
      <c r="G35" s="165">
        <f t="shared" ca="1" si="1"/>
        <v>41493</v>
      </c>
      <c r="H35" s="166">
        <f>'Order Form'!$K$13</f>
        <v>0</v>
      </c>
      <c r="I35" s="169">
        <f>'Order Form'!F50</f>
        <v>11.75</v>
      </c>
      <c r="J35" s="164">
        <f>'Order Form'!K50</f>
        <v>0</v>
      </c>
      <c r="K35" s="164" t="str">
        <f t="shared" si="4"/>
        <v>F</v>
      </c>
      <c r="L35" s="164">
        <f>IF('Pricing + Order Summary'!$O$13&gt;=5000,14,IF('Pricing + Order Summary'!$O$13&gt;=3500,15,IF('Pricing + Order Summary'!$O$13&gt;=2500,16,IF('Pricing + Order Summary'!$O$13&gt;=1000,23,21))))</f>
        <v>21</v>
      </c>
      <c r="M35" s="164" t="str">
        <f t="shared" si="5"/>
        <v>SPR2014-1-0</v>
      </c>
    </row>
    <row r="36" spans="1:13">
      <c r="A36" s="167">
        <f>'Order Form'!A51</f>
        <v>107704</v>
      </c>
      <c r="B36" s="167">
        <f>'Order Form'!A51</f>
        <v>107704</v>
      </c>
      <c r="C36" s="168">
        <f t="shared" si="3"/>
        <v>107704</v>
      </c>
      <c r="D36" s="164">
        <f>'Order Form'!$N$2</f>
        <v>0</v>
      </c>
      <c r="E36" s="165">
        <f>'Order Form'!$K$11</f>
        <v>0</v>
      </c>
      <c r="F36" s="165" t="str">
        <f>IF(ISBLANK('Order Form'!$K$12),"",'Order Form'!$K$12)</f>
        <v/>
      </c>
      <c r="G36" s="165">
        <f t="shared" ca="1" si="1"/>
        <v>41493</v>
      </c>
      <c r="H36" s="166">
        <f>'Order Form'!$K$13</f>
        <v>0</v>
      </c>
      <c r="I36" s="169">
        <f>'Order Form'!F51</f>
        <v>11.75</v>
      </c>
      <c r="J36" s="164">
        <f>'Order Form'!K51</f>
        <v>0</v>
      </c>
      <c r="K36" s="164" t="str">
        <f t="shared" si="4"/>
        <v>F</v>
      </c>
      <c r="L36" s="164">
        <f>IF('Pricing + Order Summary'!$O$13&gt;=5000,14,IF('Pricing + Order Summary'!$O$13&gt;=3500,15,IF('Pricing + Order Summary'!$O$13&gt;=2500,16,IF('Pricing + Order Summary'!$O$13&gt;=1000,23,21))))</f>
        <v>21</v>
      </c>
      <c r="M36" s="164" t="str">
        <f t="shared" si="5"/>
        <v>SPR2014-1-0</v>
      </c>
    </row>
    <row r="37" spans="1:13">
      <c r="A37" s="167">
        <f>'Order Form'!A52</f>
        <v>105765</v>
      </c>
      <c r="B37" s="167">
        <f>'Order Form'!A52</f>
        <v>105765</v>
      </c>
      <c r="C37" s="168">
        <f t="shared" si="3"/>
        <v>105765</v>
      </c>
      <c r="D37" s="164">
        <f>'Order Form'!$N$2</f>
        <v>0</v>
      </c>
      <c r="E37" s="165">
        <f>'Order Form'!$K$11</f>
        <v>0</v>
      </c>
      <c r="F37" s="165" t="str">
        <f>IF(ISBLANK('Order Form'!$K$12),"",'Order Form'!$K$12)</f>
        <v/>
      </c>
      <c r="G37" s="165">
        <f t="shared" ca="1" si="1"/>
        <v>41493</v>
      </c>
      <c r="H37" s="166">
        <f>'Order Form'!$K$13</f>
        <v>0</v>
      </c>
      <c r="I37" s="169">
        <f>'Order Form'!F52</f>
        <v>11.75</v>
      </c>
      <c r="J37" s="164">
        <f>'Order Form'!K52</f>
        <v>0</v>
      </c>
      <c r="K37" s="164" t="str">
        <f t="shared" si="4"/>
        <v>F</v>
      </c>
      <c r="L37" s="164">
        <f>IF('Pricing + Order Summary'!$O$13&gt;=5000,14,IF('Pricing + Order Summary'!$O$13&gt;=3500,15,IF('Pricing + Order Summary'!$O$13&gt;=2500,16,IF('Pricing + Order Summary'!$O$13&gt;=1000,23,21))))</f>
        <v>21</v>
      </c>
      <c r="M37" s="164" t="str">
        <f t="shared" si="5"/>
        <v>SPR2014-1-0</v>
      </c>
    </row>
    <row r="38" spans="1:13">
      <c r="A38" s="167">
        <f>'Order Form'!A53</f>
        <v>107700</v>
      </c>
      <c r="B38" s="167">
        <f>'Order Form'!A53</f>
        <v>107700</v>
      </c>
      <c r="C38" s="168">
        <f t="shared" si="3"/>
        <v>107700</v>
      </c>
      <c r="D38" s="164">
        <f>'Order Form'!$N$2</f>
        <v>0</v>
      </c>
      <c r="E38" s="165">
        <f>'Order Form'!$K$11</f>
        <v>0</v>
      </c>
      <c r="F38" s="165" t="str">
        <f>IF(ISBLANK('Order Form'!$K$12),"",'Order Form'!$K$12)</f>
        <v/>
      </c>
      <c r="G38" s="165">
        <f t="shared" ca="1" si="1"/>
        <v>41493</v>
      </c>
      <c r="H38" s="166">
        <f>'Order Form'!$K$13</f>
        <v>0</v>
      </c>
      <c r="I38" s="169">
        <f>'Order Form'!F53</f>
        <v>11.75</v>
      </c>
      <c r="J38" s="164">
        <f>'Order Form'!K53</f>
        <v>0</v>
      </c>
      <c r="K38" s="164" t="str">
        <f t="shared" si="4"/>
        <v>F</v>
      </c>
      <c r="L38" s="164">
        <f>IF('Pricing + Order Summary'!$O$13&gt;=5000,14,IF('Pricing + Order Summary'!$O$13&gt;=3500,15,IF('Pricing + Order Summary'!$O$13&gt;=2500,16,IF('Pricing + Order Summary'!$O$13&gt;=1000,23,21))))</f>
        <v>21</v>
      </c>
      <c r="M38" s="164" t="str">
        <f t="shared" si="5"/>
        <v>SPR2014-1-0</v>
      </c>
    </row>
    <row r="39" spans="1:13">
      <c r="A39" s="167">
        <f>'Order Form'!A54</f>
        <v>107701</v>
      </c>
      <c r="B39" s="167">
        <f>'Order Form'!A54</f>
        <v>107701</v>
      </c>
      <c r="C39" s="168">
        <f t="shared" si="3"/>
        <v>107701</v>
      </c>
      <c r="D39" s="164">
        <f>'Order Form'!$N$2</f>
        <v>0</v>
      </c>
      <c r="E39" s="165">
        <f>'Order Form'!$K$11</f>
        <v>0</v>
      </c>
      <c r="F39" s="165" t="str">
        <f>IF(ISBLANK('Order Form'!$K$12),"",'Order Form'!$K$12)</f>
        <v/>
      </c>
      <c r="G39" s="165">
        <f t="shared" ca="1" si="1"/>
        <v>41493</v>
      </c>
      <c r="H39" s="166">
        <f>'Order Form'!$K$13</f>
        <v>0</v>
      </c>
      <c r="I39" s="169">
        <f>'Order Form'!F54</f>
        <v>11.75</v>
      </c>
      <c r="J39" s="164">
        <f>'Order Form'!K54</f>
        <v>0</v>
      </c>
      <c r="K39" s="164" t="str">
        <f t="shared" si="4"/>
        <v>F</v>
      </c>
      <c r="L39" s="164">
        <f>IF('Pricing + Order Summary'!$O$13&gt;=5000,14,IF('Pricing + Order Summary'!$O$13&gt;=3500,15,IF('Pricing + Order Summary'!$O$13&gt;=2500,16,IF('Pricing + Order Summary'!$O$13&gt;=1000,23,21))))</f>
        <v>21</v>
      </c>
      <c r="M39" s="164" t="str">
        <f t="shared" si="5"/>
        <v>SPR2014-1-0</v>
      </c>
    </row>
    <row r="40" spans="1:13">
      <c r="A40" s="167">
        <f>'Order Form'!A55</f>
        <v>107702</v>
      </c>
      <c r="B40" s="167">
        <f>'Order Form'!A55</f>
        <v>107702</v>
      </c>
      <c r="C40" s="168">
        <f t="shared" si="3"/>
        <v>107702</v>
      </c>
      <c r="D40" s="164">
        <f>'Order Form'!$N$2</f>
        <v>0</v>
      </c>
      <c r="E40" s="165">
        <f>'Order Form'!$K$11</f>
        <v>0</v>
      </c>
      <c r="F40" s="165" t="str">
        <f>IF(ISBLANK('Order Form'!$K$12),"",'Order Form'!$K$12)</f>
        <v/>
      </c>
      <c r="G40" s="165">
        <f t="shared" ca="1" si="1"/>
        <v>41493</v>
      </c>
      <c r="H40" s="166">
        <f>'Order Form'!$K$13</f>
        <v>0</v>
      </c>
      <c r="I40" s="169">
        <f>'Order Form'!F55</f>
        <v>11.75</v>
      </c>
      <c r="J40" s="164">
        <f>'Order Form'!K55</f>
        <v>0</v>
      </c>
      <c r="K40" s="164" t="str">
        <f t="shared" si="4"/>
        <v>F</v>
      </c>
      <c r="L40" s="164">
        <f>IF('Pricing + Order Summary'!$O$13&gt;=5000,14,IF('Pricing + Order Summary'!$O$13&gt;=3500,15,IF('Pricing + Order Summary'!$O$13&gt;=2500,16,IF('Pricing + Order Summary'!$O$13&gt;=1000,23,21))))</f>
        <v>21</v>
      </c>
      <c r="M40" s="164" t="str">
        <f t="shared" si="5"/>
        <v>SPR2014-1-0</v>
      </c>
    </row>
    <row r="41" spans="1:13">
      <c r="A41" s="167">
        <f>'Order Form'!A56</f>
        <v>107703</v>
      </c>
      <c r="B41" s="167">
        <f>'Order Form'!A56</f>
        <v>107703</v>
      </c>
      <c r="C41" s="168">
        <f t="shared" si="3"/>
        <v>107703</v>
      </c>
      <c r="D41" s="164">
        <f>'Order Form'!$N$2</f>
        <v>0</v>
      </c>
      <c r="E41" s="165">
        <f>'Order Form'!$K$11</f>
        <v>0</v>
      </c>
      <c r="F41" s="165" t="str">
        <f>IF(ISBLANK('Order Form'!$K$12),"",'Order Form'!$K$12)</f>
        <v/>
      </c>
      <c r="G41" s="165">
        <f t="shared" ca="1" si="1"/>
        <v>41493</v>
      </c>
      <c r="H41" s="166">
        <f>'Order Form'!$K$13</f>
        <v>0</v>
      </c>
      <c r="I41" s="169">
        <f>'Order Form'!F56</f>
        <v>11.75</v>
      </c>
      <c r="J41" s="164">
        <f>'Order Form'!K56</f>
        <v>0</v>
      </c>
      <c r="K41" s="164" t="str">
        <f t="shared" si="4"/>
        <v>F</v>
      </c>
      <c r="L41" s="164">
        <f>IF('Pricing + Order Summary'!$O$13&gt;=5000,14,IF('Pricing + Order Summary'!$O$13&gt;=3500,15,IF('Pricing + Order Summary'!$O$13&gt;=2500,16,IF('Pricing + Order Summary'!$O$13&gt;=1000,23,21))))</f>
        <v>21</v>
      </c>
      <c r="M41" s="164" t="str">
        <f t="shared" si="5"/>
        <v>SPR2014-1-0</v>
      </c>
    </row>
    <row r="42" spans="1:13">
      <c r="A42" s="167">
        <f>'Order Form'!A57</f>
        <v>107733</v>
      </c>
      <c r="B42" s="167">
        <f>'Order Form'!A57</f>
        <v>107733</v>
      </c>
      <c r="C42" s="168">
        <f t="shared" si="3"/>
        <v>107733</v>
      </c>
      <c r="D42" s="164">
        <f>'Order Form'!$N$2</f>
        <v>0</v>
      </c>
      <c r="E42" s="165">
        <f>'Order Form'!$K$11</f>
        <v>0</v>
      </c>
      <c r="F42" s="165" t="str">
        <f>IF(ISBLANK('Order Form'!$K$12),"",'Order Form'!$K$12)</f>
        <v/>
      </c>
      <c r="G42" s="165">
        <f t="shared" ca="1" si="1"/>
        <v>41493</v>
      </c>
      <c r="H42" s="166">
        <f>'Order Form'!$K$13</f>
        <v>0</v>
      </c>
      <c r="I42" s="169">
        <f>'Order Form'!F57</f>
        <v>11.75</v>
      </c>
      <c r="J42" s="164">
        <f>'Order Form'!K57</f>
        <v>0</v>
      </c>
      <c r="K42" s="164" t="str">
        <f t="shared" si="4"/>
        <v>F</v>
      </c>
      <c r="L42" s="164">
        <f>IF('Pricing + Order Summary'!$O$13&gt;=5000,14,IF('Pricing + Order Summary'!$O$13&gt;=3500,15,IF('Pricing + Order Summary'!$O$13&gt;=2500,16,IF('Pricing + Order Summary'!$O$13&gt;=1000,23,21))))</f>
        <v>21</v>
      </c>
      <c r="M42" s="164" t="str">
        <f t="shared" si="5"/>
        <v>SPR2014-1-0</v>
      </c>
    </row>
    <row r="43" spans="1:13">
      <c r="A43" s="167">
        <f>'Order Form'!A58</f>
        <v>107732</v>
      </c>
      <c r="B43" s="167">
        <f>'Order Form'!A58</f>
        <v>107732</v>
      </c>
      <c r="C43" s="168">
        <f t="shared" si="3"/>
        <v>107732</v>
      </c>
      <c r="D43" s="164">
        <f>'Order Form'!$N$2</f>
        <v>0</v>
      </c>
      <c r="E43" s="165">
        <f>'Order Form'!$K$11</f>
        <v>0</v>
      </c>
      <c r="F43" s="165" t="str">
        <f>IF(ISBLANK('Order Form'!$K$12),"",'Order Form'!$K$12)</f>
        <v/>
      </c>
      <c r="G43" s="165">
        <f t="shared" ca="1" si="1"/>
        <v>41493</v>
      </c>
      <c r="H43" s="166">
        <f>'Order Form'!$K$13</f>
        <v>0</v>
      </c>
      <c r="I43" s="169">
        <f>'Order Form'!F58</f>
        <v>11.75</v>
      </c>
      <c r="J43" s="164">
        <f>'Order Form'!K58</f>
        <v>0</v>
      </c>
      <c r="K43" s="164" t="str">
        <f t="shared" si="4"/>
        <v>F</v>
      </c>
      <c r="L43" s="164">
        <f>IF('Pricing + Order Summary'!$O$13&gt;=5000,14,IF('Pricing + Order Summary'!$O$13&gt;=3500,15,IF('Pricing + Order Summary'!$O$13&gt;=2500,16,IF('Pricing + Order Summary'!$O$13&gt;=1000,23,21))))</f>
        <v>21</v>
      </c>
      <c r="M43" s="164" t="str">
        <f t="shared" si="5"/>
        <v>SPR2014-1-0</v>
      </c>
    </row>
    <row r="44" spans="1:13">
      <c r="A44" s="167">
        <f>'Order Form'!A59</f>
        <v>100483</v>
      </c>
      <c r="B44" s="167">
        <f>'Order Form'!A59</f>
        <v>100483</v>
      </c>
      <c r="C44" s="168">
        <f t="shared" si="3"/>
        <v>100483</v>
      </c>
      <c r="D44" s="164">
        <f>'Order Form'!$N$2</f>
        <v>0</v>
      </c>
      <c r="E44" s="165">
        <f>'Order Form'!$K$11</f>
        <v>0</v>
      </c>
      <c r="F44" s="165" t="str">
        <f>IF(ISBLANK('Order Form'!$K$12),"",'Order Form'!$K$12)</f>
        <v/>
      </c>
      <c r="G44" s="165">
        <f t="shared" ca="1" si="1"/>
        <v>41493</v>
      </c>
      <c r="H44" s="166">
        <f>'Order Form'!$K$13</f>
        <v>0</v>
      </c>
      <c r="I44" s="169">
        <f>'Order Form'!F59</f>
        <v>11.75</v>
      </c>
      <c r="J44" s="164">
        <f>'Order Form'!K59</f>
        <v>0</v>
      </c>
      <c r="K44" s="164" t="str">
        <f t="shared" si="4"/>
        <v>F</v>
      </c>
      <c r="L44" s="164">
        <f>IF('Pricing + Order Summary'!$O$13&gt;=5000,14,IF('Pricing + Order Summary'!$O$13&gt;=3500,15,IF('Pricing + Order Summary'!$O$13&gt;=2500,16,IF('Pricing + Order Summary'!$O$13&gt;=1000,23,21))))</f>
        <v>21</v>
      </c>
      <c r="M44" s="164" t="str">
        <f t="shared" si="5"/>
        <v>SPR2014-1-0</v>
      </c>
    </row>
    <row r="45" spans="1:13">
      <c r="A45" s="167">
        <f>'Order Form'!A60</f>
        <v>100481</v>
      </c>
      <c r="B45" s="167">
        <f>'Order Form'!A60</f>
        <v>100481</v>
      </c>
      <c r="C45" s="168">
        <f t="shared" si="3"/>
        <v>100481</v>
      </c>
      <c r="D45" s="164">
        <f>'Order Form'!$N$2</f>
        <v>0</v>
      </c>
      <c r="E45" s="165">
        <f>'Order Form'!$K$11</f>
        <v>0</v>
      </c>
      <c r="F45" s="165" t="str">
        <f>IF(ISBLANK('Order Form'!$K$12),"",'Order Form'!$K$12)</f>
        <v/>
      </c>
      <c r="G45" s="165">
        <f t="shared" ca="1" si="1"/>
        <v>41493</v>
      </c>
      <c r="H45" s="166">
        <f>'Order Form'!$K$13</f>
        <v>0</v>
      </c>
      <c r="I45" s="169">
        <f>'Order Form'!F60</f>
        <v>11.75</v>
      </c>
      <c r="J45" s="164">
        <f>'Order Form'!K60</f>
        <v>0</v>
      </c>
      <c r="K45" s="164" t="str">
        <f t="shared" si="4"/>
        <v>F</v>
      </c>
      <c r="L45" s="164">
        <f>IF('Pricing + Order Summary'!$O$13&gt;=5000,14,IF('Pricing + Order Summary'!$O$13&gt;=3500,15,IF('Pricing + Order Summary'!$O$13&gt;=2500,16,IF('Pricing + Order Summary'!$O$13&gt;=1000,23,21))))</f>
        <v>21</v>
      </c>
      <c r="M45" s="164" t="str">
        <f t="shared" si="5"/>
        <v>SPR2014-1-0</v>
      </c>
    </row>
    <row r="46" spans="1:13">
      <c r="A46" s="167">
        <f>'Order Form'!A61</f>
        <v>100482</v>
      </c>
      <c r="B46" s="167">
        <f>'Order Form'!A61</f>
        <v>100482</v>
      </c>
      <c r="C46" s="168">
        <f t="shared" si="3"/>
        <v>100482</v>
      </c>
      <c r="D46" s="164">
        <f>'Order Form'!$N$2</f>
        <v>0</v>
      </c>
      <c r="E46" s="165">
        <f>'Order Form'!$K$11</f>
        <v>0</v>
      </c>
      <c r="F46" s="165" t="str">
        <f>IF(ISBLANK('Order Form'!$K$12),"",'Order Form'!$K$12)</f>
        <v/>
      </c>
      <c r="G46" s="165">
        <f t="shared" ca="1" si="1"/>
        <v>41493</v>
      </c>
      <c r="H46" s="166">
        <f>'Order Form'!$K$13</f>
        <v>0</v>
      </c>
      <c r="I46" s="169">
        <f>'Order Form'!F61</f>
        <v>11.75</v>
      </c>
      <c r="J46" s="164">
        <f>'Order Form'!K61</f>
        <v>0</v>
      </c>
      <c r="K46" s="164" t="str">
        <f t="shared" si="4"/>
        <v>F</v>
      </c>
      <c r="L46" s="164">
        <f>IF('Pricing + Order Summary'!$O$13&gt;=5000,14,IF('Pricing + Order Summary'!$O$13&gt;=3500,15,IF('Pricing + Order Summary'!$O$13&gt;=2500,16,IF('Pricing + Order Summary'!$O$13&gt;=1000,23,21))))</f>
        <v>21</v>
      </c>
      <c r="M46" s="164" t="str">
        <f t="shared" si="5"/>
        <v>SPR2014-1-0</v>
      </c>
    </row>
    <row r="47" spans="1:13">
      <c r="A47" s="167">
        <f>'Order Form'!A62</f>
        <v>100392</v>
      </c>
      <c r="B47" s="167">
        <f>'Order Form'!A62</f>
        <v>100392</v>
      </c>
      <c r="C47" s="168">
        <f t="shared" si="3"/>
        <v>100392</v>
      </c>
      <c r="D47" s="164">
        <f>'Order Form'!$N$2</f>
        <v>0</v>
      </c>
      <c r="E47" s="165">
        <f>'Order Form'!$K$11</f>
        <v>0</v>
      </c>
      <c r="F47" s="165" t="str">
        <f>IF(ISBLANK('Order Form'!$K$12),"",'Order Form'!$K$12)</f>
        <v/>
      </c>
      <c r="G47" s="165">
        <f t="shared" ca="1" si="1"/>
        <v>41493</v>
      </c>
      <c r="H47" s="166">
        <f>'Order Form'!$K$13</f>
        <v>0</v>
      </c>
      <c r="I47" s="169">
        <f>'Order Form'!F62</f>
        <v>11.75</v>
      </c>
      <c r="J47" s="164">
        <f>'Order Form'!K62</f>
        <v>0</v>
      </c>
      <c r="K47" s="164" t="str">
        <f t="shared" si="4"/>
        <v>F</v>
      </c>
      <c r="L47" s="164">
        <f>IF('Pricing + Order Summary'!$O$13&gt;=5000,14,IF('Pricing + Order Summary'!$O$13&gt;=3500,15,IF('Pricing + Order Summary'!$O$13&gt;=2500,16,IF('Pricing + Order Summary'!$O$13&gt;=1000,23,21))))</f>
        <v>21</v>
      </c>
      <c r="M47" s="164" t="str">
        <f t="shared" si="5"/>
        <v>SPR2014-1-0</v>
      </c>
    </row>
    <row r="48" spans="1:13">
      <c r="A48" s="167">
        <f>'Order Form'!A63</f>
        <v>100539</v>
      </c>
      <c r="B48" s="167">
        <f>'Order Form'!A63</f>
        <v>100539</v>
      </c>
      <c r="C48" s="168">
        <f t="shared" si="3"/>
        <v>100539</v>
      </c>
      <c r="D48" s="164">
        <f>'Order Form'!$N$2</f>
        <v>0</v>
      </c>
      <c r="E48" s="165">
        <f>'Order Form'!$K$11</f>
        <v>0</v>
      </c>
      <c r="F48" s="165" t="str">
        <f>IF(ISBLANK('Order Form'!$K$12),"",'Order Form'!$K$12)</f>
        <v/>
      </c>
      <c r="G48" s="165">
        <f t="shared" ca="1" si="1"/>
        <v>41493</v>
      </c>
      <c r="H48" s="166">
        <f>'Order Form'!$K$13</f>
        <v>0</v>
      </c>
      <c r="I48" s="169">
        <f>'Order Form'!F63</f>
        <v>11.5</v>
      </c>
      <c r="J48" s="164">
        <f>'Order Form'!K63</f>
        <v>0</v>
      </c>
      <c r="K48" s="164" t="str">
        <f t="shared" si="4"/>
        <v>F</v>
      </c>
      <c r="L48" s="164">
        <f>IF('Pricing + Order Summary'!$O$13&gt;=5000,14,IF('Pricing + Order Summary'!$O$13&gt;=3500,15,IF('Pricing + Order Summary'!$O$13&gt;=2500,16,IF('Pricing + Order Summary'!$O$13&gt;=1000,23,21))))</f>
        <v>21</v>
      </c>
      <c r="M48" s="164" t="str">
        <f t="shared" si="5"/>
        <v>SPR2014-1-0</v>
      </c>
    </row>
    <row r="49" spans="1:13">
      <c r="A49" s="167">
        <f>'Order Form'!A64</f>
        <v>100504</v>
      </c>
      <c r="B49" s="167">
        <f>'Order Form'!A64</f>
        <v>100504</v>
      </c>
      <c r="C49" s="168">
        <f t="shared" si="3"/>
        <v>100504</v>
      </c>
      <c r="D49" s="164">
        <f>'Order Form'!$N$2</f>
        <v>0</v>
      </c>
      <c r="E49" s="165">
        <f>'Order Form'!$K$11</f>
        <v>0</v>
      </c>
      <c r="F49" s="165" t="str">
        <f>IF(ISBLANK('Order Form'!$K$12),"",'Order Form'!$K$12)</f>
        <v/>
      </c>
      <c r="G49" s="165">
        <f t="shared" ca="1" si="1"/>
        <v>41493</v>
      </c>
      <c r="H49" s="166">
        <f>'Order Form'!$K$13</f>
        <v>0</v>
      </c>
      <c r="I49" s="169">
        <f>'Order Form'!F64</f>
        <v>11.5</v>
      </c>
      <c r="J49" s="164">
        <f>'Order Form'!K64</f>
        <v>0</v>
      </c>
      <c r="K49" s="164" t="str">
        <f t="shared" si="4"/>
        <v>F</v>
      </c>
      <c r="L49" s="164">
        <f>IF('Pricing + Order Summary'!$O$13&gt;=5000,14,IF('Pricing + Order Summary'!$O$13&gt;=3500,15,IF('Pricing + Order Summary'!$O$13&gt;=2500,16,IF('Pricing + Order Summary'!$O$13&gt;=1000,23,21))))</f>
        <v>21</v>
      </c>
      <c r="M49" s="164" t="str">
        <f t="shared" si="5"/>
        <v>SPR2014-1-0</v>
      </c>
    </row>
    <row r="50" spans="1:13">
      <c r="A50" s="167">
        <f>'Order Form'!A65</f>
        <v>100241</v>
      </c>
      <c r="B50" s="167">
        <f>'Order Form'!A65</f>
        <v>100241</v>
      </c>
      <c r="C50" s="168">
        <f t="shared" si="3"/>
        <v>100241</v>
      </c>
      <c r="D50" s="164">
        <f>'Order Form'!$N$2</f>
        <v>0</v>
      </c>
      <c r="E50" s="165">
        <f>'Order Form'!$K$11</f>
        <v>0</v>
      </c>
      <c r="F50" s="165" t="str">
        <f>IF(ISBLANK('Order Form'!$K$12),"",'Order Form'!$K$12)</f>
        <v/>
      </c>
      <c r="G50" s="165">
        <f t="shared" ca="1" si="1"/>
        <v>41493</v>
      </c>
      <c r="H50" s="166">
        <f>'Order Form'!$K$13</f>
        <v>0</v>
      </c>
      <c r="I50" s="169">
        <f>'Order Form'!F65</f>
        <v>11.5</v>
      </c>
      <c r="J50" s="164">
        <f>'Order Form'!K65</f>
        <v>0</v>
      </c>
      <c r="K50" s="164" t="str">
        <f t="shared" si="4"/>
        <v>F</v>
      </c>
      <c r="L50" s="164">
        <f>IF('Pricing + Order Summary'!$O$13&gt;=5000,14,IF('Pricing + Order Summary'!$O$13&gt;=3500,15,IF('Pricing + Order Summary'!$O$13&gt;=2500,16,IF('Pricing + Order Summary'!$O$13&gt;=1000,23,21))))</f>
        <v>21</v>
      </c>
      <c r="M50" s="164" t="str">
        <f t="shared" si="5"/>
        <v>SPR2014-1-0</v>
      </c>
    </row>
    <row r="51" spans="1:13">
      <c r="A51" s="167">
        <f>'Order Form'!A66</f>
        <v>100538</v>
      </c>
      <c r="B51" s="167">
        <f>'Order Form'!A66</f>
        <v>100538</v>
      </c>
      <c r="C51" s="168">
        <f t="shared" si="3"/>
        <v>100538</v>
      </c>
      <c r="D51" s="164">
        <f>'Order Form'!$N$2</f>
        <v>0</v>
      </c>
      <c r="E51" s="165">
        <f>'Order Form'!$K$11</f>
        <v>0</v>
      </c>
      <c r="F51" s="165" t="str">
        <f>IF(ISBLANK('Order Form'!$K$12),"",'Order Form'!$K$12)</f>
        <v/>
      </c>
      <c r="G51" s="165">
        <f t="shared" ca="1" si="1"/>
        <v>41493</v>
      </c>
      <c r="H51" s="166">
        <f>'Order Form'!$K$13</f>
        <v>0</v>
      </c>
      <c r="I51" s="169">
        <f>'Order Form'!F66</f>
        <v>11.5</v>
      </c>
      <c r="J51" s="164">
        <f>'Order Form'!K66</f>
        <v>0</v>
      </c>
      <c r="K51" s="164" t="str">
        <f t="shared" si="4"/>
        <v>F</v>
      </c>
      <c r="L51" s="164">
        <f>IF('Pricing + Order Summary'!$O$13&gt;=5000,14,IF('Pricing + Order Summary'!$O$13&gt;=3500,15,IF('Pricing + Order Summary'!$O$13&gt;=2500,16,IF('Pricing + Order Summary'!$O$13&gt;=1000,23,21))))</f>
        <v>21</v>
      </c>
      <c r="M51" s="164" t="str">
        <f t="shared" si="5"/>
        <v>SPR2014-1-0</v>
      </c>
    </row>
    <row r="52" spans="1:13">
      <c r="A52" s="167">
        <f>'Order Form'!A67</f>
        <v>100540</v>
      </c>
      <c r="B52" s="167">
        <f>'Order Form'!A67</f>
        <v>100540</v>
      </c>
      <c r="C52" s="168">
        <f t="shared" si="3"/>
        <v>100540</v>
      </c>
      <c r="D52" s="164">
        <f>'Order Form'!$N$2</f>
        <v>0</v>
      </c>
      <c r="E52" s="165">
        <f>'Order Form'!$K$11</f>
        <v>0</v>
      </c>
      <c r="F52" s="165" t="str">
        <f>IF(ISBLANK('Order Form'!$K$12),"",'Order Form'!$K$12)</f>
        <v/>
      </c>
      <c r="G52" s="165">
        <f t="shared" ca="1" si="1"/>
        <v>41493</v>
      </c>
      <c r="H52" s="166">
        <f>'Order Form'!$K$13</f>
        <v>0</v>
      </c>
      <c r="I52" s="169">
        <f>'Order Form'!F67</f>
        <v>11.5</v>
      </c>
      <c r="J52" s="164">
        <f>'Order Form'!K67</f>
        <v>0</v>
      </c>
      <c r="K52" s="164" t="str">
        <f t="shared" si="4"/>
        <v>F</v>
      </c>
      <c r="L52" s="164">
        <f>IF('Pricing + Order Summary'!$O$13&gt;=5000,14,IF('Pricing + Order Summary'!$O$13&gt;=3500,15,IF('Pricing + Order Summary'!$O$13&gt;=2500,16,IF('Pricing + Order Summary'!$O$13&gt;=1000,23,21))))</f>
        <v>21</v>
      </c>
      <c r="M52" s="164" t="str">
        <f t="shared" si="5"/>
        <v>SPR2014-1-0</v>
      </c>
    </row>
    <row r="53" spans="1:13">
      <c r="A53" s="167">
        <f>'Order Form'!A68</f>
        <v>100536</v>
      </c>
      <c r="B53" s="167">
        <f>'Order Form'!A68</f>
        <v>100536</v>
      </c>
      <c r="C53" s="168">
        <f t="shared" si="3"/>
        <v>100536</v>
      </c>
      <c r="D53" s="164">
        <f>'Order Form'!$N$2</f>
        <v>0</v>
      </c>
      <c r="E53" s="165">
        <f>'Order Form'!$K$11</f>
        <v>0</v>
      </c>
      <c r="F53" s="165" t="str">
        <f>IF(ISBLANK('Order Form'!$K$12),"",'Order Form'!$K$12)</f>
        <v/>
      </c>
      <c r="G53" s="165">
        <f t="shared" ca="1" si="1"/>
        <v>41493</v>
      </c>
      <c r="H53" s="166">
        <f>'Order Form'!$K$13</f>
        <v>0</v>
      </c>
      <c r="I53" s="169">
        <f>'Order Form'!F68</f>
        <v>11.5</v>
      </c>
      <c r="J53" s="164">
        <f>'Order Form'!K68</f>
        <v>0</v>
      </c>
      <c r="K53" s="164" t="str">
        <f t="shared" si="4"/>
        <v>F</v>
      </c>
      <c r="L53" s="164">
        <f>IF('Pricing + Order Summary'!$O$13&gt;=5000,14,IF('Pricing + Order Summary'!$O$13&gt;=3500,15,IF('Pricing + Order Summary'!$O$13&gt;=2500,16,IF('Pricing + Order Summary'!$O$13&gt;=1000,23,21))))</f>
        <v>21</v>
      </c>
      <c r="M53" s="164" t="str">
        <f t="shared" si="5"/>
        <v>SPR2014-1-0</v>
      </c>
    </row>
    <row r="54" spans="1:13">
      <c r="A54" s="167">
        <f>'Order Form'!A69</f>
        <v>100537</v>
      </c>
      <c r="B54" s="167">
        <f>'Order Form'!A69</f>
        <v>100537</v>
      </c>
      <c r="C54" s="168">
        <f t="shared" si="3"/>
        <v>100537</v>
      </c>
      <c r="D54" s="164">
        <f>'Order Form'!$N$2</f>
        <v>0</v>
      </c>
      <c r="E54" s="165">
        <f>'Order Form'!$K$11</f>
        <v>0</v>
      </c>
      <c r="F54" s="165" t="str">
        <f>IF(ISBLANK('Order Form'!$K$12),"",'Order Form'!$K$12)</f>
        <v/>
      </c>
      <c r="G54" s="165">
        <f t="shared" ca="1" si="1"/>
        <v>41493</v>
      </c>
      <c r="H54" s="166">
        <f>'Order Form'!$K$13</f>
        <v>0</v>
      </c>
      <c r="I54" s="169">
        <f>'Order Form'!F69</f>
        <v>11.5</v>
      </c>
      <c r="J54" s="164">
        <f>'Order Form'!K69</f>
        <v>0</v>
      </c>
      <c r="K54" s="164" t="str">
        <f t="shared" si="4"/>
        <v>F</v>
      </c>
      <c r="L54" s="164">
        <f>IF('Pricing + Order Summary'!$O$13&gt;=5000,14,IF('Pricing + Order Summary'!$O$13&gt;=3500,15,IF('Pricing + Order Summary'!$O$13&gt;=2500,16,IF('Pricing + Order Summary'!$O$13&gt;=1000,23,21))))</f>
        <v>21</v>
      </c>
      <c r="M54" s="164" t="str">
        <f t="shared" si="5"/>
        <v>SPR2014-1-0</v>
      </c>
    </row>
    <row r="55" spans="1:13">
      <c r="A55" s="167">
        <f>'Order Form'!A70</f>
        <v>100535</v>
      </c>
      <c r="B55" s="167">
        <f>'Order Form'!A70</f>
        <v>100535</v>
      </c>
      <c r="C55" s="168">
        <f t="shared" si="3"/>
        <v>100535</v>
      </c>
      <c r="D55" s="164">
        <f>'Order Form'!$N$2</f>
        <v>0</v>
      </c>
      <c r="E55" s="165">
        <f>'Order Form'!$K$11</f>
        <v>0</v>
      </c>
      <c r="F55" s="165" t="str">
        <f>IF(ISBLANK('Order Form'!$K$12),"",'Order Form'!$K$12)</f>
        <v/>
      </c>
      <c r="G55" s="165">
        <f t="shared" ca="1" si="1"/>
        <v>41493</v>
      </c>
      <c r="H55" s="166">
        <f>'Order Form'!$K$13</f>
        <v>0</v>
      </c>
      <c r="I55" s="169">
        <f>'Order Form'!F70</f>
        <v>11.5</v>
      </c>
      <c r="J55" s="164">
        <f>'Order Form'!K70</f>
        <v>0</v>
      </c>
      <c r="K55" s="164" t="str">
        <f t="shared" si="4"/>
        <v>F</v>
      </c>
      <c r="L55" s="164">
        <f>IF('Pricing + Order Summary'!$O$13&gt;=5000,14,IF('Pricing + Order Summary'!$O$13&gt;=3500,15,IF('Pricing + Order Summary'!$O$13&gt;=2500,16,IF('Pricing + Order Summary'!$O$13&gt;=1000,23,21))))</f>
        <v>21</v>
      </c>
      <c r="M55" s="164" t="str">
        <f t="shared" si="5"/>
        <v>SPR2014-1-0</v>
      </c>
    </row>
    <row r="56" spans="1:13">
      <c r="A56" s="167">
        <f>'Order Form'!A71</f>
        <v>100206</v>
      </c>
      <c r="B56" s="167">
        <f>'Order Form'!A71</f>
        <v>100206</v>
      </c>
      <c r="C56" s="168">
        <f t="shared" si="3"/>
        <v>100206</v>
      </c>
      <c r="D56" s="164">
        <f>'Order Form'!$N$2</f>
        <v>0</v>
      </c>
      <c r="E56" s="165">
        <f>'Order Form'!$K$11</f>
        <v>0</v>
      </c>
      <c r="F56" s="165" t="str">
        <f>IF(ISBLANK('Order Form'!$K$12),"",'Order Form'!$K$12)</f>
        <v/>
      </c>
      <c r="G56" s="165">
        <f t="shared" ca="1" si="1"/>
        <v>41493</v>
      </c>
      <c r="H56" s="166">
        <f>'Order Form'!$K$13</f>
        <v>0</v>
      </c>
      <c r="I56" s="169">
        <f>'Order Form'!F71</f>
        <v>11.5</v>
      </c>
      <c r="J56" s="164">
        <f>'Order Form'!K71</f>
        <v>0</v>
      </c>
      <c r="K56" s="164" t="str">
        <f t="shared" si="4"/>
        <v>F</v>
      </c>
      <c r="L56" s="164">
        <f>IF('Pricing + Order Summary'!$O$13&gt;=5000,14,IF('Pricing + Order Summary'!$O$13&gt;=3500,15,IF('Pricing + Order Summary'!$O$13&gt;=2500,16,IF('Pricing + Order Summary'!$O$13&gt;=1000,23,21))))</f>
        <v>21</v>
      </c>
      <c r="M56" s="164" t="str">
        <f t="shared" si="5"/>
        <v>SPR2014-1-0</v>
      </c>
    </row>
    <row r="57" spans="1:13">
      <c r="A57" s="167">
        <f>'Order Form'!A72</f>
        <v>100207</v>
      </c>
      <c r="B57" s="167">
        <f>'Order Form'!A72</f>
        <v>100207</v>
      </c>
      <c r="C57" s="168">
        <f t="shared" si="3"/>
        <v>100207</v>
      </c>
      <c r="D57" s="164">
        <f>'Order Form'!$N$2</f>
        <v>0</v>
      </c>
      <c r="E57" s="165">
        <f>'Order Form'!$K$11</f>
        <v>0</v>
      </c>
      <c r="F57" s="165" t="str">
        <f>IF(ISBLANK('Order Form'!$K$12),"",'Order Form'!$K$12)</f>
        <v/>
      </c>
      <c r="G57" s="165">
        <f t="shared" ca="1" si="1"/>
        <v>41493</v>
      </c>
      <c r="H57" s="166">
        <f>'Order Form'!$K$13</f>
        <v>0</v>
      </c>
      <c r="I57" s="169">
        <f>'Order Form'!F72</f>
        <v>11.5</v>
      </c>
      <c r="J57" s="164">
        <f>'Order Form'!K72</f>
        <v>0</v>
      </c>
      <c r="K57" s="164" t="str">
        <f t="shared" si="4"/>
        <v>F</v>
      </c>
      <c r="L57" s="164">
        <f>IF('Pricing + Order Summary'!$O$13&gt;=5000,14,IF('Pricing + Order Summary'!$O$13&gt;=3500,15,IF('Pricing + Order Summary'!$O$13&gt;=2500,16,IF('Pricing + Order Summary'!$O$13&gt;=1000,23,21))))</f>
        <v>21</v>
      </c>
      <c r="M57" s="164" t="str">
        <f t="shared" si="5"/>
        <v>SPR2014-1-0</v>
      </c>
    </row>
    <row r="58" spans="1:13">
      <c r="A58" s="167">
        <f>'Order Form'!A73</f>
        <v>100166</v>
      </c>
      <c r="B58" s="167">
        <f>'Order Form'!A73</f>
        <v>100166</v>
      </c>
      <c r="C58" s="168">
        <f t="shared" si="3"/>
        <v>100166</v>
      </c>
      <c r="D58" s="164">
        <f>'Order Form'!$N$2</f>
        <v>0</v>
      </c>
      <c r="E58" s="165">
        <f>'Order Form'!$K$11</f>
        <v>0</v>
      </c>
      <c r="F58" s="165" t="str">
        <f>IF(ISBLANK('Order Form'!$K$12),"",'Order Form'!$K$12)</f>
        <v/>
      </c>
      <c r="G58" s="165">
        <f t="shared" ca="1" si="1"/>
        <v>41493</v>
      </c>
      <c r="H58" s="166">
        <f>'Order Form'!$K$13</f>
        <v>0</v>
      </c>
      <c r="I58" s="169">
        <f>'Order Form'!F73</f>
        <v>11.5</v>
      </c>
      <c r="J58" s="164">
        <f>'Order Form'!K73</f>
        <v>0</v>
      </c>
      <c r="K58" s="164" t="str">
        <f t="shared" si="4"/>
        <v>F</v>
      </c>
      <c r="L58" s="164">
        <f>IF('Pricing + Order Summary'!$O$13&gt;=5000,14,IF('Pricing + Order Summary'!$O$13&gt;=3500,15,IF('Pricing + Order Summary'!$O$13&gt;=2500,16,IF('Pricing + Order Summary'!$O$13&gt;=1000,23,21))))</f>
        <v>21</v>
      </c>
      <c r="M58" s="164" t="str">
        <f t="shared" si="5"/>
        <v>SPR2014-1-0</v>
      </c>
    </row>
    <row r="59" spans="1:13">
      <c r="A59" s="167">
        <f>'Order Form'!A74</f>
        <v>100541</v>
      </c>
      <c r="B59" s="167">
        <f>'Order Form'!A74</f>
        <v>100541</v>
      </c>
      <c r="C59" s="168">
        <f t="shared" si="3"/>
        <v>100541</v>
      </c>
      <c r="D59" s="164">
        <f>'Order Form'!$N$2</f>
        <v>0</v>
      </c>
      <c r="E59" s="165">
        <f>'Order Form'!$K$11</f>
        <v>0</v>
      </c>
      <c r="F59" s="165" t="str">
        <f>IF(ISBLANK('Order Form'!$K$12),"",'Order Form'!$K$12)</f>
        <v/>
      </c>
      <c r="G59" s="165">
        <f t="shared" ca="1" si="1"/>
        <v>41493</v>
      </c>
      <c r="H59" s="166">
        <f>'Order Form'!$K$13</f>
        <v>0</v>
      </c>
      <c r="I59" s="169">
        <f>'Order Form'!F74</f>
        <v>11.5</v>
      </c>
      <c r="J59" s="164">
        <f>'Order Form'!K74</f>
        <v>0</v>
      </c>
      <c r="K59" s="164" t="str">
        <f t="shared" si="4"/>
        <v>F</v>
      </c>
      <c r="L59" s="164">
        <f>IF('Pricing + Order Summary'!$O$13&gt;=5000,14,IF('Pricing + Order Summary'!$O$13&gt;=3500,15,IF('Pricing + Order Summary'!$O$13&gt;=2500,16,IF('Pricing + Order Summary'!$O$13&gt;=1000,23,21))))</f>
        <v>21</v>
      </c>
      <c r="M59" s="164" t="str">
        <f t="shared" si="5"/>
        <v>SPR2014-1-0</v>
      </c>
    </row>
    <row r="60" spans="1:13">
      <c r="A60" s="167">
        <f>'Order Form'!A75</f>
        <v>100167</v>
      </c>
      <c r="B60" s="167">
        <f>'Order Form'!A75</f>
        <v>100167</v>
      </c>
      <c r="C60" s="168">
        <f t="shared" si="3"/>
        <v>100167</v>
      </c>
      <c r="D60" s="164">
        <f>'Order Form'!$N$2</f>
        <v>0</v>
      </c>
      <c r="E60" s="165">
        <f>'Order Form'!$K$11</f>
        <v>0</v>
      </c>
      <c r="F60" s="165" t="str">
        <f>IF(ISBLANK('Order Form'!$K$12),"",'Order Form'!$K$12)</f>
        <v/>
      </c>
      <c r="G60" s="165">
        <f t="shared" ca="1" si="1"/>
        <v>41493</v>
      </c>
      <c r="H60" s="166">
        <f>'Order Form'!$K$13</f>
        <v>0</v>
      </c>
      <c r="I60" s="169">
        <f>'Order Form'!F75</f>
        <v>11.5</v>
      </c>
      <c r="J60" s="164">
        <f>'Order Form'!K75</f>
        <v>0</v>
      </c>
      <c r="K60" s="164" t="str">
        <f t="shared" si="4"/>
        <v>F</v>
      </c>
      <c r="L60" s="164">
        <f>IF('Pricing + Order Summary'!$O$13&gt;=5000,14,IF('Pricing + Order Summary'!$O$13&gt;=3500,15,IF('Pricing + Order Summary'!$O$13&gt;=2500,16,IF('Pricing + Order Summary'!$O$13&gt;=1000,23,21))))</f>
        <v>21</v>
      </c>
      <c r="M60" s="164" t="str">
        <f t="shared" si="5"/>
        <v>SPR2014-1-0</v>
      </c>
    </row>
    <row r="61" spans="1:13">
      <c r="A61" s="167">
        <f>'Order Form'!A76</f>
        <v>100542</v>
      </c>
      <c r="B61" s="167">
        <f>'Order Form'!A76</f>
        <v>100542</v>
      </c>
      <c r="C61" s="168">
        <f t="shared" si="3"/>
        <v>100542</v>
      </c>
      <c r="D61" s="164">
        <f>'Order Form'!$N$2</f>
        <v>0</v>
      </c>
      <c r="E61" s="165">
        <f>'Order Form'!$K$11</f>
        <v>0</v>
      </c>
      <c r="F61" s="165" t="str">
        <f>IF(ISBLANK('Order Form'!$K$12),"",'Order Form'!$K$12)</f>
        <v/>
      </c>
      <c r="G61" s="165">
        <f t="shared" ca="1" si="1"/>
        <v>41493</v>
      </c>
      <c r="H61" s="166">
        <f>'Order Form'!$K$13</f>
        <v>0</v>
      </c>
      <c r="I61" s="169">
        <f>'Order Form'!F76</f>
        <v>11.5</v>
      </c>
      <c r="J61" s="164">
        <f>'Order Form'!K76</f>
        <v>0</v>
      </c>
      <c r="K61" s="164" t="str">
        <f t="shared" si="4"/>
        <v>F</v>
      </c>
      <c r="L61" s="164">
        <f>IF('Pricing + Order Summary'!$O$13&gt;=5000,14,IF('Pricing + Order Summary'!$O$13&gt;=3500,15,IF('Pricing + Order Summary'!$O$13&gt;=2500,16,IF('Pricing + Order Summary'!$O$13&gt;=1000,23,21))))</f>
        <v>21</v>
      </c>
      <c r="M61" s="164" t="str">
        <f t="shared" si="5"/>
        <v>SPR2014-1-0</v>
      </c>
    </row>
    <row r="62" spans="1:13">
      <c r="A62" s="167">
        <f>'Order Form'!A77</f>
        <v>100528</v>
      </c>
      <c r="B62" s="167">
        <f>'Order Form'!A77</f>
        <v>100528</v>
      </c>
      <c r="C62" s="168">
        <f t="shared" si="3"/>
        <v>100528</v>
      </c>
      <c r="D62" s="164">
        <f>'Order Form'!$N$2</f>
        <v>0</v>
      </c>
      <c r="E62" s="165">
        <f>'Order Form'!$K$11</f>
        <v>0</v>
      </c>
      <c r="F62" s="165" t="str">
        <f>IF(ISBLANK('Order Form'!$K$12),"",'Order Form'!$K$12)</f>
        <v/>
      </c>
      <c r="G62" s="165">
        <f t="shared" ca="1" si="1"/>
        <v>41493</v>
      </c>
      <c r="H62" s="166">
        <f>'Order Form'!$K$13</f>
        <v>0</v>
      </c>
      <c r="I62" s="169">
        <f>'Order Form'!F77</f>
        <v>11.5</v>
      </c>
      <c r="J62" s="164">
        <f>'Order Form'!K77</f>
        <v>0</v>
      </c>
      <c r="K62" s="164" t="str">
        <f t="shared" si="4"/>
        <v>F</v>
      </c>
      <c r="L62" s="164">
        <f>IF('Pricing + Order Summary'!$O$13&gt;=5000,14,IF('Pricing + Order Summary'!$O$13&gt;=3500,15,IF('Pricing + Order Summary'!$O$13&gt;=2500,16,IF('Pricing + Order Summary'!$O$13&gt;=1000,23,21))))</f>
        <v>21</v>
      </c>
      <c r="M62" s="164" t="str">
        <f t="shared" si="5"/>
        <v>SPR2014-1-0</v>
      </c>
    </row>
    <row r="63" spans="1:13">
      <c r="A63" s="167">
        <f>'Order Form'!A78</f>
        <v>100529</v>
      </c>
      <c r="B63" s="167">
        <f>'Order Form'!A78</f>
        <v>100529</v>
      </c>
      <c r="C63" s="168">
        <f t="shared" si="3"/>
        <v>100529</v>
      </c>
      <c r="D63" s="164">
        <f>'Order Form'!$N$2</f>
        <v>0</v>
      </c>
      <c r="E63" s="165">
        <f>'Order Form'!$K$11</f>
        <v>0</v>
      </c>
      <c r="F63" s="165" t="str">
        <f>IF(ISBLANK('Order Form'!$K$12),"",'Order Form'!$K$12)</f>
        <v/>
      </c>
      <c r="G63" s="165">
        <f t="shared" ca="1" si="1"/>
        <v>41493</v>
      </c>
      <c r="H63" s="166">
        <f>'Order Form'!$K$13</f>
        <v>0</v>
      </c>
      <c r="I63" s="169">
        <f>'Order Form'!F78</f>
        <v>11.5</v>
      </c>
      <c r="J63" s="164">
        <f>'Order Form'!K78</f>
        <v>0</v>
      </c>
      <c r="K63" s="164" t="str">
        <f t="shared" si="4"/>
        <v>F</v>
      </c>
      <c r="L63" s="164">
        <f>IF('Pricing + Order Summary'!$O$13&gt;=5000,14,IF('Pricing + Order Summary'!$O$13&gt;=3500,15,IF('Pricing + Order Summary'!$O$13&gt;=2500,16,IF('Pricing + Order Summary'!$O$13&gt;=1000,23,21))))</f>
        <v>21</v>
      </c>
      <c r="M63" s="164" t="str">
        <f t="shared" si="5"/>
        <v>SPR2014-1-0</v>
      </c>
    </row>
    <row r="64" spans="1:13">
      <c r="A64" s="167">
        <f>'Order Form'!A79</f>
        <v>100530</v>
      </c>
      <c r="B64" s="167">
        <f>'Order Form'!A79</f>
        <v>100530</v>
      </c>
      <c r="C64" s="168">
        <f t="shared" si="3"/>
        <v>100530</v>
      </c>
      <c r="D64" s="164">
        <f>'Order Form'!$N$2</f>
        <v>0</v>
      </c>
      <c r="E64" s="165">
        <f>'Order Form'!$K$11</f>
        <v>0</v>
      </c>
      <c r="F64" s="165" t="str">
        <f>IF(ISBLANK('Order Form'!$K$12),"",'Order Form'!$K$12)</f>
        <v/>
      </c>
      <c r="G64" s="165">
        <f t="shared" ca="1" si="1"/>
        <v>41493</v>
      </c>
      <c r="H64" s="166">
        <f>'Order Form'!$K$13</f>
        <v>0</v>
      </c>
      <c r="I64" s="169">
        <f>'Order Form'!F79</f>
        <v>11.5</v>
      </c>
      <c r="J64" s="164">
        <f>'Order Form'!K79</f>
        <v>0</v>
      </c>
      <c r="K64" s="164" t="str">
        <f t="shared" si="4"/>
        <v>F</v>
      </c>
      <c r="L64" s="164">
        <f>IF('Pricing + Order Summary'!$O$13&gt;=5000,14,IF('Pricing + Order Summary'!$O$13&gt;=3500,15,IF('Pricing + Order Summary'!$O$13&gt;=2500,16,IF('Pricing + Order Summary'!$O$13&gt;=1000,23,21))))</f>
        <v>21</v>
      </c>
      <c r="M64" s="164" t="str">
        <f t="shared" si="5"/>
        <v>SPR2014-1-0</v>
      </c>
    </row>
    <row r="65" spans="1:13">
      <c r="A65" s="167">
        <f>'Order Form'!A80</f>
        <v>100531</v>
      </c>
      <c r="B65" s="167">
        <f>'Order Form'!A80</f>
        <v>100531</v>
      </c>
      <c r="C65" s="168">
        <f t="shared" si="3"/>
        <v>100531</v>
      </c>
      <c r="D65" s="164">
        <f>'Order Form'!$N$2</f>
        <v>0</v>
      </c>
      <c r="E65" s="165">
        <f>'Order Form'!$K$11</f>
        <v>0</v>
      </c>
      <c r="F65" s="165" t="str">
        <f>IF(ISBLANK('Order Form'!$K$12),"",'Order Form'!$K$12)</f>
        <v/>
      </c>
      <c r="G65" s="165">
        <f t="shared" ca="1" si="1"/>
        <v>41493</v>
      </c>
      <c r="H65" s="166">
        <f>'Order Form'!$K$13</f>
        <v>0</v>
      </c>
      <c r="I65" s="169">
        <f>'Order Form'!F80</f>
        <v>11.5</v>
      </c>
      <c r="J65" s="164">
        <f>'Order Form'!K80</f>
        <v>0</v>
      </c>
      <c r="K65" s="164" t="str">
        <f t="shared" si="4"/>
        <v>F</v>
      </c>
      <c r="L65" s="164">
        <f>IF('Pricing + Order Summary'!$O$13&gt;=5000,14,IF('Pricing + Order Summary'!$O$13&gt;=3500,15,IF('Pricing + Order Summary'!$O$13&gt;=2500,16,IF('Pricing + Order Summary'!$O$13&gt;=1000,23,21))))</f>
        <v>21</v>
      </c>
      <c r="M65" s="164" t="str">
        <f t="shared" si="5"/>
        <v>SPR2014-1-0</v>
      </c>
    </row>
    <row r="66" spans="1:13">
      <c r="A66" s="167">
        <f>'Order Form'!A81</f>
        <v>100382</v>
      </c>
      <c r="B66" s="167">
        <f>'Order Form'!A81</f>
        <v>100382</v>
      </c>
      <c r="C66" s="168">
        <f t="shared" si="3"/>
        <v>100382</v>
      </c>
      <c r="D66" s="164">
        <f>'Order Form'!$N$2</f>
        <v>0</v>
      </c>
      <c r="E66" s="165">
        <f>'Order Form'!$K$11</f>
        <v>0</v>
      </c>
      <c r="F66" s="165" t="str">
        <f>IF(ISBLANK('Order Form'!$K$12),"",'Order Form'!$K$12)</f>
        <v/>
      </c>
      <c r="G66" s="165">
        <f t="shared" ref="G66:G129" ca="1" si="6">TODAY()</f>
        <v>41493</v>
      </c>
      <c r="H66" s="166">
        <f>'Order Form'!$K$13</f>
        <v>0</v>
      </c>
      <c r="I66" s="169">
        <f>'Order Form'!F81</f>
        <v>11.5</v>
      </c>
      <c r="J66" s="164">
        <f>'Order Form'!K81</f>
        <v>0</v>
      </c>
      <c r="K66" s="164" t="str">
        <f t="shared" si="4"/>
        <v>F</v>
      </c>
      <c r="L66" s="164">
        <f>IF('Pricing + Order Summary'!$O$13&gt;=5000,14,IF('Pricing + Order Summary'!$O$13&gt;=3500,15,IF('Pricing + Order Summary'!$O$13&gt;=2500,16,IF('Pricing + Order Summary'!$O$13&gt;=1000,23,21))))</f>
        <v>21</v>
      </c>
      <c r="M66" s="164" t="str">
        <f t="shared" si="5"/>
        <v>SPR2014-1-0</v>
      </c>
    </row>
    <row r="67" spans="1:13">
      <c r="A67" s="167">
        <f>'Order Form'!A82</f>
        <v>100059</v>
      </c>
      <c r="B67" s="167">
        <f>'Order Form'!A82</f>
        <v>100059</v>
      </c>
      <c r="C67" s="168">
        <f t="shared" ref="C67:C130" si="7">IF(B67=0,A67,B67)</f>
        <v>100059</v>
      </c>
      <c r="D67" s="164">
        <f>'Order Form'!$N$2</f>
        <v>0</v>
      </c>
      <c r="E67" s="165">
        <f>'Order Form'!$K$11</f>
        <v>0</v>
      </c>
      <c r="F67" s="165" t="str">
        <f>IF(ISBLANK('Order Form'!$K$12),"",'Order Form'!$K$12)</f>
        <v/>
      </c>
      <c r="G67" s="165">
        <f t="shared" ca="1" si="6"/>
        <v>41493</v>
      </c>
      <c r="H67" s="166">
        <f>'Order Form'!$K$13</f>
        <v>0</v>
      </c>
      <c r="I67" s="169">
        <f>'Order Form'!F82</f>
        <v>11.5</v>
      </c>
      <c r="J67" s="164">
        <f>'Order Form'!K82</f>
        <v>0</v>
      </c>
      <c r="K67" s="164" t="str">
        <f t="shared" ref="K67:K130" si="8">IF(J67=0,"F","T")</f>
        <v>F</v>
      </c>
      <c r="L67" s="164">
        <f>IF('Pricing + Order Summary'!$O$13&gt;=5000,14,IF('Pricing + Order Summary'!$O$13&gt;=3500,15,IF('Pricing + Order Summary'!$O$13&gt;=2500,16,IF('Pricing + Order Summary'!$O$13&gt;=1000,23,21))))</f>
        <v>21</v>
      </c>
      <c r="M67" s="164" t="str">
        <f t="shared" ref="M67:M130" si="9">"SPR2014"&amp;"-1-"&amp;D67</f>
        <v>SPR2014-1-0</v>
      </c>
    </row>
    <row r="68" spans="1:13">
      <c r="A68" s="167">
        <f>'Order Form'!A83</f>
        <v>100533</v>
      </c>
      <c r="B68" s="167">
        <f>'Order Form'!A83</f>
        <v>100533</v>
      </c>
      <c r="C68" s="168">
        <f t="shared" si="7"/>
        <v>100533</v>
      </c>
      <c r="D68" s="164">
        <f>'Order Form'!$N$2</f>
        <v>0</v>
      </c>
      <c r="E68" s="165">
        <f>'Order Form'!$K$11</f>
        <v>0</v>
      </c>
      <c r="F68" s="165" t="str">
        <f>IF(ISBLANK('Order Form'!$K$12),"",'Order Form'!$K$12)</f>
        <v/>
      </c>
      <c r="G68" s="165">
        <f t="shared" ca="1" si="6"/>
        <v>41493</v>
      </c>
      <c r="H68" s="166">
        <f>'Order Form'!$K$13</f>
        <v>0</v>
      </c>
      <c r="I68" s="169">
        <f>'Order Form'!F83</f>
        <v>11.5</v>
      </c>
      <c r="J68" s="164">
        <f>'Order Form'!K83</f>
        <v>0</v>
      </c>
      <c r="K68" s="164" t="str">
        <f t="shared" si="8"/>
        <v>F</v>
      </c>
      <c r="L68" s="164">
        <f>IF('Pricing + Order Summary'!$O$13&gt;=5000,14,IF('Pricing + Order Summary'!$O$13&gt;=3500,15,IF('Pricing + Order Summary'!$O$13&gt;=2500,16,IF('Pricing + Order Summary'!$O$13&gt;=1000,23,21))))</f>
        <v>21</v>
      </c>
      <c r="M68" s="164" t="str">
        <f t="shared" si="9"/>
        <v>SPR2014-1-0</v>
      </c>
    </row>
    <row r="69" spans="1:13">
      <c r="A69" s="167">
        <f>'Order Form'!A84</f>
        <v>100534</v>
      </c>
      <c r="B69" s="167">
        <f>'Order Form'!A84</f>
        <v>100534</v>
      </c>
      <c r="C69" s="168">
        <f t="shared" si="7"/>
        <v>100534</v>
      </c>
      <c r="D69" s="164">
        <f>'Order Form'!$N$2</f>
        <v>0</v>
      </c>
      <c r="E69" s="165">
        <f>'Order Form'!$K$11</f>
        <v>0</v>
      </c>
      <c r="F69" s="165" t="str">
        <f>IF(ISBLANK('Order Form'!$K$12),"",'Order Form'!$K$12)</f>
        <v/>
      </c>
      <c r="G69" s="165">
        <f t="shared" ca="1" si="6"/>
        <v>41493</v>
      </c>
      <c r="H69" s="166">
        <f>'Order Form'!$K$13</f>
        <v>0</v>
      </c>
      <c r="I69" s="169">
        <f>'Order Form'!F84</f>
        <v>11.5</v>
      </c>
      <c r="J69" s="164">
        <f>'Order Form'!K84</f>
        <v>0</v>
      </c>
      <c r="K69" s="164" t="str">
        <f t="shared" si="8"/>
        <v>F</v>
      </c>
      <c r="L69" s="164">
        <f>IF('Pricing + Order Summary'!$O$13&gt;=5000,14,IF('Pricing + Order Summary'!$O$13&gt;=3500,15,IF('Pricing + Order Summary'!$O$13&gt;=2500,16,IF('Pricing + Order Summary'!$O$13&gt;=1000,23,21))))</f>
        <v>21</v>
      </c>
      <c r="M69" s="164" t="str">
        <f t="shared" si="9"/>
        <v>SPR2014-1-0</v>
      </c>
    </row>
    <row r="70" spans="1:13">
      <c r="A70" s="167">
        <f>'Order Form'!A85</f>
        <v>100395</v>
      </c>
      <c r="B70" s="167">
        <f>'Order Form'!A85</f>
        <v>100395</v>
      </c>
      <c r="C70" s="168">
        <f t="shared" si="7"/>
        <v>100395</v>
      </c>
      <c r="D70" s="164">
        <f>'Order Form'!$N$2</f>
        <v>0</v>
      </c>
      <c r="E70" s="165">
        <f>'Order Form'!$K$11</f>
        <v>0</v>
      </c>
      <c r="F70" s="165" t="str">
        <f>IF(ISBLANK('Order Form'!$K$12),"",'Order Form'!$K$12)</f>
        <v/>
      </c>
      <c r="G70" s="165">
        <f t="shared" ca="1" si="6"/>
        <v>41493</v>
      </c>
      <c r="H70" s="166">
        <f>'Order Form'!$K$13</f>
        <v>0</v>
      </c>
      <c r="I70" s="169">
        <f>'Order Form'!F85</f>
        <v>11.5</v>
      </c>
      <c r="J70" s="164">
        <f>'Order Form'!K85</f>
        <v>0</v>
      </c>
      <c r="K70" s="164" t="str">
        <f t="shared" si="8"/>
        <v>F</v>
      </c>
      <c r="L70" s="164">
        <f>IF('Pricing + Order Summary'!$O$13&gt;=5000,14,IF('Pricing + Order Summary'!$O$13&gt;=3500,15,IF('Pricing + Order Summary'!$O$13&gt;=2500,16,IF('Pricing + Order Summary'!$O$13&gt;=1000,23,21))))</f>
        <v>21</v>
      </c>
      <c r="M70" s="164" t="str">
        <f t="shared" si="9"/>
        <v>SPR2014-1-0</v>
      </c>
    </row>
    <row r="71" spans="1:13">
      <c r="A71" s="167">
        <f>'Order Form'!A86</f>
        <v>107708</v>
      </c>
      <c r="B71" s="167">
        <f>'Order Form'!A86</f>
        <v>107708</v>
      </c>
      <c r="C71" s="168">
        <f t="shared" si="7"/>
        <v>107708</v>
      </c>
      <c r="D71" s="164">
        <f>'Order Form'!$N$2</f>
        <v>0</v>
      </c>
      <c r="E71" s="165">
        <f>'Order Form'!$K$11</f>
        <v>0</v>
      </c>
      <c r="F71" s="165" t="str">
        <f>IF(ISBLANK('Order Form'!$K$12),"",'Order Form'!$K$12)</f>
        <v/>
      </c>
      <c r="G71" s="165">
        <f t="shared" ca="1" si="6"/>
        <v>41493</v>
      </c>
      <c r="H71" s="166">
        <f>'Order Form'!$K$13</f>
        <v>0</v>
      </c>
      <c r="I71" s="169">
        <f>'Order Form'!F86</f>
        <v>11.5</v>
      </c>
      <c r="J71" s="164">
        <f>'Order Form'!K86</f>
        <v>0</v>
      </c>
      <c r="K71" s="164" t="str">
        <f t="shared" si="8"/>
        <v>F</v>
      </c>
      <c r="L71" s="164">
        <f>IF('Pricing + Order Summary'!$O$13&gt;=5000,14,IF('Pricing + Order Summary'!$O$13&gt;=3500,15,IF('Pricing + Order Summary'!$O$13&gt;=2500,16,IF('Pricing + Order Summary'!$O$13&gt;=1000,23,21))))</f>
        <v>21</v>
      </c>
      <c r="M71" s="164" t="str">
        <f t="shared" si="9"/>
        <v>SPR2014-1-0</v>
      </c>
    </row>
    <row r="72" spans="1:13">
      <c r="A72" s="167">
        <f>'Order Form'!A87</f>
        <v>100008</v>
      </c>
      <c r="B72" s="167">
        <f>'Order Form'!A87</f>
        <v>100008</v>
      </c>
      <c r="C72" s="168">
        <f t="shared" si="7"/>
        <v>100008</v>
      </c>
      <c r="D72" s="164">
        <f>'Order Form'!$N$2</f>
        <v>0</v>
      </c>
      <c r="E72" s="165">
        <f>'Order Form'!$K$11</f>
        <v>0</v>
      </c>
      <c r="F72" s="165" t="str">
        <f>IF(ISBLANK('Order Form'!$K$12),"",'Order Form'!$K$12)</f>
        <v/>
      </c>
      <c r="G72" s="165">
        <f t="shared" ca="1" si="6"/>
        <v>41493</v>
      </c>
      <c r="H72" s="166">
        <f>'Order Form'!$K$13</f>
        <v>0</v>
      </c>
      <c r="I72" s="169">
        <f>'Order Form'!F87</f>
        <v>11.5</v>
      </c>
      <c r="J72" s="164">
        <f>'Order Form'!K87</f>
        <v>0</v>
      </c>
      <c r="K72" s="164" t="str">
        <f t="shared" si="8"/>
        <v>F</v>
      </c>
      <c r="L72" s="164">
        <f>IF('Pricing + Order Summary'!$O$13&gt;=5000,14,IF('Pricing + Order Summary'!$O$13&gt;=3500,15,IF('Pricing + Order Summary'!$O$13&gt;=2500,16,IF('Pricing + Order Summary'!$O$13&gt;=1000,23,21))))</f>
        <v>21</v>
      </c>
      <c r="M72" s="164" t="str">
        <f t="shared" si="9"/>
        <v>SPR2014-1-0</v>
      </c>
    </row>
    <row r="73" spans="1:13">
      <c r="A73" s="167">
        <f>'Order Form'!A88</f>
        <v>100009</v>
      </c>
      <c r="B73" s="167">
        <f>'Order Form'!A88</f>
        <v>100009</v>
      </c>
      <c r="C73" s="168">
        <f t="shared" si="7"/>
        <v>100009</v>
      </c>
      <c r="D73" s="164">
        <f>'Order Form'!$N$2</f>
        <v>0</v>
      </c>
      <c r="E73" s="165">
        <f>'Order Form'!$K$11</f>
        <v>0</v>
      </c>
      <c r="F73" s="165" t="str">
        <f>IF(ISBLANK('Order Form'!$K$12),"",'Order Form'!$K$12)</f>
        <v/>
      </c>
      <c r="G73" s="165">
        <f t="shared" ca="1" si="6"/>
        <v>41493</v>
      </c>
      <c r="H73" s="166">
        <f>'Order Form'!$K$13</f>
        <v>0</v>
      </c>
      <c r="I73" s="169">
        <f>'Order Form'!F88</f>
        <v>11.5</v>
      </c>
      <c r="J73" s="164">
        <f>'Order Form'!K88</f>
        <v>0</v>
      </c>
      <c r="K73" s="164" t="str">
        <f t="shared" si="8"/>
        <v>F</v>
      </c>
      <c r="L73" s="164">
        <f>IF('Pricing + Order Summary'!$O$13&gt;=5000,14,IF('Pricing + Order Summary'!$O$13&gt;=3500,15,IF('Pricing + Order Summary'!$O$13&gt;=2500,16,IF('Pricing + Order Summary'!$O$13&gt;=1000,23,21))))</f>
        <v>21</v>
      </c>
      <c r="M73" s="164" t="str">
        <f t="shared" si="9"/>
        <v>SPR2014-1-0</v>
      </c>
    </row>
    <row r="74" spans="1:13">
      <c r="A74" s="167">
        <f>'Order Form'!A89</f>
        <v>107723</v>
      </c>
      <c r="B74" s="167">
        <f>'Order Form'!A89</f>
        <v>107723</v>
      </c>
      <c r="C74" s="168">
        <f t="shared" si="7"/>
        <v>107723</v>
      </c>
      <c r="D74" s="164">
        <f>'Order Form'!$N$2</f>
        <v>0</v>
      </c>
      <c r="E74" s="165">
        <f>'Order Form'!$K$11</f>
        <v>0</v>
      </c>
      <c r="F74" s="165" t="str">
        <f>IF(ISBLANK('Order Form'!$K$12),"",'Order Form'!$K$12)</f>
        <v/>
      </c>
      <c r="G74" s="165">
        <f t="shared" ca="1" si="6"/>
        <v>41493</v>
      </c>
      <c r="H74" s="166">
        <f>'Order Form'!$K$13</f>
        <v>0</v>
      </c>
      <c r="I74" s="169">
        <f>'Order Form'!F89</f>
        <v>11.75</v>
      </c>
      <c r="J74" s="164">
        <f>'Order Form'!K89</f>
        <v>0</v>
      </c>
      <c r="K74" s="164" t="str">
        <f t="shared" si="8"/>
        <v>F</v>
      </c>
      <c r="L74" s="164">
        <f>IF('Pricing + Order Summary'!$O$13&gt;=5000,14,IF('Pricing + Order Summary'!$O$13&gt;=3500,15,IF('Pricing + Order Summary'!$O$13&gt;=2500,16,IF('Pricing + Order Summary'!$O$13&gt;=1000,23,21))))</f>
        <v>21</v>
      </c>
      <c r="M74" s="164" t="str">
        <f t="shared" si="9"/>
        <v>SPR2014-1-0</v>
      </c>
    </row>
    <row r="75" spans="1:13">
      <c r="A75" s="167">
        <f>'Order Form'!A90</f>
        <v>107722</v>
      </c>
      <c r="B75" s="167">
        <f>'Order Form'!A90</f>
        <v>107722</v>
      </c>
      <c r="C75" s="168">
        <f t="shared" si="7"/>
        <v>107722</v>
      </c>
      <c r="D75" s="164">
        <f>'Order Form'!$N$2</f>
        <v>0</v>
      </c>
      <c r="E75" s="165">
        <f>'Order Form'!$K$11</f>
        <v>0</v>
      </c>
      <c r="F75" s="165" t="str">
        <f>IF(ISBLANK('Order Form'!$K$12),"",'Order Form'!$K$12)</f>
        <v/>
      </c>
      <c r="G75" s="165">
        <f t="shared" ca="1" si="6"/>
        <v>41493</v>
      </c>
      <c r="H75" s="166">
        <f>'Order Form'!$K$13</f>
        <v>0</v>
      </c>
      <c r="I75" s="169">
        <f>'Order Form'!F90</f>
        <v>11.75</v>
      </c>
      <c r="J75" s="164">
        <f>'Order Form'!K90</f>
        <v>0</v>
      </c>
      <c r="K75" s="164" t="str">
        <f t="shared" si="8"/>
        <v>F</v>
      </c>
      <c r="L75" s="164">
        <f>IF('Pricing + Order Summary'!$O$13&gt;=5000,14,IF('Pricing + Order Summary'!$O$13&gt;=3500,15,IF('Pricing + Order Summary'!$O$13&gt;=2500,16,IF('Pricing + Order Summary'!$O$13&gt;=1000,23,21))))</f>
        <v>21</v>
      </c>
      <c r="M75" s="164" t="str">
        <f t="shared" si="9"/>
        <v>SPR2014-1-0</v>
      </c>
    </row>
    <row r="76" spans="1:13">
      <c r="A76" s="167">
        <f>'Order Form'!A91</f>
        <v>107721</v>
      </c>
      <c r="B76" s="167">
        <f>'Order Form'!A91</f>
        <v>107721</v>
      </c>
      <c r="C76" s="168">
        <f t="shared" si="7"/>
        <v>107721</v>
      </c>
      <c r="D76" s="164">
        <f>'Order Form'!$N$2</f>
        <v>0</v>
      </c>
      <c r="E76" s="165">
        <f>'Order Form'!$K$11</f>
        <v>0</v>
      </c>
      <c r="F76" s="165" t="str">
        <f>IF(ISBLANK('Order Form'!$K$12),"",'Order Form'!$K$12)</f>
        <v/>
      </c>
      <c r="G76" s="165">
        <f t="shared" ca="1" si="6"/>
        <v>41493</v>
      </c>
      <c r="H76" s="166">
        <f>'Order Form'!$K$13</f>
        <v>0</v>
      </c>
      <c r="I76" s="169">
        <f>'Order Form'!F91</f>
        <v>11.75</v>
      </c>
      <c r="J76" s="164">
        <f>'Order Form'!K91</f>
        <v>0</v>
      </c>
      <c r="K76" s="164" t="str">
        <f t="shared" si="8"/>
        <v>F</v>
      </c>
      <c r="L76" s="164">
        <f>IF('Pricing + Order Summary'!$O$13&gt;=5000,14,IF('Pricing + Order Summary'!$O$13&gt;=3500,15,IF('Pricing + Order Summary'!$O$13&gt;=2500,16,IF('Pricing + Order Summary'!$O$13&gt;=1000,23,21))))</f>
        <v>21</v>
      </c>
      <c r="M76" s="164" t="str">
        <f t="shared" si="9"/>
        <v>SPR2014-1-0</v>
      </c>
    </row>
    <row r="77" spans="1:13">
      <c r="A77" s="167">
        <f>'Order Form'!A92</f>
        <v>107724</v>
      </c>
      <c r="B77" s="167">
        <f>'Order Form'!A92</f>
        <v>107724</v>
      </c>
      <c r="C77" s="168">
        <f t="shared" si="7"/>
        <v>107724</v>
      </c>
      <c r="D77" s="164">
        <f>'Order Form'!$N$2</f>
        <v>0</v>
      </c>
      <c r="E77" s="165">
        <f>'Order Form'!$K$11</f>
        <v>0</v>
      </c>
      <c r="F77" s="165" t="str">
        <f>IF(ISBLANK('Order Form'!$K$12),"",'Order Form'!$K$12)</f>
        <v/>
      </c>
      <c r="G77" s="165">
        <f t="shared" ca="1" si="6"/>
        <v>41493</v>
      </c>
      <c r="H77" s="166">
        <f>'Order Form'!$K$13</f>
        <v>0</v>
      </c>
      <c r="I77" s="169">
        <f>'Order Form'!F92</f>
        <v>11.75</v>
      </c>
      <c r="J77" s="164">
        <f>'Order Form'!K92</f>
        <v>0</v>
      </c>
      <c r="K77" s="164" t="str">
        <f t="shared" si="8"/>
        <v>F</v>
      </c>
      <c r="L77" s="164">
        <f>IF('Pricing + Order Summary'!$O$13&gt;=5000,14,IF('Pricing + Order Summary'!$O$13&gt;=3500,15,IF('Pricing + Order Summary'!$O$13&gt;=2500,16,IF('Pricing + Order Summary'!$O$13&gt;=1000,23,21))))</f>
        <v>21</v>
      </c>
      <c r="M77" s="164" t="str">
        <f t="shared" si="9"/>
        <v>SPR2014-1-0</v>
      </c>
    </row>
    <row r="78" spans="1:13">
      <c r="A78" s="167">
        <f>'Order Form'!A93</f>
        <v>100384</v>
      </c>
      <c r="B78" s="167">
        <f>'Order Form'!A93</f>
        <v>100384</v>
      </c>
      <c r="C78" s="168">
        <f t="shared" si="7"/>
        <v>100384</v>
      </c>
      <c r="D78" s="164">
        <f>'Order Form'!$N$2</f>
        <v>0</v>
      </c>
      <c r="E78" s="165">
        <f>'Order Form'!$K$11</f>
        <v>0</v>
      </c>
      <c r="F78" s="165" t="str">
        <f>IF(ISBLANK('Order Form'!$K$12),"",'Order Form'!$K$12)</f>
        <v/>
      </c>
      <c r="G78" s="165">
        <f t="shared" ca="1" si="6"/>
        <v>41493</v>
      </c>
      <c r="H78" s="166">
        <f>'Order Form'!$K$13</f>
        <v>0</v>
      </c>
      <c r="I78" s="169">
        <f>'Order Form'!F93</f>
        <v>11.5</v>
      </c>
      <c r="J78" s="164">
        <f>'Order Form'!K93</f>
        <v>0</v>
      </c>
      <c r="K78" s="164" t="str">
        <f t="shared" si="8"/>
        <v>F</v>
      </c>
      <c r="L78" s="164">
        <f>IF('Pricing + Order Summary'!$O$13&gt;=5000,14,IF('Pricing + Order Summary'!$O$13&gt;=3500,15,IF('Pricing + Order Summary'!$O$13&gt;=2500,16,IF('Pricing + Order Summary'!$O$13&gt;=1000,23,21))))</f>
        <v>21</v>
      </c>
      <c r="M78" s="164" t="str">
        <f t="shared" si="9"/>
        <v>SPR2014-1-0</v>
      </c>
    </row>
    <row r="79" spans="1:13">
      <c r="A79" s="167">
        <f>'Order Form'!A94</f>
        <v>100532</v>
      </c>
      <c r="B79" s="167">
        <f>'Order Form'!A94</f>
        <v>100532</v>
      </c>
      <c r="C79" s="168">
        <f t="shared" si="7"/>
        <v>100532</v>
      </c>
      <c r="D79" s="164">
        <f>'Order Form'!$N$2</f>
        <v>0</v>
      </c>
      <c r="E79" s="165">
        <f>'Order Form'!$K$11</f>
        <v>0</v>
      </c>
      <c r="F79" s="165" t="str">
        <f>IF(ISBLANK('Order Form'!$K$12),"",'Order Form'!$K$12)</f>
        <v/>
      </c>
      <c r="G79" s="165">
        <f t="shared" ca="1" si="6"/>
        <v>41493</v>
      </c>
      <c r="H79" s="166">
        <f>'Order Form'!$K$13</f>
        <v>0</v>
      </c>
      <c r="I79" s="169">
        <f>'Order Form'!F94</f>
        <v>11.5</v>
      </c>
      <c r="J79" s="164">
        <f>'Order Form'!K94</f>
        <v>0</v>
      </c>
      <c r="K79" s="164" t="str">
        <f t="shared" si="8"/>
        <v>F</v>
      </c>
      <c r="L79" s="164">
        <f>IF('Pricing + Order Summary'!$O$13&gt;=5000,14,IF('Pricing + Order Summary'!$O$13&gt;=3500,15,IF('Pricing + Order Summary'!$O$13&gt;=2500,16,IF('Pricing + Order Summary'!$O$13&gt;=1000,23,21))))</f>
        <v>21</v>
      </c>
      <c r="M79" s="164" t="str">
        <f t="shared" si="9"/>
        <v>SPR2014-1-0</v>
      </c>
    </row>
    <row r="80" spans="1:13">
      <c r="A80" s="167">
        <f>'Order Form'!A95</f>
        <v>107711</v>
      </c>
      <c r="B80" s="167">
        <f>'Order Form'!A95</f>
        <v>107711</v>
      </c>
      <c r="C80" s="168">
        <f t="shared" si="7"/>
        <v>107711</v>
      </c>
      <c r="D80" s="164">
        <f>'Order Form'!$N$2</f>
        <v>0</v>
      </c>
      <c r="E80" s="165">
        <f>'Order Form'!$K$11</f>
        <v>0</v>
      </c>
      <c r="F80" s="165" t="str">
        <f>IF(ISBLANK('Order Form'!$K$12),"",'Order Form'!$K$12)</f>
        <v/>
      </c>
      <c r="G80" s="165">
        <f t="shared" ca="1" si="6"/>
        <v>41493</v>
      </c>
      <c r="H80" s="166">
        <f>'Order Form'!$K$13</f>
        <v>0</v>
      </c>
      <c r="I80" s="169">
        <f>'Order Form'!F95</f>
        <v>11.5</v>
      </c>
      <c r="J80" s="164">
        <f>'Order Form'!K95</f>
        <v>0</v>
      </c>
      <c r="K80" s="164" t="str">
        <f t="shared" si="8"/>
        <v>F</v>
      </c>
      <c r="L80" s="164">
        <f>IF('Pricing + Order Summary'!$O$13&gt;=5000,14,IF('Pricing + Order Summary'!$O$13&gt;=3500,15,IF('Pricing + Order Summary'!$O$13&gt;=2500,16,IF('Pricing + Order Summary'!$O$13&gt;=1000,23,21))))</f>
        <v>21</v>
      </c>
      <c r="M80" s="164" t="str">
        <f t="shared" si="9"/>
        <v>SPR2014-1-0</v>
      </c>
    </row>
    <row r="81" spans="1:13">
      <c r="A81" s="167">
        <f>'Order Form'!A96</f>
        <v>107719</v>
      </c>
      <c r="B81" s="167">
        <f>'Order Form'!A96</f>
        <v>107719</v>
      </c>
      <c r="C81" s="168">
        <f t="shared" si="7"/>
        <v>107719</v>
      </c>
      <c r="D81" s="164">
        <f>'Order Form'!$N$2</f>
        <v>0</v>
      </c>
      <c r="E81" s="165">
        <f>'Order Form'!$K$11</f>
        <v>0</v>
      </c>
      <c r="F81" s="165" t="str">
        <f>IF(ISBLANK('Order Form'!$K$12),"",'Order Form'!$K$12)</f>
        <v/>
      </c>
      <c r="G81" s="165">
        <f t="shared" ca="1" si="6"/>
        <v>41493</v>
      </c>
      <c r="H81" s="166">
        <f>'Order Form'!$K$13</f>
        <v>0</v>
      </c>
      <c r="I81" s="169">
        <f>'Order Form'!F96</f>
        <v>11.5</v>
      </c>
      <c r="J81" s="164">
        <f>'Order Form'!K96</f>
        <v>0</v>
      </c>
      <c r="K81" s="164" t="str">
        <f t="shared" si="8"/>
        <v>F</v>
      </c>
      <c r="L81" s="164">
        <f>IF('Pricing + Order Summary'!$O$13&gt;=5000,14,IF('Pricing + Order Summary'!$O$13&gt;=3500,15,IF('Pricing + Order Summary'!$O$13&gt;=2500,16,IF('Pricing + Order Summary'!$O$13&gt;=1000,23,21))))</f>
        <v>21</v>
      </c>
      <c r="M81" s="164" t="str">
        <f t="shared" si="9"/>
        <v>SPR2014-1-0</v>
      </c>
    </row>
    <row r="82" spans="1:13">
      <c r="A82" s="167">
        <f>'Order Form'!A97</f>
        <v>107707</v>
      </c>
      <c r="B82" s="167">
        <f>'Order Form'!A97</f>
        <v>107707</v>
      </c>
      <c r="C82" s="168">
        <f t="shared" si="7"/>
        <v>107707</v>
      </c>
      <c r="D82" s="164">
        <f>'Order Form'!$N$2</f>
        <v>0</v>
      </c>
      <c r="E82" s="165">
        <f>'Order Form'!$K$11</f>
        <v>0</v>
      </c>
      <c r="F82" s="165" t="str">
        <f>IF(ISBLANK('Order Form'!$K$12),"",'Order Form'!$K$12)</f>
        <v/>
      </c>
      <c r="G82" s="165">
        <f t="shared" ca="1" si="6"/>
        <v>41493</v>
      </c>
      <c r="H82" s="166">
        <f>'Order Form'!$K$13</f>
        <v>0</v>
      </c>
      <c r="I82" s="169">
        <f>'Order Form'!F97</f>
        <v>11.5</v>
      </c>
      <c r="J82" s="164">
        <f>'Order Form'!K97</f>
        <v>0</v>
      </c>
      <c r="K82" s="164" t="str">
        <f t="shared" si="8"/>
        <v>F</v>
      </c>
      <c r="L82" s="164">
        <f>IF('Pricing + Order Summary'!$O$13&gt;=5000,14,IF('Pricing + Order Summary'!$O$13&gt;=3500,15,IF('Pricing + Order Summary'!$O$13&gt;=2500,16,IF('Pricing + Order Summary'!$O$13&gt;=1000,23,21))))</f>
        <v>21</v>
      </c>
      <c r="M82" s="164" t="str">
        <f t="shared" si="9"/>
        <v>SPR2014-1-0</v>
      </c>
    </row>
    <row r="83" spans="1:13">
      <c r="A83" s="167">
        <f>'Order Form'!A98</f>
        <v>107705</v>
      </c>
      <c r="B83" s="167">
        <f>'Order Form'!A98</f>
        <v>107705</v>
      </c>
      <c r="C83" s="168">
        <f t="shared" si="7"/>
        <v>107705</v>
      </c>
      <c r="D83" s="164">
        <f>'Order Form'!$N$2</f>
        <v>0</v>
      </c>
      <c r="E83" s="165">
        <f>'Order Form'!$K$11</f>
        <v>0</v>
      </c>
      <c r="F83" s="165" t="str">
        <f>IF(ISBLANK('Order Form'!$K$12),"",'Order Form'!$K$12)</f>
        <v/>
      </c>
      <c r="G83" s="165">
        <f t="shared" ca="1" si="6"/>
        <v>41493</v>
      </c>
      <c r="H83" s="166">
        <f>'Order Form'!$K$13</f>
        <v>0</v>
      </c>
      <c r="I83" s="169">
        <f>'Order Form'!F98</f>
        <v>11.5</v>
      </c>
      <c r="J83" s="164">
        <f>'Order Form'!K98</f>
        <v>0</v>
      </c>
      <c r="K83" s="164" t="str">
        <f t="shared" si="8"/>
        <v>F</v>
      </c>
      <c r="L83" s="164">
        <f>IF('Pricing + Order Summary'!$O$13&gt;=5000,14,IF('Pricing + Order Summary'!$O$13&gt;=3500,15,IF('Pricing + Order Summary'!$O$13&gt;=2500,16,IF('Pricing + Order Summary'!$O$13&gt;=1000,23,21))))</f>
        <v>21</v>
      </c>
      <c r="M83" s="164" t="str">
        <f t="shared" si="9"/>
        <v>SPR2014-1-0</v>
      </c>
    </row>
    <row r="84" spans="1:13">
      <c r="A84" s="167">
        <f>'Order Form'!A99</f>
        <v>107706</v>
      </c>
      <c r="B84" s="167">
        <f>'Order Form'!A99</f>
        <v>107706</v>
      </c>
      <c r="C84" s="168">
        <f t="shared" si="7"/>
        <v>107706</v>
      </c>
      <c r="D84" s="164">
        <f>'Order Form'!$N$2</f>
        <v>0</v>
      </c>
      <c r="E84" s="165">
        <f>'Order Form'!$K$11</f>
        <v>0</v>
      </c>
      <c r="F84" s="165" t="str">
        <f>IF(ISBLANK('Order Form'!$K$12),"",'Order Form'!$K$12)</f>
        <v/>
      </c>
      <c r="G84" s="165">
        <f t="shared" ca="1" si="6"/>
        <v>41493</v>
      </c>
      <c r="H84" s="166">
        <f>'Order Form'!$K$13</f>
        <v>0</v>
      </c>
      <c r="I84" s="169">
        <f>'Order Form'!F99</f>
        <v>11.5</v>
      </c>
      <c r="J84" s="164">
        <f>'Order Form'!K99</f>
        <v>0</v>
      </c>
      <c r="K84" s="164" t="str">
        <f t="shared" si="8"/>
        <v>F</v>
      </c>
      <c r="L84" s="164">
        <f>IF('Pricing + Order Summary'!$O$13&gt;=5000,14,IF('Pricing + Order Summary'!$O$13&gt;=3500,15,IF('Pricing + Order Summary'!$O$13&gt;=2500,16,IF('Pricing + Order Summary'!$O$13&gt;=1000,23,21))))</f>
        <v>21</v>
      </c>
      <c r="M84" s="164" t="str">
        <f t="shared" si="9"/>
        <v>SPR2014-1-0</v>
      </c>
    </row>
    <row r="85" spans="1:13">
      <c r="A85" s="167">
        <f>'Order Form'!A100</f>
        <v>100515</v>
      </c>
      <c r="B85" s="167">
        <f>'Order Form'!A100</f>
        <v>100515</v>
      </c>
      <c r="C85" s="168">
        <f t="shared" si="7"/>
        <v>100515</v>
      </c>
      <c r="D85" s="164">
        <f>'Order Form'!$N$2</f>
        <v>0</v>
      </c>
      <c r="E85" s="165">
        <f>'Order Form'!$K$11</f>
        <v>0</v>
      </c>
      <c r="F85" s="165" t="str">
        <f>IF(ISBLANK('Order Form'!$K$12),"",'Order Form'!$K$12)</f>
        <v/>
      </c>
      <c r="G85" s="165">
        <f t="shared" ca="1" si="6"/>
        <v>41493</v>
      </c>
      <c r="H85" s="166">
        <f>'Order Form'!$K$13</f>
        <v>0</v>
      </c>
      <c r="I85" s="169">
        <f>'Order Form'!F100</f>
        <v>11.5</v>
      </c>
      <c r="J85" s="164">
        <f>'Order Form'!K100</f>
        <v>0</v>
      </c>
      <c r="K85" s="164" t="str">
        <f t="shared" si="8"/>
        <v>F</v>
      </c>
      <c r="L85" s="164">
        <f>IF('Pricing + Order Summary'!$O$13&gt;=5000,14,IF('Pricing + Order Summary'!$O$13&gt;=3500,15,IF('Pricing + Order Summary'!$O$13&gt;=2500,16,IF('Pricing + Order Summary'!$O$13&gt;=1000,23,21))))</f>
        <v>21</v>
      </c>
      <c r="M85" s="164" t="str">
        <f t="shared" si="9"/>
        <v>SPR2014-1-0</v>
      </c>
    </row>
    <row r="86" spans="1:13">
      <c r="A86" s="167">
        <f>'Order Form'!A101</f>
        <v>100500</v>
      </c>
      <c r="B86" s="167">
        <f>'Order Form'!A101</f>
        <v>100500</v>
      </c>
      <c r="C86" s="168">
        <f t="shared" si="7"/>
        <v>100500</v>
      </c>
      <c r="D86" s="164">
        <f>'Order Form'!$N$2</f>
        <v>0</v>
      </c>
      <c r="E86" s="165">
        <f>'Order Form'!$K$11</f>
        <v>0</v>
      </c>
      <c r="F86" s="165" t="str">
        <f>IF(ISBLANK('Order Form'!$K$12),"",'Order Form'!$K$12)</f>
        <v/>
      </c>
      <c r="G86" s="165">
        <f t="shared" ca="1" si="6"/>
        <v>41493</v>
      </c>
      <c r="H86" s="166">
        <f>'Order Form'!$K$13</f>
        <v>0</v>
      </c>
      <c r="I86" s="169">
        <f>'Order Form'!F101</f>
        <v>11.5</v>
      </c>
      <c r="J86" s="164">
        <f>'Order Form'!K101</f>
        <v>0</v>
      </c>
      <c r="K86" s="164" t="str">
        <f t="shared" si="8"/>
        <v>F</v>
      </c>
      <c r="L86" s="164">
        <f>IF('Pricing + Order Summary'!$O$13&gt;=5000,14,IF('Pricing + Order Summary'!$O$13&gt;=3500,15,IF('Pricing + Order Summary'!$O$13&gt;=2500,16,IF('Pricing + Order Summary'!$O$13&gt;=1000,23,21))))</f>
        <v>21</v>
      </c>
      <c r="M86" s="164" t="str">
        <f t="shared" si="9"/>
        <v>SPR2014-1-0</v>
      </c>
    </row>
    <row r="87" spans="1:13">
      <c r="A87" s="167">
        <f>'Order Form'!A102</f>
        <v>100235</v>
      </c>
      <c r="B87" s="167">
        <f>'Order Form'!A102</f>
        <v>100235</v>
      </c>
      <c r="C87" s="168">
        <f t="shared" si="7"/>
        <v>100235</v>
      </c>
      <c r="D87" s="164">
        <f>'Order Form'!$N$2</f>
        <v>0</v>
      </c>
      <c r="E87" s="165">
        <f>'Order Form'!$K$11</f>
        <v>0</v>
      </c>
      <c r="F87" s="165" t="str">
        <f>IF(ISBLANK('Order Form'!$K$12),"",'Order Form'!$K$12)</f>
        <v/>
      </c>
      <c r="G87" s="165">
        <f t="shared" ca="1" si="6"/>
        <v>41493</v>
      </c>
      <c r="H87" s="166">
        <f>'Order Form'!$K$13</f>
        <v>0</v>
      </c>
      <c r="I87" s="169">
        <f>'Order Form'!F102</f>
        <v>11.5</v>
      </c>
      <c r="J87" s="164">
        <f>'Order Form'!K102</f>
        <v>0</v>
      </c>
      <c r="K87" s="164" t="str">
        <f t="shared" si="8"/>
        <v>F</v>
      </c>
      <c r="L87" s="164">
        <f>IF('Pricing + Order Summary'!$O$13&gt;=5000,14,IF('Pricing + Order Summary'!$O$13&gt;=3500,15,IF('Pricing + Order Summary'!$O$13&gt;=2500,16,IF('Pricing + Order Summary'!$O$13&gt;=1000,23,21))))</f>
        <v>21</v>
      </c>
      <c r="M87" s="164" t="str">
        <f t="shared" si="9"/>
        <v>SPR2014-1-0</v>
      </c>
    </row>
    <row r="88" spans="1:13">
      <c r="A88" s="167">
        <f>'Order Form'!A103</f>
        <v>100238</v>
      </c>
      <c r="B88" s="167">
        <f>'Order Form'!A103</f>
        <v>100238</v>
      </c>
      <c r="C88" s="168">
        <f t="shared" si="7"/>
        <v>100238</v>
      </c>
      <c r="D88" s="164">
        <f>'Order Form'!$N$2</f>
        <v>0</v>
      </c>
      <c r="E88" s="165">
        <f>'Order Form'!$K$11</f>
        <v>0</v>
      </c>
      <c r="F88" s="165" t="str">
        <f>IF(ISBLANK('Order Form'!$K$12),"",'Order Form'!$K$12)</f>
        <v/>
      </c>
      <c r="G88" s="165">
        <f t="shared" ca="1" si="6"/>
        <v>41493</v>
      </c>
      <c r="H88" s="166">
        <f>'Order Form'!$K$13</f>
        <v>0</v>
      </c>
      <c r="I88" s="169">
        <f>'Order Form'!F103</f>
        <v>11.5</v>
      </c>
      <c r="J88" s="164">
        <f>'Order Form'!K103</f>
        <v>0</v>
      </c>
      <c r="K88" s="164" t="str">
        <f t="shared" si="8"/>
        <v>F</v>
      </c>
      <c r="L88" s="164">
        <f>IF('Pricing + Order Summary'!$O$13&gt;=5000,14,IF('Pricing + Order Summary'!$O$13&gt;=3500,15,IF('Pricing + Order Summary'!$O$13&gt;=2500,16,IF('Pricing + Order Summary'!$O$13&gt;=1000,23,21))))</f>
        <v>21</v>
      </c>
      <c r="M88" s="164" t="str">
        <f t="shared" si="9"/>
        <v>SPR2014-1-0</v>
      </c>
    </row>
    <row r="89" spans="1:13">
      <c r="A89" s="167">
        <f>'Order Form'!A104</f>
        <v>100233</v>
      </c>
      <c r="B89" s="167">
        <f>'Order Form'!A104</f>
        <v>100233</v>
      </c>
      <c r="C89" s="168">
        <f t="shared" si="7"/>
        <v>100233</v>
      </c>
      <c r="D89" s="164">
        <f>'Order Form'!$N$2</f>
        <v>0</v>
      </c>
      <c r="E89" s="165">
        <f>'Order Form'!$K$11</f>
        <v>0</v>
      </c>
      <c r="F89" s="165" t="str">
        <f>IF(ISBLANK('Order Form'!$K$12),"",'Order Form'!$K$12)</f>
        <v/>
      </c>
      <c r="G89" s="165">
        <f t="shared" ca="1" si="6"/>
        <v>41493</v>
      </c>
      <c r="H89" s="166">
        <f>'Order Form'!$K$13</f>
        <v>0</v>
      </c>
      <c r="I89" s="169">
        <f>'Order Form'!F104</f>
        <v>11.5</v>
      </c>
      <c r="J89" s="164">
        <f>'Order Form'!K104</f>
        <v>0</v>
      </c>
      <c r="K89" s="164" t="str">
        <f t="shared" si="8"/>
        <v>F</v>
      </c>
      <c r="L89" s="164">
        <f>IF('Pricing + Order Summary'!$O$13&gt;=5000,14,IF('Pricing + Order Summary'!$O$13&gt;=3500,15,IF('Pricing + Order Summary'!$O$13&gt;=2500,16,IF('Pricing + Order Summary'!$O$13&gt;=1000,23,21))))</f>
        <v>21</v>
      </c>
      <c r="M89" s="164" t="str">
        <f t="shared" si="9"/>
        <v>SPR2014-1-0</v>
      </c>
    </row>
    <row r="90" spans="1:13">
      <c r="A90" s="167">
        <f>'Order Form'!A105</f>
        <v>100254</v>
      </c>
      <c r="B90" s="167">
        <f>'Order Form'!A105</f>
        <v>100254</v>
      </c>
      <c r="C90" s="168">
        <f t="shared" si="7"/>
        <v>100254</v>
      </c>
      <c r="D90" s="164">
        <f>'Order Form'!$N$2</f>
        <v>0</v>
      </c>
      <c r="E90" s="165">
        <f>'Order Form'!$K$11</f>
        <v>0</v>
      </c>
      <c r="F90" s="165" t="str">
        <f>IF(ISBLANK('Order Form'!$K$12),"",'Order Form'!$K$12)</f>
        <v/>
      </c>
      <c r="G90" s="165">
        <f t="shared" ca="1" si="6"/>
        <v>41493</v>
      </c>
      <c r="H90" s="166">
        <f>'Order Form'!$K$13</f>
        <v>0</v>
      </c>
      <c r="I90" s="169">
        <f>'Order Form'!F105</f>
        <v>11.5</v>
      </c>
      <c r="J90" s="164">
        <f>'Order Form'!K105</f>
        <v>0</v>
      </c>
      <c r="K90" s="164" t="str">
        <f t="shared" si="8"/>
        <v>F</v>
      </c>
      <c r="L90" s="164">
        <f>IF('Pricing + Order Summary'!$O$13&gt;=5000,14,IF('Pricing + Order Summary'!$O$13&gt;=3500,15,IF('Pricing + Order Summary'!$O$13&gt;=2500,16,IF('Pricing + Order Summary'!$O$13&gt;=1000,23,21))))</f>
        <v>21</v>
      </c>
      <c r="M90" s="164" t="str">
        <f t="shared" si="9"/>
        <v>SPR2014-1-0</v>
      </c>
    </row>
    <row r="91" spans="1:13">
      <c r="A91" s="167">
        <f>'Order Form'!A106</f>
        <v>100236</v>
      </c>
      <c r="B91" s="167">
        <f>'Order Form'!A106</f>
        <v>100236</v>
      </c>
      <c r="C91" s="168">
        <f t="shared" si="7"/>
        <v>100236</v>
      </c>
      <c r="D91" s="164">
        <f>'Order Form'!$N$2</f>
        <v>0</v>
      </c>
      <c r="E91" s="165">
        <f>'Order Form'!$K$11</f>
        <v>0</v>
      </c>
      <c r="F91" s="165" t="str">
        <f>IF(ISBLANK('Order Form'!$K$12),"",'Order Form'!$K$12)</f>
        <v/>
      </c>
      <c r="G91" s="165">
        <f t="shared" ca="1" si="6"/>
        <v>41493</v>
      </c>
      <c r="H91" s="166">
        <f>'Order Form'!$K$13</f>
        <v>0</v>
      </c>
      <c r="I91" s="169">
        <f>'Order Form'!F106</f>
        <v>11.5</v>
      </c>
      <c r="J91" s="164">
        <f>'Order Form'!K106</f>
        <v>0</v>
      </c>
      <c r="K91" s="164" t="str">
        <f t="shared" si="8"/>
        <v>F</v>
      </c>
      <c r="L91" s="164">
        <f>IF('Pricing + Order Summary'!$O$13&gt;=5000,14,IF('Pricing + Order Summary'!$O$13&gt;=3500,15,IF('Pricing + Order Summary'!$O$13&gt;=2500,16,IF('Pricing + Order Summary'!$O$13&gt;=1000,23,21))))</f>
        <v>21</v>
      </c>
      <c r="M91" s="164" t="str">
        <f t="shared" si="9"/>
        <v>SPR2014-1-0</v>
      </c>
    </row>
    <row r="92" spans="1:13">
      <c r="A92" s="167">
        <f>'Order Form'!A107</f>
        <v>100060</v>
      </c>
      <c r="B92" s="167">
        <f>'Order Form'!A107</f>
        <v>100060</v>
      </c>
      <c r="C92" s="168">
        <f t="shared" si="7"/>
        <v>100060</v>
      </c>
      <c r="D92" s="164">
        <f>'Order Form'!$N$2</f>
        <v>0</v>
      </c>
      <c r="E92" s="165">
        <f>'Order Form'!$K$11</f>
        <v>0</v>
      </c>
      <c r="F92" s="165" t="str">
        <f>IF(ISBLANK('Order Form'!$K$12),"",'Order Form'!$K$12)</f>
        <v/>
      </c>
      <c r="G92" s="165">
        <f t="shared" ca="1" si="6"/>
        <v>41493</v>
      </c>
      <c r="H92" s="166">
        <f>'Order Form'!$K$13</f>
        <v>0</v>
      </c>
      <c r="I92" s="169">
        <f>'Order Form'!F107</f>
        <v>11.5</v>
      </c>
      <c r="J92" s="164">
        <f>'Order Form'!K107</f>
        <v>0</v>
      </c>
      <c r="K92" s="164" t="str">
        <f t="shared" si="8"/>
        <v>F</v>
      </c>
      <c r="L92" s="164">
        <f>IF('Pricing + Order Summary'!$O$13&gt;=5000,14,IF('Pricing + Order Summary'!$O$13&gt;=3500,15,IF('Pricing + Order Summary'!$O$13&gt;=2500,16,IF('Pricing + Order Summary'!$O$13&gt;=1000,23,21))))</f>
        <v>21</v>
      </c>
      <c r="M92" s="164" t="str">
        <f t="shared" si="9"/>
        <v>SPR2014-1-0</v>
      </c>
    </row>
    <row r="93" spans="1:13">
      <c r="A93" s="167">
        <f>'Order Form'!A108</f>
        <v>100251</v>
      </c>
      <c r="B93" s="167">
        <f>'Order Form'!A108</f>
        <v>100251</v>
      </c>
      <c r="C93" s="168">
        <f t="shared" si="7"/>
        <v>100251</v>
      </c>
      <c r="D93" s="164">
        <f>'Order Form'!$N$2</f>
        <v>0</v>
      </c>
      <c r="E93" s="165">
        <f>'Order Form'!$K$11</f>
        <v>0</v>
      </c>
      <c r="F93" s="165" t="str">
        <f>IF(ISBLANK('Order Form'!$K$12),"",'Order Form'!$K$12)</f>
        <v/>
      </c>
      <c r="G93" s="165">
        <f t="shared" ca="1" si="6"/>
        <v>41493</v>
      </c>
      <c r="H93" s="166">
        <f>'Order Form'!$K$13</f>
        <v>0</v>
      </c>
      <c r="I93" s="169">
        <f>'Order Form'!F108</f>
        <v>11.5</v>
      </c>
      <c r="J93" s="164">
        <f>'Order Form'!K108</f>
        <v>0</v>
      </c>
      <c r="K93" s="164" t="str">
        <f t="shared" si="8"/>
        <v>F</v>
      </c>
      <c r="L93" s="164">
        <f>IF('Pricing + Order Summary'!$O$13&gt;=5000,14,IF('Pricing + Order Summary'!$O$13&gt;=3500,15,IF('Pricing + Order Summary'!$O$13&gt;=2500,16,IF('Pricing + Order Summary'!$O$13&gt;=1000,23,21))))</f>
        <v>21</v>
      </c>
      <c r="M93" s="164" t="str">
        <f t="shared" si="9"/>
        <v>SPR2014-1-0</v>
      </c>
    </row>
    <row r="94" spans="1:13">
      <c r="A94" s="167">
        <f>'Order Form'!A109</f>
        <v>100520</v>
      </c>
      <c r="B94" s="167">
        <f>'Order Form'!A109</f>
        <v>100520</v>
      </c>
      <c r="C94" s="168">
        <f t="shared" si="7"/>
        <v>100520</v>
      </c>
      <c r="D94" s="164">
        <f>'Order Form'!$N$2</f>
        <v>0</v>
      </c>
      <c r="E94" s="165">
        <f>'Order Form'!$K$11</f>
        <v>0</v>
      </c>
      <c r="F94" s="165" t="str">
        <f>IF(ISBLANK('Order Form'!$K$12),"",'Order Form'!$K$12)</f>
        <v/>
      </c>
      <c r="G94" s="165">
        <f t="shared" ca="1" si="6"/>
        <v>41493</v>
      </c>
      <c r="H94" s="166">
        <f>'Order Form'!$K$13</f>
        <v>0</v>
      </c>
      <c r="I94" s="169">
        <f>'Order Form'!F109</f>
        <v>11.5</v>
      </c>
      <c r="J94" s="164">
        <f>'Order Form'!K109</f>
        <v>0</v>
      </c>
      <c r="K94" s="164" t="str">
        <f t="shared" si="8"/>
        <v>F</v>
      </c>
      <c r="L94" s="164">
        <f>IF('Pricing + Order Summary'!$O$13&gt;=5000,14,IF('Pricing + Order Summary'!$O$13&gt;=3500,15,IF('Pricing + Order Summary'!$O$13&gt;=2500,16,IF('Pricing + Order Summary'!$O$13&gt;=1000,23,21))))</f>
        <v>21</v>
      </c>
      <c r="M94" s="164" t="str">
        <f t="shared" si="9"/>
        <v>SPR2014-1-0</v>
      </c>
    </row>
    <row r="95" spans="1:13">
      <c r="A95" s="167">
        <f>'Order Form'!A110</f>
        <v>100519</v>
      </c>
      <c r="B95" s="167">
        <f>'Order Form'!A110</f>
        <v>100519</v>
      </c>
      <c r="C95" s="168">
        <f t="shared" si="7"/>
        <v>100519</v>
      </c>
      <c r="D95" s="164">
        <f>'Order Form'!$N$2</f>
        <v>0</v>
      </c>
      <c r="E95" s="165">
        <f>'Order Form'!$K$11</f>
        <v>0</v>
      </c>
      <c r="F95" s="165" t="str">
        <f>IF(ISBLANK('Order Form'!$K$12),"",'Order Form'!$K$12)</f>
        <v/>
      </c>
      <c r="G95" s="165">
        <f t="shared" ca="1" si="6"/>
        <v>41493</v>
      </c>
      <c r="H95" s="166">
        <f>'Order Form'!$K$13</f>
        <v>0</v>
      </c>
      <c r="I95" s="169">
        <f>'Order Form'!F110</f>
        <v>11.5</v>
      </c>
      <c r="J95" s="164">
        <f>'Order Form'!K110</f>
        <v>0</v>
      </c>
      <c r="K95" s="164" t="str">
        <f t="shared" si="8"/>
        <v>F</v>
      </c>
      <c r="L95" s="164">
        <f>IF('Pricing + Order Summary'!$O$13&gt;=5000,14,IF('Pricing + Order Summary'!$O$13&gt;=3500,15,IF('Pricing + Order Summary'!$O$13&gt;=2500,16,IF('Pricing + Order Summary'!$O$13&gt;=1000,23,21))))</f>
        <v>21</v>
      </c>
      <c r="M95" s="164" t="str">
        <f t="shared" si="9"/>
        <v>SPR2014-1-0</v>
      </c>
    </row>
    <row r="96" spans="1:13">
      <c r="A96" s="167">
        <f>'Order Form'!A111</f>
        <v>100509</v>
      </c>
      <c r="B96" s="167">
        <f>'Order Form'!A111</f>
        <v>100509</v>
      </c>
      <c r="C96" s="168">
        <f t="shared" si="7"/>
        <v>100509</v>
      </c>
      <c r="D96" s="164">
        <f>'Order Form'!$N$2</f>
        <v>0</v>
      </c>
      <c r="E96" s="165">
        <f>'Order Form'!$K$11</f>
        <v>0</v>
      </c>
      <c r="F96" s="165" t="str">
        <f>IF(ISBLANK('Order Form'!$K$12),"",'Order Form'!$K$12)</f>
        <v/>
      </c>
      <c r="G96" s="165">
        <f t="shared" ca="1" si="6"/>
        <v>41493</v>
      </c>
      <c r="H96" s="166">
        <f>'Order Form'!$K$13</f>
        <v>0</v>
      </c>
      <c r="I96" s="169">
        <f>'Order Form'!F111</f>
        <v>11.5</v>
      </c>
      <c r="J96" s="164">
        <f>'Order Form'!K111</f>
        <v>0</v>
      </c>
      <c r="K96" s="164" t="str">
        <f t="shared" si="8"/>
        <v>F</v>
      </c>
      <c r="L96" s="164">
        <f>IF('Pricing + Order Summary'!$O$13&gt;=5000,14,IF('Pricing + Order Summary'!$O$13&gt;=3500,15,IF('Pricing + Order Summary'!$O$13&gt;=2500,16,IF('Pricing + Order Summary'!$O$13&gt;=1000,23,21))))</f>
        <v>21</v>
      </c>
      <c r="M96" s="164" t="str">
        <f t="shared" si="9"/>
        <v>SPR2014-1-0</v>
      </c>
    </row>
    <row r="97" spans="1:13">
      <c r="A97" s="167">
        <f>'Order Form'!A112</f>
        <v>100510</v>
      </c>
      <c r="B97" s="167">
        <f>'Order Form'!A112</f>
        <v>100510</v>
      </c>
      <c r="C97" s="168">
        <f t="shared" si="7"/>
        <v>100510</v>
      </c>
      <c r="D97" s="164">
        <f>'Order Form'!$N$2</f>
        <v>0</v>
      </c>
      <c r="E97" s="165">
        <f>'Order Form'!$K$11</f>
        <v>0</v>
      </c>
      <c r="F97" s="165" t="str">
        <f>IF(ISBLANK('Order Form'!$K$12),"",'Order Form'!$K$12)</f>
        <v/>
      </c>
      <c r="G97" s="165">
        <f t="shared" ca="1" si="6"/>
        <v>41493</v>
      </c>
      <c r="H97" s="166">
        <f>'Order Form'!$K$13</f>
        <v>0</v>
      </c>
      <c r="I97" s="169">
        <f>'Order Form'!F112</f>
        <v>11.5</v>
      </c>
      <c r="J97" s="164">
        <f>'Order Form'!K112</f>
        <v>0</v>
      </c>
      <c r="K97" s="164" t="str">
        <f t="shared" si="8"/>
        <v>F</v>
      </c>
      <c r="L97" s="164">
        <f>IF('Pricing + Order Summary'!$O$13&gt;=5000,14,IF('Pricing + Order Summary'!$O$13&gt;=3500,15,IF('Pricing + Order Summary'!$O$13&gt;=2500,16,IF('Pricing + Order Summary'!$O$13&gt;=1000,23,21))))</f>
        <v>21</v>
      </c>
      <c r="M97" s="164" t="str">
        <f t="shared" si="9"/>
        <v>SPR2014-1-0</v>
      </c>
    </row>
    <row r="98" spans="1:13">
      <c r="A98" s="167">
        <f>'Order Form'!A113</f>
        <v>100091</v>
      </c>
      <c r="B98" s="167">
        <f>'Order Form'!A113</f>
        <v>100091</v>
      </c>
      <c r="C98" s="168">
        <f t="shared" si="7"/>
        <v>100091</v>
      </c>
      <c r="D98" s="164">
        <f>'Order Form'!$N$2</f>
        <v>0</v>
      </c>
      <c r="E98" s="165">
        <f>'Order Form'!$K$11</f>
        <v>0</v>
      </c>
      <c r="F98" s="165" t="str">
        <f>IF(ISBLANK('Order Form'!$K$12),"",'Order Form'!$K$12)</f>
        <v/>
      </c>
      <c r="G98" s="165">
        <f t="shared" ca="1" si="6"/>
        <v>41493</v>
      </c>
      <c r="H98" s="166">
        <f>'Order Form'!$K$13</f>
        <v>0</v>
      </c>
      <c r="I98" s="169">
        <f>'Order Form'!F113</f>
        <v>11.5</v>
      </c>
      <c r="J98" s="164">
        <f>'Order Form'!K113</f>
        <v>0</v>
      </c>
      <c r="K98" s="164" t="str">
        <f t="shared" si="8"/>
        <v>F</v>
      </c>
      <c r="L98" s="164">
        <f>IF('Pricing + Order Summary'!$O$13&gt;=5000,14,IF('Pricing + Order Summary'!$O$13&gt;=3500,15,IF('Pricing + Order Summary'!$O$13&gt;=2500,16,IF('Pricing + Order Summary'!$O$13&gt;=1000,23,21))))</f>
        <v>21</v>
      </c>
      <c r="M98" s="164" t="str">
        <f t="shared" si="9"/>
        <v>SPR2014-1-0</v>
      </c>
    </row>
    <row r="99" spans="1:13">
      <c r="A99" s="167">
        <f>'Order Form'!A114</f>
        <v>100063</v>
      </c>
      <c r="B99" s="167">
        <f>'Order Form'!A114</f>
        <v>100063</v>
      </c>
      <c r="C99" s="168">
        <f t="shared" si="7"/>
        <v>100063</v>
      </c>
      <c r="D99" s="164">
        <f>'Order Form'!$N$2</f>
        <v>0</v>
      </c>
      <c r="E99" s="165">
        <f>'Order Form'!$K$11</f>
        <v>0</v>
      </c>
      <c r="F99" s="165" t="str">
        <f>IF(ISBLANK('Order Form'!$K$12),"",'Order Form'!$K$12)</f>
        <v/>
      </c>
      <c r="G99" s="165">
        <f t="shared" ca="1" si="6"/>
        <v>41493</v>
      </c>
      <c r="H99" s="166">
        <f>'Order Form'!$K$13</f>
        <v>0</v>
      </c>
      <c r="I99" s="169">
        <f>'Order Form'!F114</f>
        <v>11.5</v>
      </c>
      <c r="J99" s="164">
        <f>'Order Form'!K114</f>
        <v>0</v>
      </c>
      <c r="K99" s="164" t="str">
        <f t="shared" si="8"/>
        <v>F</v>
      </c>
      <c r="L99" s="164">
        <f>IF('Pricing + Order Summary'!$O$13&gt;=5000,14,IF('Pricing + Order Summary'!$O$13&gt;=3500,15,IF('Pricing + Order Summary'!$O$13&gt;=2500,16,IF('Pricing + Order Summary'!$O$13&gt;=1000,23,21))))</f>
        <v>21</v>
      </c>
      <c r="M99" s="164" t="str">
        <f t="shared" si="9"/>
        <v>SPR2014-1-0</v>
      </c>
    </row>
    <row r="100" spans="1:13">
      <c r="A100" s="167">
        <f>'Order Form'!A115</f>
        <v>100086</v>
      </c>
      <c r="B100" s="167">
        <f>'Order Form'!A115</f>
        <v>100086</v>
      </c>
      <c r="C100" s="168">
        <f t="shared" si="7"/>
        <v>100086</v>
      </c>
      <c r="D100" s="164">
        <f>'Order Form'!$N$2</f>
        <v>0</v>
      </c>
      <c r="E100" s="165">
        <f>'Order Form'!$K$11</f>
        <v>0</v>
      </c>
      <c r="F100" s="165" t="str">
        <f>IF(ISBLANK('Order Form'!$K$12),"",'Order Form'!$K$12)</f>
        <v/>
      </c>
      <c r="G100" s="165">
        <f t="shared" ca="1" si="6"/>
        <v>41493</v>
      </c>
      <c r="H100" s="166">
        <f>'Order Form'!$K$13</f>
        <v>0</v>
      </c>
      <c r="I100" s="169">
        <f>'Order Form'!F115</f>
        <v>11.5</v>
      </c>
      <c r="J100" s="164">
        <f>'Order Form'!K115</f>
        <v>0</v>
      </c>
      <c r="K100" s="164" t="str">
        <f t="shared" si="8"/>
        <v>F</v>
      </c>
      <c r="L100" s="164">
        <f>IF('Pricing + Order Summary'!$O$13&gt;=5000,14,IF('Pricing + Order Summary'!$O$13&gt;=3500,15,IF('Pricing + Order Summary'!$O$13&gt;=2500,16,IF('Pricing + Order Summary'!$O$13&gt;=1000,23,21))))</f>
        <v>21</v>
      </c>
      <c r="M100" s="164" t="str">
        <f t="shared" si="9"/>
        <v>SPR2014-1-0</v>
      </c>
    </row>
    <row r="101" spans="1:13">
      <c r="A101" s="167">
        <f>'Order Form'!A116</f>
        <v>100860</v>
      </c>
      <c r="B101" s="167">
        <f>'Order Form'!A116</f>
        <v>100860</v>
      </c>
      <c r="C101" s="168">
        <f t="shared" si="7"/>
        <v>100860</v>
      </c>
      <c r="D101" s="164">
        <f>'Order Form'!$N$2</f>
        <v>0</v>
      </c>
      <c r="E101" s="165">
        <f>'Order Form'!$K$11</f>
        <v>0</v>
      </c>
      <c r="F101" s="165" t="str">
        <f>IF(ISBLANK('Order Form'!$K$12),"",'Order Form'!$K$12)</f>
        <v/>
      </c>
      <c r="G101" s="165">
        <f t="shared" ca="1" si="6"/>
        <v>41493</v>
      </c>
      <c r="H101" s="166">
        <f>'Order Form'!$K$13</f>
        <v>0</v>
      </c>
      <c r="I101" s="169">
        <f>'Order Form'!F116</f>
        <v>11.5</v>
      </c>
      <c r="J101" s="164">
        <f>'Order Form'!K116</f>
        <v>0</v>
      </c>
      <c r="K101" s="164" t="str">
        <f t="shared" si="8"/>
        <v>F</v>
      </c>
      <c r="L101" s="164">
        <f>IF('Pricing + Order Summary'!$O$13&gt;=5000,14,IF('Pricing + Order Summary'!$O$13&gt;=3500,15,IF('Pricing + Order Summary'!$O$13&gt;=2500,16,IF('Pricing + Order Summary'!$O$13&gt;=1000,23,21))))</f>
        <v>21</v>
      </c>
      <c r="M101" s="164" t="str">
        <f t="shared" si="9"/>
        <v>SPR2014-1-0</v>
      </c>
    </row>
    <row r="102" spans="1:13">
      <c r="A102" s="167">
        <f>'Order Form'!A117</f>
        <v>107735</v>
      </c>
      <c r="B102" s="167">
        <f>'Order Form'!A117</f>
        <v>107735</v>
      </c>
      <c r="C102" s="168">
        <f t="shared" si="7"/>
        <v>107735</v>
      </c>
      <c r="D102" s="164">
        <f>'Order Form'!$N$2</f>
        <v>0</v>
      </c>
      <c r="E102" s="165">
        <f>'Order Form'!$K$11</f>
        <v>0</v>
      </c>
      <c r="F102" s="165" t="str">
        <f>IF(ISBLANK('Order Form'!$K$12),"",'Order Form'!$K$12)</f>
        <v/>
      </c>
      <c r="G102" s="165">
        <f t="shared" ca="1" si="6"/>
        <v>41493</v>
      </c>
      <c r="H102" s="166">
        <f>'Order Form'!$K$13</f>
        <v>0</v>
      </c>
      <c r="I102" s="169">
        <f>'Order Form'!F117</f>
        <v>11.5</v>
      </c>
      <c r="J102" s="164">
        <f>'Order Form'!K117</f>
        <v>0</v>
      </c>
      <c r="K102" s="164" t="str">
        <f t="shared" si="8"/>
        <v>F</v>
      </c>
      <c r="L102" s="164">
        <f>IF('Pricing + Order Summary'!$O$13&gt;=5000,14,IF('Pricing + Order Summary'!$O$13&gt;=3500,15,IF('Pricing + Order Summary'!$O$13&gt;=2500,16,IF('Pricing + Order Summary'!$O$13&gt;=1000,23,21))))</f>
        <v>21</v>
      </c>
      <c r="M102" s="164" t="str">
        <f t="shared" si="9"/>
        <v>SPR2014-1-0</v>
      </c>
    </row>
    <row r="103" spans="1:13">
      <c r="A103" s="167">
        <f>'Order Form'!A118</f>
        <v>107736</v>
      </c>
      <c r="B103" s="167">
        <f>'Order Form'!A118</f>
        <v>107736</v>
      </c>
      <c r="C103" s="168">
        <f t="shared" si="7"/>
        <v>107736</v>
      </c>
      <c r="D103" s="164">
        <f>'Order Form'!$N$2</f>
        <v>0</v>
      </c>
      <c r="E103" s="165">
        <f>'Order Form'!$K$11</f>
        <v>0</v>
      </c>
      <c r="F103" s="165" t="str">
        <f>IF(ISBLANK('Order Form'!$K$12),"",'Order Form'!$K$12)</f>
        <v/>
      </c>
      <c r="G103" s="165">
        <f t="shared" ca="1" si="6"/>
        <v>41493</v>
      </c>
      <c r="H103" s="166">
        <f>'Order Form'!$K$13</f>
        <v>0</v>
      </c>
      <c r="I103" s="169">
        <f>'Order Form'!F118</f>
        <v>11.5</v>
      </c>
      <c r="J103" s="164">
        <f>'Order Form'!K118</f>
        <v>0</v>
      </c>
      <c r="K103" s="164" t="str">
        <f t="shared" si="8"/>
        <v>F</v>
      </c>
      <c r="L103" s="164">
        <f>IF('Pricing + Order Summary'!$O$13&gt;=5000,14,IF('Pricing + Order Summary'!$O$13&gt;=3500,15,IF('Pricing + Order Summary'!$O$13&gt;=2500,16,IF('Pricing + Order Summary'!$O$13&gt;=1000,23,21))))</f>
        <v>21</v>
      </c>
      <c r="M103" s="164" t="str">
        <f t="shared" si="9"/>
        <v>SPR2014-1-0</v>
      </c>
    </row>
    <row r="104" spans="1:13">
      <c r="A104" s="167">
        <f>'Order Form'!A119</f>
        <v>100216</v>
      </c>
      <c r="B104" s="167">
        <f>'Order Form'!A119</f>
        <v>100216</v>
      </c>
      <c r="C104" s="168">
        <f t="shared" si="7"/>
        <v>100216</v>
      </c>
      <c r="D104" s="164">
        <f>'Order Form'!$N$2</f>
        <v>0</v>
      </c>
      <c r="E104" s="165">
        <f>'Order Form'!$K$11</f>
        <v>0</v>
      </c>
      <c r="F104" s="165" t="str">
        <f>IF(ISBLANK('Order Form'!$K$12),"",'Order Form'!$K$12)</f>
        <v/>
      </c>
      <c r="G104" s="165">
        <f t="shared" ca="1" si="6"/>
        <v>41493</v>
      </c>
      <c r="H104" s="166">
        <f>'Order Form'!$K$13</f>
        <v>0</v>
      </c>
      <c r="I104" s="169">
        <f>'Order Form'!F119</f>
        <v>11.5</v>
      </c>
      <c r="J104" s="164">
        <f>'Order Form'!K119</f>
        <v>0</v>
      </c>
      <c r="K104" s="164" t="str">
        <f t="shared" si="8"/>
        <v>F</v>
      </c>
      <c r="L104" s="164">
        <f>IF('Pricing + Order Summary'!$O$13&gt;=5000,14,IF('Pricing + Order Summary'!$O$13&gt;=3500,15,IF('Pricing + Order Summary'!$O$13&gt;=2500,16,IF('Pricing + Order Summary'!$O$13&gt;=1000,23,21))))</f>
        <v>21</v>
      </c>
      <c r="M104" s="164" t="str">
        <f t="shared" si="9"/>
        <v>SPR2014-1-0</v>
      </c>
    </row>
    <row r="105" spans="1:13">
      <c r="A105" s="167">
        <f>'Order Form'!A120</f>
        <v>100219</v>
      </c>
      <c r="B105" s="167">
        <f>'Order Form'!A120</f>
        <v>100219</v>
      </c>
      <c r="C105" s="168">
        <f t="shared" si="7"/>
        <v>100219</v>
      </c>
      <c r="D105" s="164">
        <f>'Order Form'!$N$2</f>
        <v>0</v>
      </c>
      <c r="E105" s="165">
        <f>'Order Form'!$K$11</f>
        <v>0</v>
      </c>
      <c r="F105" s="165" t="str">
        <f>IF(ISBLANK('Order Form'!$K$12),"",'Order Form'!$K$12)</f>
        <v/>
      </c>
      <c r="G105" s="165">
        <f t="shared" ca="1" si="6"/>
        <v>41493</v>
      </c>
      <c r="H105" s="166">
        <f>'Order Form'!$K$13</f>
        <v>0</v>
      </c>
      <c r="I105" s="169">
        <f>'Order Form'!F120</f>
        <v>11.5</v>
      </c>
      <c r="J105" s="164">
        <f>'Order Form'!K120</f>
        <v>0</v>
      </c>
      <c r="K105" s="164" t="str">
        <f t="shared" si="8"/>
        <v>F</v>
      </c>
      <c r="L105" s="164">
        <f>IF('Pricing + Order Summary'!$O$13&gt;=5000,14,IF('Pricing + Order Summary'!$O$13&gt;=3500,15,IF('Pricing + Order Summary'!$O$13&gt;=2500,16,IF('Pricing + Order Summary'!$O$13&gt;=1000,23,21))))</f>
        <v>21</v>
      </c>
      <c r="M105" s="164" t="str">
        <f t="shared" si="9"/>
        <v>SPR2014-1-0</v>
      </c>
    </row>
    <row r="106" spans="1:13">
      <c r="A106" s="167">
        <f>'Order Form'!A121</f>
        <v>107725</v>
      </c>
      <c r="B106" s="167">
        <f>'Order Form'!A121</f>
        <v>107725</v>
      </c>
      <c r="C106" s="168">
        <f t="shared" si="7"/>
        <v>107725</v>
      </c>
      <c r="D106" s="164">
        <f>'Order Form'!$N$2</f>
        <v>0</v>
      </c>
      <c r="E106" s="165">
        <f>'Order Form'!$K$11</f>
        <v>0</v>
      </c>
      <c r="F106" s="165" t="str">
        <f>IF(ISBLANK('Order Form'!$K$12),"",'Order Form'!$K$12)</f>
        <v/>
      </c>
      <c r="G106" s="165">
        <f t="shared" ca="1" si="6"/>
        <v>41493</v>
      </c>
      <c r="H106" s="166">
        <f>'Order Form'!$K$13</f>
        <v>0</v>
      </c>
      <c r="I106" s="169">
        <f>'Order Form'!F121</f>
        <v>11.5</v>
      </c>
      <c r="J106" s="164">
        <f>'Order Form'!K121</f>
        <v>0</v>
      </c>
      <c r="K106" s="164" t="str">
        <f t="shared" si="8"/>
        <v>F</v>
      </c>
      <c r="L106" s="164">
        <f>IF('Pricing + Order Summary'!$O$13&gt;=5000,14,IF('Pricing + Order Summary'!$O$13&gt;=3500,15,IF('Pricing + Order Summary'!$O$13&gt;=2500,16,IF('Pricing + Order Summary'!$O$13&gt;=1000,23,21))))</f>
        <v>21</v>
      </c>
      <c r="M106" s="164" t="str">
        <f t="shared" si="9"/>
        <v>SPR2014-1-0</v>
      </c>
    </row>
    <row r="107" spans="1:13">
      <c r="A107" s="167">
        <f>'Order Form'!A122</f>
        <v>107727</v>
      </c>
      <c r="B107" s="167">
        <f>'Order Form'!A122</f>
        <v>107727</v>
      </c>
      <c r="C107" s="168">
        <f t="shared" si="7"/>
        <v>107727</v>
      </c>
      <c r="D107" s="164">
        <f>'Order Form'!$N$2</f>
        <v>0</v>
      </c>
      <c r="E107" s="165">
        <f>'Order Form'!$K$11</f>
        <v>0</v>
      </c>
      <c r="F107" s="165" t="str">
        <f>IF(ISBLANK('Order Form'!$K$12),"",'Order Form'!$K$12)</f>
        <v/>
      </c>
      <c r="G107" s="165">
        <f t="shared" ca="1" si="6"/>
        <v>41493</v>
      </c>
      <c r="H107" s="166">
        <f>'Order Form'!$K$13</f>
        <v>0</v>
      </c>
      <c r="I107" s="169">
        <f>'Order Form'!F122</f>
        <v>11.5</v>
      </c>
      <c r="J107" s="164">
        <f>'Order Form'!K122</f>
        <v>0</v>
      </c>
      <c r="K107" s="164" t="str">
        <f t="shared" si="8"/>
        <v>F</v>
      </c>
      <c r="L107" s="164">
        <f>IF('Pricing + Order Summary'!$O$13&gt;=5000,14,IF('Pricing + Order Summary'!$O$13&gt;=3500,15,IF('Pricing + Order Summary'!$O$13&gt;=2500,16,IF('Pricing + Order Summary'!$O$13&gt;=1000,23,21))))</f>
        <v>21</v>
      </c>
      <c r="M107" s="164" t="str">
        <f t="shared" si="9"/>
        <v>SPR2014-1-0</v>
      </c>
    </row>
    <row r="108" spans="1:13">
      <c r="A108" s="167">
        <f>'Order Form'!A123</f>
        <v>107726</v>
      </c>
      <c r="B108" s="167">
        <f>'Order Form'!A123</f>
        <v>107726</v>
      </c>
      <c r="C108" s="168">
        <f t="shared" si="7"/>
        <v>107726</v>
      </c>
      <c r="D108" s="164">
        <f>'Order Form'!$N$2</f>
        <v>0</v>
      </c>
      <c r="E108" s="165">
        <f>'Order Form'!$K$11</f>
        <v>0</v>
      </c>
      <c r="F108" s="165" t="str">
        <f>IF(ISBLANK('Order Form'!$K$12),"",'Order Form'!$K$12)</f>
        <v/>
      </c>
      <c r="G108" s="165">
        <f t="shared" ca="1" si="6"/>
        <v>41493</v>
      </c>
      <c r="H108" s="166">
        <f>'Order Form'!$K$13</f>
        <v>0</v>
      </c>
      <c r="I108" s="169">
        <f>'Order Form'!F123</f>
        <v>11.5</v>
      </c>
      <c r="J108" s="164">
        <f>'Order Form'!K123</f>
        <v>0</v>
      </c>
      <c r="K108" s="164" t="str">
        <f t="shared" si="8"/>
        <v>F</v>
      </c>
      <c r="L108" s="164">
        <f>IF('Pricing + Order Summary'!$O$13&gt;=5000,14,IF('Pricing + Order Summary'!$O$13&gt;=3500,15,IF('Pricing + Order Summary'!$O$13&gt;=2500,16,IF('Pricing + Order Summary'!$O$13&gt;=1000,23,21))))</f>
        <v>21</v>
      </c>
      <c r="M108" s="164" t="str">
        <f t="shared" si="9"/>
        <v>SPR2014-1-0</v>
      </c>
    </row>
    <row r="109" spans="1:13">
      <c r="A109" s="167">
        <f>'Order Form'!A124</f>
        <v>100503</v>
      </c>
      <c r="B109" s="167">
        <f>'Order Form'!A124</f>
        <v>100503</v>
      </c>
      <c r="C109" s="168">
        <f t="shared" si="7"/>
        <v>100503</v>
      </c>
      <c r="D109" s="164">
        <f>'Order Form'!$N$2</f>
        <v>0</v>
      </c>
      <c r="E109" s="165">
        <f>'Order Form'!$K$11</f>
        <v>0</v>
      </c>
      <c r="F109" s="165" t="str">
        <f>IF(ISBLANK('Order Form'!$K$12),"",'Order Form'!$K$12)</f>
        <v/>
      </c>
      <c r="G109" s="165">
        <f t="shared" ca="1" si="6"/>
        <v>41493</v>
      </c>
      <c r="H109" s="166">
        <f>'Order Form'!$K$13</f>
        <v>0</v>
      </c>
      <c r="I109" s="169">
        <f>'Order Form'!F124</f>
        <v>11.5</v>
      </c>
      <c r="J109" s="164">
        <f>'Order Form'!K124</f>
        <v>0</v>
      </c>
      <c r="K109" s="164" t="str">
        <f t="shared" si="8"/>
        <v>F</v>
      </c>
      <c r="L109" s="164">
        <f>IF('Pricing + Order Summary'!$O$13&gt;=5000,14,IF('Pricing + Order Summary'!$O$13&gt;=3500,15,IF('Pricing + Order Summary'!$O$13&gt;=2500,16,IF('Pricing + Order Summary'!$O$13&gt;=1000,23,21))))</f>
        <v>21</v>
      </c>
      <c r="M109" s="164" t="str">
        <f t="shared" si="9"/>
        <v>SPR2014-1-0</v>
      </c>
    </row>
    <row r="110" spans="1:13">
      <c r="A110" s="167">
        <f>'Order Form'!A125</f>
        <v>100250</v>
      </c>
      <c r="B110" s="167">
        <f>'Order Form'!A125</f>
        <v>100250</v>
      </c>
      <c r="C110" s="168">
        <f t="shared" si="7"/>
        <v>100250</v>
      </c>
      <c r="D110" s="164">
        <f>'Order Form'!$N$2</f>
        <v>0</v>
      </c>
      <c r="E110" s="165">
        <f>'Order Form'!$K$11</f>
        <v>0</v>
      </c>
      <c r="F110" s="165" t="str">
        <f>IF(ISBLANK('Order Form'!$K$12),"",'Order Form'!$K$12)</f>
        <v/>
      </c>
      <c r="G110" s="165">
        <f t="shared" ca="1" si="6"/>
        <v>41493</v>
      </c>
      <c r="H110" s="166">
        <f>'Order Form'!$K$13</f>
        <v>0</v>
      </c>
      <c r="I110" s="169">
        <f>'Order Form'!F125</f>
        <v>11.5</v>
      </c>
      <c r="J110" s="164">
        <f>'Order Form'!K125</f>
        <v>0</v>
      </c>
      <c r="K110" s="164" t="str">
        <f t="shared" si="8"/>
        <v>F</v>
      </c>
      <c r="L110" s="164">
        <f>IF('Pricing + Order Summary'!$O$13&gt;=5000,14,IF('Pricing + Order Summary'!$O$13&gt;=3500,15,IF('Pricing + Order Summary'!$O$13&gt;=2500,16,IF('Pricing + Order Summary'!$O$13&gt;=1000,23,21))))</f>
        <v>21</v>
      </c>
      <c r="M110" s="164" t="str">
        <f t="shared" si="9"/>
        <v>SPR2014-1-0</v>
      </c>
    </row>
    <row r="111" spans="1:13">
      <c r="A111" s="167">
        <f>'Order Form'!A126</f>
        <v>100069</v>
      </c>
      <c r="B111" s="167">
        <f>'Order Form'!A126</f>
        <v>100069</v>
      </c>
      <c r="C111" s="168">
        <f t="shared" si="7"/>
        <v>100069</v>
      </c>
      <c r="D111" s="164">
        <f>'Order Form'!$N$2</f>
        <v>0</v>
      </c>
      <c r="E111" s="165">
        <f>'Order Form'!$K$11</f>
        <v>0</v>
      </c>
      <c r="F111" s="165" t="str">
        <f>IF(ISBLANK('Order Form'!$K$12),"",'Order Form'!$K$12)</f>
        <v/>
      </c>
      <c r="G111" s="165">
        <f t="shared" ca="1" si="6"/>
        <v>41493</v>
      </c>
      <c r="H111" s="166">
        <f>'Order Form'!$K$13</f>
        <v>0</v>
      </c>
      <c r="I111" s="169">
        <f>'Order Form'!F126</f>
        <v>11.5</v>
      </c>
      <c r="J111" s="164">
        <f>'Order Form'!K126</f>
        <v>0</v>
      </c>
      <c r="K111" s="164" t="str">
        <f t="shared" si="8"/>
        <v>F</v>
      </c>
      <c r="L111" s="164">
        <f>IF('Pricing + Order Summary'!$O$13&gt;=5000,14,IF('Pricing + Order Summary'!$O$13&gt;=3500,15,IF('Pricing + Order Summary'!$O$13&gt;=2500,16,IF('Pricing + Order Summary'!$O$13&gt;=1000,23,21))))</f>
        <v>21</v>
      </c>
      <c r="M111" s="164" t="str">
        <f t="shared" si="9"/>
        <v>SPR2014-1-0</v>
      </c>
    </row>
    <row r="112" spans="1:13">
      <c r="A112" s="167">
        <f>'Order Form'!A127</f>
        <v>107738</v>
      </c>
      <c r="B112" s="167">
        <f>'Order Form'!A127</f>
        <v>107738</v>
      </c>
      <c r="C112" s="168">
        <f t="shared" si="7"/>
        <v>107738</v>
      </c>
      <c r="D112" s="164">
        <f>'Order Form'!$N$2</f>
        <v>0</v>
      </c>
      <c r="E112" s="165">
        <f>'Order Form'!$K$11</f>
        <v>0</v>
      </c>
      <c r="F112" s="165" t="str">
        <f>IF(ISBLANK('Order Form'!$K$12),"",'Order Form'!$K$12)</f>
        <v/>
      </c>
      <c r="G112" s="165">
        <f t="shared" ca="1" si="6"/>
        <v>41493</v>
      </c>
      <c r="H112" s="166">
        <f>'Order Form'!$K$13</f>
        <v>0</v>
      </c>
      <c r="I112" s="169">
        <f>'Order Form'!F127</f>
        <v>11.5</v>
      </c>
      <c r="J112" s="164">
        <f>'Order Form'!K127</f>
        <v>0</v>
      </c>
      <c r="K112" s="164" t="str">
        <f t="shared" si="8"/>
        <v>F</v>
      </c>
      <c r="L112" s="164">
        <f>IF('Pricing + Order Summary'!$O$13&gt;=5000,14,IF('Pricing + Order Summary'!$O$13&gt;=3500,15,IF('Pricing + Order Summary'!$O$13&gt;=2500,16,IF('Pricing + Order Summary'!$O$13&gt;=1000,23,21))))</f>
        <v>21</v>
      </c>
      <c r="M112" s="164" t="str">
        <f t="shared" si="9"/>
        <v>SPR2014-1-0</v>
      </c>
    </row>
    <row r="113" spans="1:13">
      <c r="A113" s="167">
        <f>'Order Form'!A128</f>
        <v>107712</v>
      </c>
      <c r="B113" s="167">
        <f>'Order Form'!A128</f>
        <v>107712</v>
      </c>
      <c r="C113" s="168">
        <f t="shared" si="7"/>
        <v>107712</v>
      </c>
      <c r="D113" s="164">
        <f>'Order Form'!$N$2</f>
        <v>0</v>
      </c>
      <c r="E113" s="165">
        <f>'Order Form'!$K$11</f>
        <v>0</v>
      </c>
      <c r="F113" s="165" t="str">
        <f>IF(ISBLANK('Order Form'!$K$12),"",'Order Form'!$K$12)</f>
        <v/>
      </c>
      <c r="G113" s="165">
        <f t="shared" ca="1" si="6"/>
        <v>41493</v>
      </c>
      <c r="H113" s="166">
        <f>'Order Form'!$K$13</f>
        <v>0</v>
      </c>
      <c r="I113" s="169">
        <f>'Order Form'!F128</f>
        <v>11.5</v>
      </c>
      <c r="J113" s="164">
        <f>'Order Form'!K128</f>
        <v>0</v>
      </c>
      <c r="K113" s="164" t="str">
        <f t="shared" si="8"/>
        <v>F</v>
      </c>
      <c r="L113" s="164">
        <f>IF('Pricing + Order Summary'!$O$13&gt;=5000,14,IF('Pricing + Order Summary'!$O$13&gt;=3500,15,IF('Pricing + Order Summary'!$O$13&gt;=2500,16,IF('Pricing + Order Summary'!$O$13&gt;=1000,23,21))))</f>
        <v>21</v>
      </c>
      <c r="M113" s="164" t="str">
        <f t="shared" si="9"/>
        <v>SPR2014-1-0</v>
      </c>
    </row>
    <row r="114" spans="1:13">
      <c r="A114" s="167">
        <f>'Order Form'!A129</f>
        <v>107731</v>
      </c>
      <c r="B114" s="167">
        <f>'Order Form'!A129</f>
        <v>107731</v>
      </c>
      <c r="C114" s="168">
        <f t="shared" si="7"/>
        <v>107731</v>
      </c>
      <c r="D114" s="164">
        <f>'Order Form'!$N$2</f>
        <v>0</v>
      </c>
      <c r="E114" s="165">
        <f>'Order Form'!$K$11</f>
        <v>0</v>
      </c>
      <c r="F114" s="165" t="str">
        <f>IF(ISBLANK('Order Form'!$K$12),"",'Order Form'!$K$12)</f>
        <v/>
      </c>
      <c r="G114" s="165">
        <f t="shared" ca="1" si="6"/>
        <v>41493</v>
      </c>
      <c r="H114" s="166">
        <f>'Order Form'!$K$13</f>
        <v>0</v>
      </c>
      <c r="I114" s="169">
        <f>'Order Form'!F129</f>
        <v>11.5</v>
      </c>
      <c r="J114" s="164">
        <f>'Order Form'!K129</f>
        <v>0</v>
      </c>
      <c r="K114" s="164" t="str">
        <f t="shared" si="8"/>
        <v>F</v>
      </c>
      <c r="L114" s="164">
        <f>IF('Pricing + Order Summary'!$O$13&gt;=5000,14,IF('Pricing + Order Summary'!$O$13&gt;=3500,15,IF('Pricing + Order Summary'!$O$13&gt;=2500,16,IF('Pricing + Order Summary'!$O$13&gt;=1000,23,21))))</f>
        <v>21</v>
      </c>
      <c r="M114" s="164" t="str">
        <f t="shared" si="9"/>
        <v>SPR2014-1-0</v>
      </c>
    </row>
    <row r="115" spans="1:13">
      <c r="A115" s="167">
        <f>'Order Form'!A130</f>
        <v>107720</v>
      </c>
      <c r="B115" s="167">
        <f>'Order Form'!A130</f>
        <v>107720</v>
      </c>
      <c r="C115" s="168">
        <f t="shared" si="7"/>
        <v>107720</v>
      </c>
      <c r="D115" s="164">
        <f>'Order Form'!$N$2</f>
        <v>0</v>
      </c>
      <c r="E115" s="165">
        <f>'Order Form'!$K$11</f>
        <v>0</v>
      </c>
      <c r="F115" s="165" t="str">
        <f>IF(ISBLANK('Order Form'!$K$12),"",'Order Form'!$K$12)</f>
        <v/>
      </c>
      <c r="G115" s="165">
        <f t="shared" ca="1" si="6"/>
        <v>41493</v>
      </c>
      <c r="H115" s="166">
        <f>'Order Form'!$K$13</f>
        <v>0</v>
      </c>
      <c r="I115" s="169">
        <f>'Order Form'!F130</f>
        <v>11.5</v>
      </c>
      <c r="J115" s="164">
        <f>'Order Form'!K130</f>
        <v>0</v>
      </c>
      <c r="K115" s="164" t="str">
        <f t="shared" si="8"/>
        <v>F</v>
      </c>
      <c r="L115" s="164">
        <f>IF('Pricing + Order Summary'!$O$13&gt;=5000,14,IF('Pricing + Order Summary'!$O$13&gt;=3500,15,IF('Pricing + Order Summary'!$O$13&gt;=2500,16,IF('Pricing + Order Summary'!$O$13&gt;=1000,23,21))))</f>
        <v>21</v>
      </c>
      <c r="M115" s="164" t="str">
        <f t="shared" si="9"/>
        <v>SPR2014-1-0</v>
      </c>
    </row>
    <row r="116" spans="1:13">
      <c r="A116" s="167">
        <f>'Order Form'!A131</f>
        <v>107745</v>
      </c>
      <c r="B116" s="167">
        <f>'Order Form'!A131</f>
        <v>107745</v>
      </c>
      <c r="C116" s="168">
        <f t="shared" si="7"/>
        <v>107745</v>
      </c>
      <c r="D116" s="164">
        <f>'Order Form'!$N$2</f>
        <v>0</v>
      </c>
      <c r="E116" s="165">
        <f>'Order Form'!$K$11</f>
        <v>0</v>
      </c>
      <c r="F116" s="165" t="str">
        <f>IF(ISBLANK('Order Form'!$K$12),"",'Order Form'!$K$12)</f>
        <v/>
      </c>
      <c r="G116" s="165">
        <f t="shared" ca="1" si="6"/>
        <v>41493</v>
      </c>
      <c r="H116" s="166">
        <f>'Order Form'!$K$13</f>
        <v>0</v>
      </c>
      <c r="I116" s="169">
        <f>'Order Form'!F131</f>
        <v>11.5</v>
      </c>
      <c r="J116" s="164">
        <f>'Order Form'!K131</f>
        <v>0</v>
      </c>
      <c r="K116" s="164" t="str">
        <f t="shared" si="8"/>
        <v>F</v>
      </c>
      <c r="L116" s="164">
        <f>IF('Pricing + Order Summary'!$O$13&gt;=5000,14,IF('Pricing + Order Summary'!$O$13&gt;=3500,15,IF('Pricing + Order Summary'!$O$13&gt;=2500,16,IF('Pricing + Order Summary'!$O$13&gt;=1000,23,21))))</f>
        <v>21</v>
      </c>
      <c r="M116" s="164" t="str">
        <f t="shared" si="9"/>
        <v>SPR2014-1-0</v>
      </c>
    </row>
    <row r="117" spans="1:13">
      <c r="A117" s="167">
        <f>'Order Form'!A132</f>
        <v>107715</v>
      </c>
      <c r="B117" s="167">
        <f>'Order Form'!A132</f>
        <v>107715</v>
      </c>
      <c r="C117" s="168">
        <f t="shared" si="7"/>
        <v>107715</v>
      </c>
      <c r="D117" s="164">
        <f>'Order Form'!$N$2</f>
        <v>0</v>
      </c>
      <c r="E117" s="165">
        <f>'Order Form'!$K$11</f>
        <v>0</v>
      </c>
      <c r="F117" s="165" t="str">
        <f>IF(ISBLANK('Order Form'!$K$12),"",'Order Form'!$K$12)</f>
        <v/>
      </c>
      <c r="G117" s="165">
        <f t="shared" ca="1" si="6"/>
        <v>41493</v>
      </c>
      <c r="H117" s="166">
        <f>'Order Form'!$K$13</f>
        <v>0</v>
      </c>
      <c r="I117" s="169">
        <f>'Order Form'!F132</f>
        <v>11.5</v>
      </c>
      <c r="J117" s="164">
        <f>'Order Form'!K132</f>
        <v>0</v>
      </c>
      <c r="K117" s="164" t="str">
        <f t="shared" si="8"/>
        <v>F</v>
      </c>
      <c r="L117" s="164">
        <f>IF('Pricing + Order Summary'!$O$13&gt;=5000,14,IF('Pricing + Order Summary'!$O$13&gt;=3500,15,IF('Pricing + Order Summary'!$O$13&gt;=2500,16,IF('Pricing + Order Summary'!$O$13&gt;=1000,23,21))))</f>
        <v>21</v>
      </c>
      <c r="M117" s="164" t="str">
        <f t="shared" si="9"/>
        <v>SPR2014-1-0</v>
      </c>
    </row>
    <row r="118" spans="1:13">
      <c r="A118" s="167">
        <f>'Order Form'!A133</f>
        <v>107710</v>
      </c>
      <c r="B118" s="167">
        <f>'Order Form'!A133</f>
        <v>107710</v>
      </c>
      <c r="C118" s="168">
        <f t="shared" si="7"/>
        <v>107710</v>
      </c>
      <c r="D118" s="164">
        <f>'Order Form'!$N$2</f>
        <v>0</v>
      </c>
      <c r="E118" s="165">
        <f>'Order Form'!$K$11</f>
        <v>0</v>
      </c>
      <c r="F118" s="165" t="str">
        <f>IF(ISBLANK('Order Form'!$K$12),"",'Order Form'!$K$12)</f>
        <v/>
      </c>
      <c r="G118" s="165">
        <f t="shared" ca="1" si="6"/>
        <v>41493</v>
      </c>
      <c r="H118" s="166">
        <f>'Order Form'!$K$13</f>
        <v>0</v>
      </c>
      <c r="I118" s="169">
        <f>'Order Form'!F133</f>
        <v>11.5</v>
      </c>
      <c r="J118" s="164">
        <f>'Order Form'!K133</f>
        <v>0</v>
      </c>
      <c r="K118" s="164" t="str">
        <f t="shared" si="8"/>
        <v>F</v>
      </c>
      <c r="L118" s="164">
        <f>IF('Pricing + Order Summary'!$O$13&gt;=5000,14,IF('Pricing + Order Summary'!$O$13&gt;=3500,15,IF('Pricing + Order Summary'!$O$13&gt;=2500,16,IF('Pricing + Order Summary'!$O$13&gt;=1000,23,21))))</f>
        <v>21</v>
      </c>
      <c r="M118" s="164" t="str">
        <f t="shared" si="9"/>
        <v>SPR2014-1-0</v>
      </c>
    </row>
    <row r="119" spans="1:13">
      <c r="A119" s="167">
        <f>'Order Form'!A134</f>
        <v>107746</v>
      </c>
      <c r="B119" s="167">
        <f>'Order Form'!A134</f>
        <v>107746</v>
      </c>
      <c r="C119" s="168">
        <f t="shared" si="7"/>
        <v>107746</v>
      </c>
      <c r="D119" s="164">
        <f>'Order Form'!$N$2</f>
        <v>0</v>
      </c>
      <c r="E119" s="165">
        <f>'Order Form'!$K$11</f>
        <v>0</v>
      </c>
      <c r="F119" s="165" t="str">
        <f>IF(ISBLANK('Order Form'!$K$12),"",'Order Form'!$K$12)</f>
        <v/>
      </c>
      <c r="G119" s="165">
        <f t="shared" ca="1" si="6"/>
        <v>41493</v>
      </c>
      <c r="H119" s="166">
        <f>'Order Form'!$K$13</f>
        <v>0</v>
      </c>
      <c r="I119" s="169">
        <f>'Order Form'!F134</f>
        <v>11.5</v>
      </c>
      <c r="J119" s="164">
        <f>'Order Form'!K134</f>
        <v>0</v>
      </c>
      <c r="K119" s="164" t="str">
        <f t="shared" si="8"/>
        <v>F</v>
      </c>
      <c r="L119" s="164">
        <f>IF('Pricing + Order Summary'!$O$13&gt;=5000,14,IF('Pricing + Order Summary'!$O$13&gt;=3500,15,IF('Pricing + Order Summary'!$O$13&gt;=2500,16,IF('Pricing + Order Summary'!$O$13&gt;=1000,23,21))))</f>
        <v>21</v>
      </c>
      <c r="M119" s="164" t="str">
        <f t="shared" si="9"/>
        <v>SPR2014-1-0</v>
      </c>
    </row>
    <row r="120" spans="1:13">
      <c r="A120" s="167">
        <f>'Order Form'!A135</f>
        <v>107728</v>
      </c>
      <c r="B120" s="167">
        <f>'Order Form'!A135</f>
        <v>107728</v>
      </c>
      <c r="C120" s="168">
        <f t="shared" si="7"/>
        <v>107728</v>
      </c>
      <c r="D120" s="164">
        <f>'Order Form'!$N$2</f>
        <v>0</v>
      </c>
      <c r="E120" s="165">
        <f>'Order Form'!$K$11</f>
        <v>0</v>
      </c>
      <c r="F120" s="165" t="str">
        <f>IF(ISBLANK('Order Form'!$K$12),"",'Order Form'!$K$12)</f>
        <v/>
      </c>
      <c r="G120" s="165">
        <f t="shared" ca="1" si="6"/>
        <v>41493</v>
      </c>
      <c r="H120" s="166">
        <f>'Order Form'!$K$13</f>
        <v>0</v>
      </c>
      <c r="I120" s="169">
        <f>'Order Form'!F135</f>
        <v>11.5</v>
      </c>
      <c r="J120" s="164">
        <f>'Order Form'!K135</f>
        <v>0</v>
      </c>
      <c r="K120" s="164" t="str">
        <f t="shared" si="8"/>
        <v>F</v>
      </c>
      <c r="L120" s="164">
        <f>IF('Pricing + Order Summary'!$O$13&gt;=5000,14,IF('Pricing + Order Summary'!$O$13&gt;=3500,15,IF('Pricing + Order Summary'!$O$13&gt;=2500,16,IF('Pricing + Order Summary'!$O$13&gt;=1000,23,21))))</f>
        <v>21</v>
      </c>
      <c r="M120" s="164" t="str">
        <f t="shared" si="9"/>
        <v>SPR2014-1-0</v>
      </c>
    </row>
    <row r="121" spans="1:13">
      <c r="A121" s="167">
        <f>'Order Form'!A136</f>
        <v>107729</v>
      </c>
      <c r="B121" s="167">
        <f>'Order Form'!A136</f>
        <v>107729</v>
      </c>
      <c r="C121" s="168">
        <f t="shared" si="7"/>
        <v>107729</v>
      </c>
      <c r="D121" s="164">
        <f>'Order Form'!$N$2</f>
        <v>0</v>
      </c>
      <c r="E121" s="165">
        <f>'Order Form'!$K$11</f>
        <v>0</v>
      </c>
      <c r="F121" s="165" t="str">
        <f>IF(ISBLANK('Order Form'!$K$12),"",'Order Form'!$K$12)</f>
        <v/>
      </c>
      <c r="G121" s="165">
        <f t="shared" ca="1" si="6"/>
        <v>41493</v>
      </c>
      <c r="H121" s="166">
        <f>'Order Form'!$K$13</f>
        <v>0</v>
      </c>
      <c r="I121" s="169">
        <f>'Order Form'!F136</f>
        <v>11.5</v>
      </c>
      <c r="J121" s="164">
        <f>'Order Form'!K136</f>
        <v>0</v>
      </c>
      <c r="K121" s="164" t="str">
        <f t="shared" si="8"/>
        <v>F</v>
      </c>
      <c r="L121" s="164">
        <f>IF('Pricing + Order Summary'!$O$13&gt;=5000,14,IF('Pricing + Order Summary'!$O$13&gt;=3500,15,IF('Pricing + Order Summary'!$O$13&gt;=2500,16,IF('Pricing + Order Summary'!$O$13&gt;=1000,23,21))))</f>
        <v>21</v>
      </c>
      <c r="M121" s="164" t="str">
        <f t="shared" si="9"/>
        <v>SPR2014-1-0</v>
      </c>
    </row>
    <row r="122" spans="1:13">
      <c r="A122" s="167">
        <f>'Order Form'!A137</f>
        <v>107737</v>
      </c>
      <c r="B122" s="167">
        <f>'Order Form'!A137</f>
        <v>107737</v>
      </c>
      <c r="C122" s="168">
        <f t="shared" si="7"/>
        <v>107737</v>
      </c>
      <c r="D122" s="164">
        <f>'Order Form'!$N$2</f>
        <v>0</v>
      </c>
      <c r="E122" s="165">
        <f>'Order Form'!$K$11</f>
        <v>0</v>
      </c>
      <c r="F122" s="165" t="str">
        <f>IF(ISBLANK('Order Form'!$K$12),"",'Order Form'!$K$12)</f>
        <v/>
      </c>
      <c r="G122" s="165">
        <f t="shared" ca="1" si="6"/>
        <v>41493</v>
      </c>
      <c r="H122" s="166">
        <f>'Order Form'!$K$13</f>
        <v>0</v>
      </c>
      <c r="I122" s="169">
        <f>'Order Form'!F137</f>
        <v>11.5</v>
      </c>
      <c r="J122" s="164">
        <f>'Order Form'!K137</f>
        <v>0</v>
      </c>
      <c r="K122" s="164" t="str">
        <f t="shared" si="8"/>
        <v>F</v>
      </c>
      <c r="L122" s="164">
        <f>IF('Pricing + Order Summary'!$O$13&gt;=5000,14,IF('Pricing + Order Summary'!$O$13&gt;=3500,15,IF('Pricing + Order Summary'!$O$13&gt;=2500,16,IF('Pricing + Order Summary'!$O$13&gt;=1000,23,21))))</f>
        <v>21</v>
      </c>
      <c r="M122" s="164" t="str">
        <f t="shared" si="9"/>
        <v>SPR2014-1-0</v>
      </c>
    </row>
    <row r="123" spans="1:13">
      <c r="A123" s="167">
        <f>'Order Form'!A138</f>
        <v>107709</v>
      </c>
      <c r="B123" s="167">
        <f>'Order Form'!A138</f>
        <v>107709</v>
      </c>
      <c r="C123" s="168">
        <f t="shared" si="7"/>
        <v>107709</v>
      </c>
      <c r="D123" s="164">
        <f>'Order Form'!$N$2</f>
        <v>0</v>
      </c>
      <c r="E123" s="165">
        <f>'Order Form'!$K$11</f>
        <v>0</v>
      </c>
      <c r="F123" s="165" t="str">
        <f>IF(ISBLANK('Order Form'!$K$12),"",'Order Form'!$K$12)</f>
        <v/>
      </c>
      <c r="G123" s="165">
        <f t="shared" ca="1" si="6"/>
        <v>41493</v>
      </c>
      <c r="H123" s="166">
        <f>'Order Form'!$K$13</f>
        <v>0</v>
      </c>
      <c r="I123" s="169">
        <f>'Order Form'!F138</f>
        <v>11.5</v>
      </c>
      <c r="J123" s="164">
        <f>'Order Form'!K138</f>
        <v>0</v>
      </c>
      <c r="K123" s="164" t="str">
        <f t="shared" si="8"/>
        <v>F</v>
      </c>
      <c r="L123" s="164">
        <f>IF('Pricing + Order Summary'!$O$13&gt;=5000,14,IF('Pricing + Order Summary'!$O$13&gt;=3500,15,IF('Pricing + Order Summary'!$O$13&gt;=2500,16,IF('Pricing + Order Summary'!$O$13&gt;=1000,23,21))))</f>
        <v>21</v>
      </c>
      <c r="M123" s="164" t="str">
        <f t="shared" si="9"/>
        <v>SPR2014-1-0</v>
      </c>
    </row>
    <row r="124" spans="1:13">
      <c r="A124" s="167">
        <f>'Order Form'!A139</f>
        <v>107717</v>
      </c>
      <c r="B124" s="167">
        <f>'Order Form'!A139</f>
        <v>107717</v>
      </c>
      <c r="C124" s="168">
        <f t="shared" si="7"/>
        <v>107717</v>
      </c>
      <c r="D124" s="164">
        <f>'Order Form'!$N$2</f>
        <v>0</v>
      </c>
      <c r="E124" s="165">
        <f>'Order Form'!$K$11</f>
        <v>0</v>
      </c>
      <c r="F124" s="165" t="str">
        <f>IF(ISBLANK('Order Form'!$K$12),"",'Order Form'!$K$12)</f>
        <v/>
      </c>
      <c r="G124" s="165">
        <f t="shared" ca="1" si="6"/>
        <v>41493</v>
      </c>
      <c r="H124" s="166">
        <f>'Order Form'!$K$13</f>
        <v>0</v>
      </c>
      <c r="I124" s="169">
        <f>'Order Form'!F139</f>
        <v>12</v>
      </c>
      <c r="J124" s="164">
        <f>'Order Form'!K139</f>
        <v>0</v>
      </c>
      <c r="K124" s="164" t="str">
        <f t="shared" si="8"/>
        <v>F</v>
      </c>
      <c r="L124" s="164">
        <f>IF('Pricing + Order Summary'!$O$13&gt;=5000,14,IF('Pricing + Order Summary'!$O$13&gt;=3500,15,IF('Pricing + Order Summary'!$O$13&gt;=2500,16,IF('Pricing + Order Summary'!$O$13&gt;=1000,23,21))))</f>
        <v>21</v>
      </c>
      <c r="M124" s="164" t="str">
        <f t="shared" si="9"/>
        <v>SPR2014-1-0</v>
      </c>
    </row>
    <row r="125" spans="1:13">
      <c r="A125" s="167">
        <f>'Order Form'!A140</f>
        <v>107716</v>
      </c>
      <c r="B125" s="167">
        <f>'Order Form'!A140</f>
        <v>107716</v>
      </c>
      <c r="C125" s="168">
        <f t="shared" si="7"/>
        <v>107716</v>
      </c>
      <c r="D125" s="164">
        <f>'Order Form'!$N$2</f>
        <v>0</v>
      </c>
      <c r="E125" s="165">
        <f>'Order Form'!$K$11</f>
        <v>0</v>
      </c>
      <c r="F125" s="165" t="str">
        <f>IF(ISBLANK('Order Form'!$K$12),"",'Order Form'!$K$12)</f>
        <v/>
      </c>
      <c r="G125" s="165">
        <f t="shared" ca="1" si="6"/>
        <v>41493</v>
      </c>
      <c r="H125" s="166">
        <f>'Order Form'!$K$13</f>
        <v>0</v>
      </c>
      <c r="I125" s="169">
        <f>'Order Form'!F140</f>
        <v>12</v>
      </c>
      <c r="J125" s="164">
        <f>'Order Form'!K140</f>
        <v>0</v>
      </c>
      <c r="K125" s="164" t="str">
        <f t="shared" si="8"/>
        <v>F</v>
      </c>
      <c r="L125" s="164">
        <f>IF('Pricing + Order Summary'!$O$13&gt;=5000,14,IF('Pricing + Order Summary'!$O$13&gt;=3500,15,IF('Pricing + Order Summary'!$O$13&gt;=2500,16,IF('Pricing + Order Summary'!$O$13&gt;=1000,23,21))))</f>
        <v>21</v>
      </c>
      <c r="M125" s="164" t="str">
        <f t="shared" si="9"/>
        <v>SPR2014-1-0</v>
      </c>
    </row>
    <row r="126" spans="1:13">
      <c r="A126" s="167">
        <f>'Order Form'!A141</f>
        <v>107718</v>
      </c>
      <c r="B126" s="167">
        <f>'Order Form'!A141</f>
        <v>107718</v>
      </c>
      <c r="C126" s="168">
        <f t="shared" si="7"/>
        <v>107718</v>
      </c>
      <c r="D126" s="164">
        <f>'Order Form'!$N$2</f>
        <v>0</v>
      </c>
      <c r="E126" s="165">
        <f>'Order Form'!$K$11</f>
        <v>0</v>
      </c>
      <c r="F126" s="165" t="str">
        <f>IF(ISBLANK('Order Form'!$K$12),"",'Order Form'!$K$12)</f>
        <v/>
      </c>
      <c r="G126" s="165">
        <f t="shared" ca="1" si="6"/>
        <v>41493</v>
      </c>
      <c r="H126" s="166">
        <f>'Order Form'!$K$13</f>
        <v>0</v>
      </c>
      <c r="I126" s="169">
        <f>'Order Form'!F141</f>
        <v>12</v>
      </c>
      <c r="J126" s="164">
        <f>'Order Form'!K141</f>
        <v>0</v>
      </c>
      <c r="K126" s="164" t="str">
        <f t="shared" si="8"/>
        <v>F</v>
      </c>
      <c r="L126" s="164">
        <f>IF('Pricing + Order Summary'!$O$13&gt;=5000,14,IF('Pricing + Order Summary'!$O$13&gt;=3500,15,IF('Pricing + Order Summary'!$O$13&gt;=2500,16,IF('Pricing + Order Summary'!$O$13&gt;=1000,23,21))))</f>
        <v>21</v>
      </c>
      <c r="M126" s="164" t="str">
        <f t="shared" si="9"/>
        <v>SPR2014-1-0</v>
      </c>
    </row>
    <row r="127" spans="1:13">
      <c r="A127" s="167">
        <f>'Order Form'!A142</f>
        <v>107740</v>
      </c>
      <c r="B127" s="167">
        <f>'Order Form'!A142</f>
        <v>107740</v>
      </c>
      <c r="C127" s="168">
        <f t="shared" si="7"/>
        <v>107740</v>
      </c>
      <c r="D127" s="164">
        <f>'Order Form'!$N$2</f>
        <v>0</v>
      </c>
      <c r="E127" s="165">
        <f>'Order Form'!$K$11</f>
        <v>0</v>
      </c>
      <c r="F127" s="165" t="str">
        <f>IF(ISBLANK('Order Form'!$K$12),"",'Order Form'!$K$12)</f>
        <v/>
      </c>
      <c r="G127" s="165">
        <f t="shared" ca="1" si="6"/>
        <v>41493</v>
      </c>
      <c r="H127" s="166">
        <f>'Order Form'!$K$13</f>
        <v>0</v>
      </c>
      <c r="I127" s="169">
        <f>'Order Form'!F142</f>
        <v>11.5</v>
      </c>
      <c r="J127" s="164">
        <f>'Order Form'!K142</f>
        <v>0</v>
      </c>
      <c r="K127" s="164" t="str">
        <f t="shared" si="8"/>
        <v>F</v>
      </c>
      <c r="L127" s="164">
        <f>IF('Pricing + Order Summary'!$O$13&gt;=5000,14,IF('Pricing + Order Summary'!$O$13&gt;=3500,15,IF('Pricing + Order Summary'!$O$13&gt;=2500,16,IF('Pricing + Order Summary'!$O$13&gt;=1000,23,21))))</f>
        <v>21</v>
      </c>
      <c r="M127" s="164" t="str">
        <f t="shared" si="9"/>
        <v>SPR2014-1-0</v>
      </c>
    </row>
    <row r="128" spans="1:13">
      <c r="A128" s="167">
        <f>'Order Form'!A143</f>
        <v>107742</v>
      </c>
      <c r="B128" s="167">
        <f>'Order Form'!A143</f>
        <v>107742</v>
      </c>
      <c r="C128" s="168">
        <f t="shared" si="7"/>
        <v>107742</v>
      </c>
      <c r="D128" s="164">
        <f>'Order Form'!$N$2</f>
        <v>0</v>
      </c>
      <c r="E128" s="165">
        <f>'Order Form'!$K$11</f>
        <v>0</v>
      </c>
      <c r="F128" s="165" t="str">
        <f>IF(ISBLANK('Order Form'!$K$12),"",'Order Form'!$K$12)</f>
        <v/>
      </c>
      <c r="G128" s="165">
        <f t="shared" ca="1" si="6"/>
        <v>41493</v>
      </c>
      <c r="H128" s="166">
        <f>'Order Form'!$K$13</f>
        <v>0</v>
      </c>
      <c r="I128" s="169">
        <f>'Order Form'!F143</f>
        <v>11.5</v>
      </c>
      <c r="J128" s="164">
        <f>'Order Form'!K143</f>
        <v>0</v>
      </c>
      <c r="K128" s="164" t="str">
        <f t="shared" si="8"/>
        <v>F</v>
      </c>
      <c r="L128" s="164">
        <f>IF('Pricing + Order Summary'!$O$13&gt;=5000,14,IF('Pricing + Order Summary'!$O$13&gt;=3500,15,IF('Pricing + Order Summary'!$O$13&gt;=2500,16,IF('Pricing + Order Summary'!$O$13&gt;=1000,23,21))))</f>
        <v>21</v>
      </c>
      <c r="M128" s="164" t="str">
        <f t="shared" si="9"/>
        <v>SPR2014-1-0</v>
      </c>
    </row>
    <row r="129" spans="1:13">
      <c r="A129" s="167">
        <f>'Order Form'!A144</f>
        <v>107743</v>
      </c>
      <c r="B129" s="167">
        <f>'Order Form'!A144</f>
        <v>107743</v>
      </c>
      <c r="C129" s="168">
        <f t="shared" si="7"/>
        <v>107743</v>
      </c>
      <c r="D129" s="164">
        <f>'Order Form'!$N$2</f>
        <v>0</v>
      </c>
      <c r="E129" s="165">
        <f>'Order Form'!$K$11</f>
        <v>0</v>
      </c>
      <c r="F129" s="165" t="str">
        <f>IF(ISBLANK('Order Form'!$K$12),"",'Order Form'!$K$12)</f>
        <v/>
      </c>
      <c r="G129" s="165">
        <f t="shared" ca="1" si="6"/>
        <v>41493</v>
      </c>
      <c r="H129" s="166">
        <f>'Order Form'!$K$13</f>
        <v>0</v>
      </c>
      <c r="I129" s="169">
        <f>'Order Form'!F144</f>
        <v>11.5</v>
      </c>
      <c r="J129" s="164">
        <f>'Order Form'!K144</f>
        <v>0</v>
      </c>
      <c r="K129" s="164" t="str">
        <f t="shared" si="8"/>
        <v>F</v>
      </c>
      <c r="L129" s="164">
        <f>IF('Pricing + Order Summary'!$O$13&gt;=5000,14,IF('Pricing + Order Summary'!$O$13&gt;=3500,15,IF('Pricing + Order Summary'!$O$13&gt;=2500,16,IF('Pricing + Order Summary'!$O$13&gt;=1000,23,21))))</f>
        <v>21</v>
      </c>
      <c r="M129" s="164" t="str">
        <f t="shared" si="9"/>
        <v>SPR2014-1-0</v>
      </c>
    </row>
    <row r="130" spans="1:13">
      <c r="A130" s="167">
        <f>'Order Form'!A145</f>
        <v>107744</v>
      </c>
      <c r="B130" s="167">
        <f>'Order Form'!A145</f>
        <v>107744</v>
      </c>
      <c r="C130" s="168">
        <f t="shared" si="7"/>
        <v>107744</v>
      </c>
      <c r="D130" s="164">
        <f>'Order Form'!$N$2</f>
        <v>0</v>
      </c>
      <c r="E130" s="165">
        <f>'Order Form'!$K$11</f>
        <v>0</v>
      </c>
      <c r="F130" s="165" t="str">
        <f>IF(ISBLANK('Order Form'!$K$12),"",'Order Form'!$K$12)</f>
        <v/>
      </c>
      <c r="G130" s="165">
        <f t="shared" ref="G130:G193" ca="1" si="10">TODAY()</f>
        <v>41493</v>
      </c>
      <c r="H130" s="166">
        <f>'Order Form'!$K$13</f>
        <v>0</v>
      </c>
      <c r="I130" s="169">
        <f>'Order Form'!F145</f>
        <v>11.5</v>
      </c>
      <c r="J130" s="164">
        <f>'Order Form'!K145</f>
        <v>0</v>
      </c>
      <c r="K130" s="164" t="str">
        <f t="shared" si="8"/>
        <v>F</v>
      </c>
      <c r="L130" s="164">
        <f>IF('Pricing + Order Summary'!$O$13&gt;=5000,14,IF('Pricing + Order Summary'!$O$13&gt;=3500,15,IF('Pricing + Order Summary'!$O$13&gt;=2500,16,IF('Pricing + Order Summary'!$O$13&gt;=1000,23,21))))</f>
        <v>21</v>
      </c>
      <c r="M130" s="164" t="str">
        <f t="shared" si="9"/>
        <v>SPR2014-1-0</v>
      </c>
    </row>
    <row r="131" spans="1:13">
      <c r="A131" s="167">
        <f>'Order Form'!A146</f>
        <v>107741</v>
      </c>
      <c r="B131" s="167">
        <f>'Order Form'!A146</f>
        <v>107741</v>
      </c>
      <c r="C131" s="168">
        <f t="shared" ref="C131:C194" si="11">IF(B131=0,A131,B131)</f>
        <v>107741</v>
      </c>
      <c r="D131" s="164">
        <f>'Order Form'!$N$2</f>
        <v>0</v>
      </c>
      <c r="E131" s="165">
        <f>'Order Form'!$K$11</f>
        <v>0</v>
      </c>
      <c r="F131" s="165" t="str">
        <f>IF(ISBLANK('Order Form'!$K$12),"",'Order Form'!$K$12)</f>
        <v/>
      </c>
      <c r="G131" s="165">
        <f t="shared" ca="1" si="10"/>
        <v>41493</v>
      </c>
      <c r="H131" s="166">
        <f>'Order Form'!$K$13</f>
        <v>0</v>
      </c>
      <c r="I131" s="169">
        <f>'Order Form'!F146</f>
        <v>11.5</v>
      </c>
      <c r="J131" s="164">
        <f>'Order Form'!K146</f>
        <v>0</v>
      </c>
      <c r="K131" s="164" t="str">
        <f t="shared" ref="K131:K194" si="12">IF(J131=0,"F","T")</f>
        <v>F</v>
      </c>
      <c r="L131" s="164">
        <f>IF('Pricing + Order Summary'!$O$13&gt;=5000,14,IF('Pricing + Order Summary'!$O$13&gt;=3500,15,IF('Pricing + Order Summary'!$O$13&gt;=2500,16,IF('Pricing + Order Summary'!$O$13&gt;=1000,23,21))))</f>
        <v>21</v>
      </c>
      <c r="M131" s="164" t="str">
        <f t="shared" ref="M131:M194" si="13">"SPR2014"&amp;"-1-"&amp;D131</f>
        <v>SPR2014-1-0</v>
      </c>
    </row>
    <row r="132" spans="1:13">
      <c r="A132" s="167">
        <f>'Order Form'!A147</f>
        <v>101838</v>
      </c>
      <c r="B132" s="167">
        <f>'Order Form'!A147</f>
        <v>101838</v>
      </c>
      <c r="C132" s="168">
        <f t="shared" si="11"/>
        <v>101838</v>
      </c>
      <c r="D132" s="164">
        <f>'Order Form'!$N$2</f>
        <v>0</v>
      </c>
      <c r="E132" s="165">
        <f>'Order Form'!$K$11</f>
        <v>0</v>
      </c>
      <c r="F132" s="165" t="str">
        <f>IF(ISBLANK('Order Form'!$K$12),"",'Order Form'!$K$12)</f>
        <v/>
      </c>
      <c r="G132" s="165">
        <f t="shared" ca="1" si="10"/>
        <v>41493</v>
      </c>
      <c r="H132" s="166">
        <f>'Order Form'!$K$13</f>
        <v>0</v>
      </c>
      <c r="I132" s="169">
        <f>'Order Form'!F147</f>
        <v>12</v>
      </c>
      <c r="J132" s="164">
        <f>'Order Form'!K147</f>
        <v>0</v>
      </c>
      <c r="K132" s="164" t="str">
        <f t="shared" si="12"/>
        <v>F</v>
      </c>
      <c r="L132" s="164">
        <f>IF('Pricing + Order Summary'!$O$13&gt;=5000,14,IF('Pricing + Order Summary'!$O$13&gt;=3500,15,IF('Pricing + Order Summary'!$O$13&gt;=2500,16,IF('Pricing + Order Summary'!$O$13&gt;=1000,23,21))))</f>
        <v>21</v>
      </c>
      <c r="M132" s="164" t="str">
        <f t="shared" si="13"/>
        <v>SPR2014-1-0</v>
      </c>
    </row>
    <row r="133" spans="1:13">
      <c r="A133" s="167">
        <f>'Order Form'!A148</f>
        <v>100546</v>
      </c>
      <c r="B133" s="167">
        <f>'Order Form'!A148</f>
        <v>100546</v>
      </c>
      <c r="C133" s="168">
        <f t="shared" si="11"/>
        <v>100546</v>
      </c>
      <c r="D133" s="164">
        <f>'Order Form'!$N$2</f>
        <v>0</v>
      </c>
      <c r="E133" s="165">
        <f>'Order Form'!$K$11</f>
        <v>0</v>
      </c>
      <c r="F133" s="165" t="str">
        <f>IF(ISBLANK('Order Form'!$K$12),"",'Order Form'!$K$12)</f>
        <v/>
      </c>
      <c r="G133" s="165">
        <f t="shared" ca="1" si="10"/>
        <v>41493</v>
      </c>
      <c r="H133" s="166">
        <f>'Order Form'!$K$13</f>
        <v>0</v>
      </c>
      <c r="I133" s="169">
        <f>'Order Form'!F148</f>
        <v>12</v>
      </c>
      <c r="J133" s="164">
        <f>'Order Form'!K148</f>
        <v>0</v>
      </c>
      <c r="K133" s="164" t="str">
        <f t="shared" si="12"/>
        <v>F</v>
      </c>
      <c r="L133" s="164">
        <f>IF('Pricing + Order Summary'!$O$13&gt;=5000,14,IF('Pricing + Order Summary'!$O$13&gt;=3500,15,IF('Pricing + Order Summary'!$O$13&gt;=2500,16,IF('Pricing + Order Summary'!$O$13&gt;=1000,23,21))))</f>
        <v>21</v>
      </c>
      <c r="M133" s="164" t="str">
        <f t="shared" si="13"/>
        <v>SPR2014-1-0</v>
      </c>
    </row>
    <row r="134" spans="1:13">
      <c r="A134" s="167">
        <f>'Order Form'!A149</f>
        <v>100543</v>
      </c>
      <c r="B134" s="167">
        <f>'Order Form'!A149</f>
        <v>100543</v>
      </c>
      <c r="C134" s="168">
        <f t="shared" si="11"/>
        <v>100543</v>
      </c>
      <c r="D134" s="164">
        <f>'Order Form'!$N$2</f>
        <v>0</v>
      </c>
      <c r="E134" s="165">
        <f>'Order Form'!$K$11</f>
        <v>0</v>
      </c>
      <c r="F134" s="165" t="str">
        <f>IF(ISBLANK('Order Form'!$K$12),"",'Order Form'!$K$12)</f>
        <v/>
      </c>
      <c r="G134" s="165">
        <f t="shared" ca="1" si="10"/>
        <v>41493</v>
      </c>
      <c r="H134" s="166">
        <f>'Order Form'!$K$13</f>
        <v>0</v>
      </c>
      <c r="I134" s="169">
        <f>'Order Form'!F149</f>
        <v>12</v>
      </c>
      <c r="J134" s="164">
        <f>'Order Form'!K149</f>
        <v>0</v>
      </c>
      <c r="K134" s="164" t="str">
        <f t="shared" si="12"/>
        <v>F</v>
      </c>
      <c r="L134" s="164">
        <f>IF('Pricing + Order Summary'!$O$13&gt;=5000,14,IF('Pricing + Order Summary'!$O$13&gt;=3500,15,IF('Pricing + Order Summary'!$O$13&gt;=2500,16,IF('Pricing + Order Summary'!$O$13&gt;=1000,23,21))))</f>
        <v>21</v>
      </c>
      <c r="M134" s="164" t="str">
        <f t="shared" si="13"/>
        <v>SPR2014-1-0</v>
      </c>
    </row>
    <row r="135" spans="1:13">
      <c r="A135" s="167">
        <f>'Order Form'!A150</f>
        <v>100545</v>
      </c>
      <c r="B135" s="167">
        <f>'Order Form'!A150</f>
        <v>100545</v>
      </c>
      <c r="C135" s="168">
        <f t="shared" si="11"/>
        <v>100545</v>
      </c>
      <c r="D135" s="164">
        <f>'Order Form'!$N$2</f>
        <v>0</v>
      </c>
      <c r="E135" s="165">
        <f>'Order Form'!$K$11</f>
        <v>0</v>
      </c>
      <c r="F135" s="165" t="str">
        <f>IF(ISBLANK('Order Form'!$K$12),"",'Order Form'!$K$12)</f>
        <v/>
      </c>
      <c r="G135" s="165">
        <f t="shared" ca="1" si="10"/>
        <v>41493</v>
      </c>
      <c r="H135" s="166">
        <f>'Order Form'!$K$13</f>
        <v>0</v>
      </c>
      <c r="I135" s="169">
        <f>'Order Form'!F150</f>
        <v>12</v>
      </c>
      <c r="J135" s="164">
        <f>'Order Form'!K150</f>
        <v>0</v>
      </c>
      <c r="K135" s="164" t="str">
        <f t="shared" si="12"/>
        <v>F</v>
      </c>
      <c r="L135" s="164">
        <f>IF('Pricing + Order Summary'!$O$13&gt;=5000,14,IF('Pricing + Order Summary'!$O$13&gt;=3500,15,IF('Pricing + Order Summary'!$O$13&gt;=2500,16,IF('Pricing + Order Summary'!$O$13&gt;=1000,23,21))))</f>
        <v>21</v>
      </c>
      <c r="M135" s="164" t="str">
        <f t="shared" si="13"/>
        <v>SPR2014-1-0</v>
      </c>
    </row>
    <row r="136" spans="1:13">
      <c r="A136" s="167">
        <f>'Order Form'!A151</f>
        <v>100544</v>
      </c>
      <c r="B136" s="167">
        <f>'Order Form'!A151</f>
        <v>100544</v>
      </c>
      <c r="C136" s="168">
        <f t="shared" si="11"/>
        <v>100544</v>
      </c>
      <c r="D136" s="164">
        <f>'Order Form'!$N$2</f>
        <v>0</v>
      </c>
      <c r="E136" s="165">
        <f>'Order Form'!$K$11</f>
        <v>0</v>
      </c>
      <c r="F136" s="165" t="str">
        <f>IF(ISBLANK('Order Form'!$K$12),"",'Order Form'!$K$12)</f>
        <v/>
      </c>
      <c r="G136" s="165">
        <f t="shared" ca="1" si="10"/>
        <v>41493</v>
      </c>
      <c r="H136" s="166">
        <f>'Order Form'!$K$13</f>
        <v>0</v>
      </c>
      <c r="I136" s="169">
        <f>'Order Form'!F151</f>
        <v>12</v>
      </c>
      <c r="J136" s="164">
        <f>'Order Form'!K151</f>
        <v>0</v>
      </c>
      <c r="K136" s="164" t="str">
        <f t="shared" si="12"/>
        <v>F</v>
      </c>
      <c r="L136" s="164">
        <f>IF('Pricing + Order Summary'!$O$13&gt;=5000,14,IF('Pricing + Order Summary'!$O$13&gt;=3500,15,IF('Pricing + Order Summary'!$O$13&gt;=2500,16,IF('Pricing + Order Summary'!$O$13&gt;=1000,23,21))))</f>
        <v>21</v>
      </c>
      <c r="M136" s="164" t="str">
        <f t="shared" si="13"/>
        <v>SPR2014-1-0</v>
      </c>
    </row>
    <row r="137" spans="1:13">
      <c r="A137" s="167">
        <f>'Order Form'!A152</f>
        <v>100547</v>
      </c>
      <c r="B137" s="167">
        <f>'Order Form'!A152</f>
        <v>100547</v>
      </c>
      <c r="C137" s="168">
        <f t="shared" si="11"/>
        <v>100547</v>
      </c>
      <c r="D137" s="164">
        <f>'Order Form'!$N$2</f>
        <v>0</v>
      </c>
      <c r="E137" s="165">
        <f>'Order Form'!$K$11</f>
        <v>0</v>
      </c>
      <c r="F137" s="165" t="str">
        <f>IF(ISBLANK('Order Form'!$K$12),"",'Order Form'!$K$12)</f>
        <v/>
      </c>
      <c r="G137" s="165">
        <f t="shared" ca="1" si="10"/>
        <v>41493</v>
      </c>
      <c r="H137" s="166">
        <f>'Order Form'!$K$13</f>
        <v>0</v>
      </c>
      <c r="I137" s="169">
        <f>'Order Form'!F152</f>
        <v>12</v>
      </c>
      <c r="J137" s="164">
        <f>'Order Form'!K152</f>
        <v>0</v>
      </c>
      <c r="K137" s="164" t="str">
        <f t="shared" si="12"/>
        <v>F</v>
      </c>
      <c r="L137" s="164">
        <f>IF('Pricing + Order Summary'!$O$13&gt;=5000,14,IF('Pricing + Order Summary'!$O$13&gt;=3500,15,IF('Pricing + Order Summary'!$O$13&gt;=2500,16,IF('Pricing + Order Summary'!$O$13&gt;=1000,23,21))))</f>
        <v>21</v>
      </c>
      <c r="M137" s="164" t="str">
        <f t="shared" si="13"/>
        <v>SPR2014-1-0</v>
      </c>
    </row>
    <row r="138" spans="1:13">
      <c r="A138" s="167">
        <f>'Order Form'!A153</f>
        <v>107734</v>
      </c>
      <c r="B138" s="167">
        <f>'Order Form'!A153</f>
        <v>107734</v>
      </c>
      <c r="C138" s="168">
        <f t="shared" si="11"/>
        <v>107734</v>
      </c>
      <c r="D138" s="164">
        <f>'Order Form'!$N$2</f>
        <v>0</v>
      </c>
      <c r="E138" s="165">
        <f>'Order Form'!$K$11</f>
        <v>0</v>
      </c>
      <c r="F138" s="165" t="str">
        <f>IF(ISBLANK('Order Form'!$K$12),"",'Order Form'!$K$12)</f>
        <v/>
      </c>
      <c r="G138" s="165">
        <f t="shared" ca="1" si="10"/>
        <v>41493</v>
      </c>
      <c r="H138" s="166">
        <f>'Order Form'!$K$13</f>
        <v>0</v>
      </c>
      <c r="I138" s="169">
        <f>'Order Form'!F153</f>
        <v>12</v>
      </c>
      <c r="J138" s="164">
        <f>'Order Form'!K153</f>
        <v>0</v>
      </c>
      <c r="K138" s="164" t="str">
        <f t="shared" si="12"/>
        <v>F</v>
      </c>
      <c r="L138" s="164">
        <f>IF('Pricing + Order Summary'!$O$13&gt;=5000,14,IF('Pricing + Order Summary'!$O$13&gt;=3500,15,IF('Pricing + Order Summary'!$O$13&gt;=2500,16,IF('Pricing + Order Summary'!$O$13&gt;=1000,23,21))))</f>
        <v>21</v>
      </c>
      <c r="M138" s="164" t="str">
        <f t="shared" si="13"/>
        <v>SPR2014-1-0</v>
      </c>
    </row>
    <row r="139" spans="1:13">
      <c r="A139" s="167">
        <f>'Order Form'!A154</f>
        <v>107714</v>
      </c>
      <c r="B139" s="167">
        <f>'Order Form'!A154</f>
        <v>107714</v>
      </c>
      <c r="C139" s="168">
        <f t="shared" si="11"/>
        <v>107714</v>
      </c>
      <c r="D139" s="164">
        <f>'Order Form'!$N$2</f>
        <v>0</v>
      </c>
      <c r="E139" s="165">
        <f>'Order Form'!$K$11</f>
        <v>0</v>
      </c>
      <c r="F139" s="165" t="str">
        <f>IF(ISBLANK('Order Form'!$K$12),"",'Order Form'!$K$12)</f>
        <v/>
      </c>
      <c r="G139" s="165">
        <f t="shared" ca="1" si="10"/>
        <v>41493</v>
      </c>
      <c r="H139" s="166">
        <f>'Order Form'!$K$13</f>
        <v>0</v>
      </c>
      <c r="I139" s="169">
        <f>'Order Form'!F154</f>
        <v>11.5</v>
      </c>
      <c r="J139" s="164">
        <f>'Order Form'!K154</f>
        <v>0</v>
      </c>
      <c r="K139" s="164" t="str">
        <f t="shared" si="12"/>
        <v>F</v>
      </c>
      <c r="L139" s="164">
        <f>IF('Pricing + Order Summary'!$O$13&gt;=5000,14,IF('Pricing + Order Summary'!$O$13&gt;=3500,15,IF('Pricing + Order Summary'!$O$13&gt;=2500,16,IF('Pricing + Order Summary'!$O$13&gt;=1000,23,21))))</f>
        <v>21</v>
      </c>
      <c r="M139" s="164" t="str">
        <f t="shared" si="13"/>
        <v>SPR2014-1-0</v>
      </c>
    </row>
    <row r="140" spans="1:13">
      <c r="A140" s="167">
        <f>'Order Form'!A155</f>
        <v>105815</v>
      </c>
      <c r="B140" s="167">
        <f>'Order Form'!A155</f>
        <v>105815</v>
      </c>
      <c r="C140" s="168">
        <f t="shared" si="11"/>
        <v>105815</v>
      </c>
      <c r="D140" s="164">
        <f>'Order Form'!$N$2</f>
        <v>0</v>
      </c>
      <c r="E140" s="165">
        <f>'Order Form'!$K$11</f>
        <v>0</v>
      </c>
      <c r="F140" s="165" t="str">
        <f>IF(ISBLANK('Order Form'!$K$12),"",'Order Form'!$K$12)</f>
        <v/>
      </c>
      <c r="G140" s="165">
        <f t="shared" ca="1" si="10"/>
        <v>41493</v>
      </c>
      <c r="H140" s="166">
        <f>'Order Form'!$K$13</f>
        <v>0</v>
      </c>
      <c r="I140" s="169">
        <f>'Order Form'!F155</f>
        <v>11.5</v>
      </c>
      <c r="J140" s="164">
        <f>'Order Form'!K155</f>
        <v>0</v>
      </c>
      <c r="K140" s="164" t="str">
        <f t="shared" si="12"/>
        <v>F</v>
      </c>
      <c r="L140" s="164">
        <f>IF('Pricing + Order Summary'!$O$13&gt;=5000,14,IF('Pricing + Order Summary'!$O$13&gt;=3500,15,IF('Pricing + Order Summary'!$O$13&gt;=2500,16,IF('Pricing + Order Summary'!$O$13&gt;=1000,23,21))))</f>
        <v>21</v>
      </c>
      <c r="M140" s="164" t="str">
        <f t="shared" si="13"/>
        <v>SPR2014-1-0</v>
      </c>
    </row>
    <row r="141" spans="1:13">
      <c r="A141" s="167">
        <f>'Order Form'!A156</f>
        <v>107713</v>
      </c>
      <c r="B141" s="167">
        <f>'Order Form'!A156</f>
        <v>107713</v>
      </c>
      <c r="C141" s="168">
        <f t="shared" si="11"/>
        <v>107713</v>
      </c>
      <c r="D141" s="164">
        <f>'Order Form'!$N$2</f>
        <v>0</v>
      </c>
      <c r="E141" s="165">
        <f>'Order Form'!$K$11</f>
        <v>0</v>
      </c>
      <c r="F141" s="165" t="str">
        <f>IF(ISBLANK('Order Form'!$K$12),"",'Order Form'!$K$12)</f>
        <v/>
      </c>
      <c r="G141" s="165">
        <f t="shared" ca="1" si="10"/>
        <v>41493</v>
      </c>
      <c r="H141" s="166">
        <f>'Order Form'!$K$13</f>
        <v>0</v>
      </c>
      <c r="I141" s="169">
        <f>'Order Form'!F156</f>
        <v>11.5</v>
      </c>
      <c r="J141" s="164">
        <f>'Order Form'!K156</f>
        <v>0</v>
      </c>
      <c r="K141" s="164" t="str">
        <f t="shared" si="12"/>
        <v>F</v>
      </c>
      <c r="L141" s="164">
        <f>IF('Pricing + Order Summary'!$O$13&gt;=5000,14,IF('Pricing + Order Summary'!$O$13&gt;=3500,15,IF('Pricing + Order Summary'!$O$13&gt;=2500,16,IF('Pricing + Order Summary'!$O$13&gt;=1000,23,21))))</f>
        <v>21</v>
      </c>
      <c r="M141" s="164" t="str">
        <f t="shared" si="13"/>
        <v>SPR2014-1-0</v>
      </c>
    </row>
    <row r="142" spans="1:13">
      <c r="A142" s="167">
        <f>'Order Form'!A157</f>
        <v>100220</v>
      </c>
      <c r="B142" s="167">
        <f>'Order Form'!A157</f>
        <v>100220</v>
      </c>
      <c r="C142" s="168">
        <f t="shared" si="11"/>
        <v>100220</v>
      </c>
      <c r="D142" s="164">
        <f>'Order Form'!$N$2</f>
        <v>0</v>
      </c>
      <c r="E142" s="165">
        <f>'Order Form'!$K$11</f>
        <v>0</v>
      </c>
      <c r="F142" s="165" t="str">
        <f>IF(ISBLANK('Order Form'!$K$12),"",'Order Form'!$K$12)</f>
        <v/>
      </c>
      <c r="G142" s="165">
        <f t="shared" ca="1" si="10"/>
        <v>41493</v>
      </c>
      <c r="H142" s="166">
        <f>'Order Form'!$K$13</f>
        <v>0</v>
      </c>
      <c r="I142" s="169">
        <f>'Order Form'!F157</f>
        <v>11.5</v>
      </c>
      <c r="J142" s="164">
        <f>'Order Form'!K157</f>
        <v>0</v>
      </c>
      <c r="K142" s="164" t="str">
        <f t="shared" si="12"/>
        <v>F</v>
      </c>
      <c r="L142" s="164">
        <f>IF('Pricing + Order Summary'!$O$13&gt;=5000,14,IF('Pricing + Order Summary'!$O$13&gt;=3500,15,IF('Pricing + Order Summary'!$O$13&gt;=2500,16,IF('Pricing + Order Summary'!$O$13&gt;=1000,23,21))))</f>
        <v>21</v>
      </c>
      <c r="M142" s="164" t="str">
        <f t="shared" si="13"/>
        <v>SPR2014-1-0</v>
      </c>
    </row>
    <row r="143" spans="1:13">
      <c r="A143" s="167">
        <f>'Order Form'!A158</f>
        <v>100221</v>
      </c>
      <c r="B143" s="167">
        <f>'Order Form'!A158</f>
        <v>100221</v>
      </c>
      <c r="C143" s="168">
        <f t="shared" si="11"/>
        <v>100221</v>
      </c>
      <c r="D143" s="164">
        <f>'Order Form'!$N$2</f>
        <v>0</v>
      </c>
      <c r="E143" s="165">
        <f>'Order Form'!$K$11</f>
        <v>0</v>
      </c>
      <c r="F143" s="165" t="str">
        <f>IF(ISBLANK('Order Form'!$K$12),"",'Order Form'!$K$12)</f>
        <v/>
      </c>
      <c r="G143" s="165">
        <f t="shared" ca="1" si="10"/>
        <v>41493</v>
      </c>
      <c r="H143" s="166">
        <f>'Order Form'!$K$13</f>
        <v>0</v>
      </c>
      <c r="I143" s="169">
        <f>'Order Form'!F158</f>
        <v>11.5</v>
      </c>
      <c r="J143" s="164">
        <f>'Order Form'!K158</f>
        <v>0</v>
      </c>
      <c r="K143" s="164" t="str">
        <f t="shared" si="12"/>
        <v>F</v>
      </c>
      <c r="L143" s="164">
        <f>IF('Pricing + Order Summary'!$O$13&gt;=5000,14,IF('Pricing + Order Summary'!$O$13&gt;=3500,15,IF('Pricing + Order Summary'!$O$13&gt;=2500,16,IF('Pricing + Order Summary'!$O$13&gt;=1000,23,21))))</f>
        <v>21</v>
      </c>
      <c r="M143" s="164" t="str">
        <f t="shared" si="13"/>
        <v>SPR2014-1-0</v>
      </c>
    </row>
    <row r="144" spans="1:13">
      <c r="A144" s="167">
        <f>'Order Form'!A159</f>
        <v>100512</v>
      </c>
      <c r="B144" s="167">
        <f>'Order Form'!A159</f>
        <v>100512</v>
      </c>
      <c r="C144" s="168">
        <f t="shared" si="11"/>
        <v>100512</v>
      </c>
      <c r="D144" s="164">
        <f>'Order Form'!$N$2</f>
        <v>0</v>
      </c>
      <c r="E144" s="165">
        <f>'Order Form'!$K$11</f>
        <v>0</v>
      </c>
      <c r="F144" s="165" t="str">
        <f>IF(ISBLANK('Order Form'!$K$12),"",'Order Form'!$K$12)</f>
        <v/>
      </c>
      <c r="G144" s="165">
        <f t="shared" ca="1" si="10"/>
        <v>41493</v>
      </c>
      <c r="H144" s="166">
        <f>'Order Form'!$K$13</f>
        <v>0</v>
      </c>
      <c r="I144" s="169">
        <f>'Order Form'!F159</f>
        <v>11.5</v>
      </c>
      <c r="J144" s="164">
        <f>'Order Form'!K159</f>
        <v>0</v>
      </c>
      <c r="K144" s="164" t="str">
        <f t="shared" si="12"/>
        <v>F</v>
      </c>
      <c r="L144" s="164">
        <f>IF('Pricing + Order Summary'!$O$13&gt;=5000,14,IF('Pricing + Order Summary'!$O$13&gt;=3500,15,IF('Pricing + Order Summary'!$O$13&gt;=2500,16,IF('Pricing + Order Summary'!$O$13&gt;=1000,23,21))))</f>
        <v>21</v>
      </c>
      <c r="M144" s="164" t="str">
        <f t="shared" si="13"/>
        <v>SPR2014-1-0</v>
      </c>
    </row>
    <row r="145" spans="1:13">
      <c r="A145" s="167">
        <f>'Order Form'!A160</f>
        <v>100502</v>
      </c>
      <c r="B145" s="167">
        <f>'Order Form'!A160</f>
        <v>100502</v>
      </c>
      <c r="C145" s="168">
        <f t="shared" si="11"/>
        <v>100502</v>
      </c>
      <c r="D145" s="164">
        <f>'Order Form'!$N$2</f>
        <v>0</v>
      </c>
      <c r="E145" s="165">
        <f>'Order Form'!$K$11</f>
        <v>0</v>
      </c>
      <c r="F145" s="165" t="str">
        <f>IF(ISBLANK('Order Form'!$K$12),"",'Order Form'!$K$12)</f>
        <v/>
      </c>
      <c r="G145" s="165">
        <f t="shared" ca="1" si="10"/>
        <v>41493</v>
      </c>
      <c r="H145" s="166">
        <f>'Order Form'!$K$13</f>
        <v>0</v>
      </c>
      <c r="I145" s="169">
        <f>'Order Form'!F160</f>
        <v>11.5</v>
      </c>
      <c r="J145" s="164">
        <f>'Order Form'!K160</f>
        <v>0</v>
      </c>
      <c r="K145" s="164" t="str">
        <f t="shared" si="12"/>
        <v>F</v>
      </c>
      <c r="L145" s="164">
        <f>IF('Pricing + Order Summary'!$O$13&gt;=5000,14,IF('Pricing + Order Summary'!$O$13&gt;=3500,15,IF('Pricing + Order Summary'!$O$13&gt;=2500,16,IF('Pricing + Order Summary'!$O$13&gt;=1000,23,21))))</f>
        <v>21</v>
      </c>
      <c r="M145" s="164" t="str">
        <f t="shared" si="13"/>
        <v>SPR2014-1-0</v>
      </c>
    </row>
    <row r="146" spans="1:13">
      <c r="A146" s="167">
        <f>'Order Form'!A161</f>
        <v>100501</v>
      </c>
      <c r="B146" s="167">
        <f>'Order Form'!A161</f>
        <v>100501</v>
      </c>
      <c r="C146" s="168">
        <f t="shared" si="11"/>
        <v>100501</v>
      </c>
      <c r="D146" s="164">
        <f>'Order Form'!$N$2</f>
        <v>0</v>
      </c>
      <c r="E146" s="165">
        <f>'Order Form'!$K$11</f>
        <v>0</v>
      </c>
      <c r="F146" s="165" t="str">
        <f>IF(ISBLANK('Order Form'!$K$12),"",'Order Form'!$K$12)</f>
        <v/>
      </c>
      <c r="G146" s="165">
        <f t="shared" ca="1" si="10"/>
        <v>41493</v>
      </c>
      <c r="H146" s="166">
        <f>'Order Form'!$K$13</f>
        <v>0</v>
      </c>
      <c r="I146" s="169">
        <f>'Order Form'!F161</f>
        <v>11.5</v>
      </c>
      <c r="J146" s="164">
        <f>'Order Form'!K161</f>
        <v>0</v>
      </c>
      <c r="K146" s="164" t="str">
        <f t="shared" si="12"/>
        <v>F</v>
      </c>
      <c r="L146" s="164">
        <f>IF('Pricing + Order Summary'!$O$13&gt;=5000,14,IF('Pricing + Order Summary'!$O$13&gt;=3500,15,IF('Pricing + Order Summary'!$O$13&gt;=2500,16,IF('Pricing + Order Summary'!$O$13&gt;=1000,23,21))))</f>
        <v>21</v>
      </c>
      <c r="M146" s="164" t="str">
        <f t="shared" si="13"/>
        <v>SPR2014-1-0</v>
      </c>
    </row>
    <row r="147" spans="1:13">
      <c r="A147" s="167">
        <f>'Order Form'!A162</f>
        <v>100253</v>
      </c>
      <c r="B147" s="167">
        <f>'Order Form'!A162</f>
        <v>100253</v>
      </c>
      <c r="C147" s="168">
        <f t="shared" si="11"/>
        <v>100253</v>
      </c>
      <c r="D147" s="164">
        <f>'Order Form'!$N$2</f>
        <v>0</v>
      </c>
      <c r="E147" s="165">
        <f>'Order Form'!$K$11</f>
        <v>0</v>
      </c>
      <c r="F147" s="165" t="str">
        <f>IF(ISBLANK('Order Form'!$K$12),"",'Order Form'!$K$12)</f>
        <v/>
      </c>
      <c r="G147" s="165">
        <f t="shared" ca="1" si="10"/>
        <v>41493</v>
      </c>
      <c r="H147" s="166">
        <f>'Order Form'!$K$13</f>
        <v>0</v>
      </c>
      <c r="I147" s="169">
        <f>'Order Form'!F162</f>
        <v>11.5</v>
      </c>
      <c r="J147" s="164">
        <f>'Order Form'!K162</f>
        <v>0</v>
      </c>
      <c r="K147" s="164" t="str">
        <f t="shared" si="12"/>
        <v>F</v>
      </c>
      <c r="L147" s="164">
        <f>IF('Pricing + Order Summary'!$O$13&gt;=5000,14,IF('Pricing + Order Summary'!$O$13&gt;=3500,15,IF('Pricing + Order Summary'!$O$13&gt;=2500,16,IF('Pricing + Order Summary'!$O$13&gt;=1000,23,21))))</f>
        <v>21</v>
      </c>
      <c r="M147" s="164" t="str">
        <f t="shared" si="13"/>
        <v>SPR2014-1-0</v>
      </c>
    </row>
    <row r="148" spans="1:13">
      <c r="A148" s="167">
        <f>'Order Form'!A163</f>
        <v>100521</v>
      </c>
      <c r="B148" s="167">
        <f>'Order Form'!A163</f>
        <v>100521</v>
      </c>
      <c r="C148" s="168">
        <f t="shared" si="11"/>
        <v>100521</v>
      </c>
      <c r="D148" s="164">
        <f>'Order Form'!$N$2</f>
        <v>0</v>
      </c>
      <c r="E148" s="165">
        <f>'Order Form'!$K$11</f>
        <v>0</v>
      </c>
      <c r="F148" s="165" t="str">
        <f>IF(ISBLANK('Order Form'!$K$12),"",'Order Form'!$K$12)</f>
        <v/>
      </c>
      <c r="G148" s="165">
        <f t="shared" ca="1" si="10"/>
        <v>41493</v>
      </c>
      <c r="H148" s="166">
        <f>'Order Form'!$K$13</f>
        <v>0</v>
      </c>
      <c r="I148" s="169">
        <f>'Order Form'!F163</f>
        <v>11.5</v>
      </c>
      <c r="J148" s="164">
        <f>'Order Form'!K163</f>
        <v>0</v>
      </c>
      <c r="K148" s="164" t="str">
        <f t="shared" si="12"/>
        <v>F</v>
      </c>
      <c r="L148" s="164">
        <f>IF('Pricing + Order Summary'!$O$13&gt;=5000,14,IF('Pricing + Order Summary'!$O$13&gt;=3500,15,IF('Pricing + Order Summary'!$O$13&gt;=2500,16,IF('Pricing + Order Summary'!$O$13&gt;=1000,23,21))))</f>
        <v>21</v>
      </c>
      <c r="M148" s="164" t="str">
        <f t="shared" si="13"/>
        <v>SPR2014-1-0</v>
      </c>
    </row>
    <row r="149" spans="1:13">
      <c r="A149" s="167">
        <f>'Order Form'!A164</f>
        <v>105830</v>
      </c>
      <c r="B149" s="167">
        <f>'Order Form'!A164</f>
        <v>105830</v>
      </c>
      <c r="C149" s="168">
        <f t="shared" si="11"/>
        <v>105830</v>
      </c>
      <c r="D149" s="164">
        <f>'Order Form'!$N$2</f>
        <v>0</v>
      </c>
      <c r="E149" s="165">
        <f>'Order Form'!$K$11</f>
        <v>0</v>
      </c>
      <c r="F149" s="165" t="str">
        <f>IF(ISBLANK('Order Form'!$K$12),"",'Order Form'!$K$12)</f>
        <v/>
      </c>
      <c r="G149" s="165">
        <f t="shared" ca="1" si="10"/>
        <v>41493</v>
      </c>
      <c r="H149" s="166">
        <f>'Order Form'!$K$13</f>
        <v>0</v>
      </c>
      <c r="I149" s="169">
        <f>'Order Form'!F164</f>
        <v>11.5</v>
      </c>
      <c r="J149" s="164">
        <f>'Order Form'!K164</f>
        <v>0</v>
      </c>
      <c r="K149" s="164" t="str">
        <f t="shared" si="12"/>
        <v>F</v>
      </c>
      <c r="L149" s="164">
        <f>IF('Pricing + Order Summary'!$O$13&gt;=5000,14,IF('Pricing + Order Summary'!$O$13&gt;=3500,15,IF('Pricing + Order Summary'!$O$13&gt;=2500,16,IF('Pricing + Order Summary'!$O$13&gt;=1000,23,21))))</f>
        <v>21</v>
      </c>
      <c r="M149" s="164" t="str">
        <f t="shared" si="13"/>
        <v>SPR2014-1-0</v>
      </c>
    </row>
    <row r="150" spans="1:13">
      <c r="A150" s="167">
        <f>'Order Form'!A165</f>
        <v>105831</v>
      </c>
      <c r="B150" s="167">
        <f>'Order Form'!A165</f>
        <v>105831</v>
      </c>
      <c r="C150" s="168">
        <f t="shared" si="11"/>
        <v>105831</v>
      </c>
      <c r="D150" s="164">
        <f>'Order Form'!$N$2</f>
        <v>0</v>
      </c>
      <c r="E150" s="165">
        <f>'Order Form'!$K$11</f>
        <v>0</v>
      </c>
      <c r="F150" s="165" t="str">
        <f>IF(ISBLANK('Order Form'!$K$12),"",'Order Form'!$K$12)</f>
        <v/>
      </c>
      <c r="G150" s="165">
        <f t="shared" ca="1" si="10"/>
        <v>41493</v>
      </c>
      <c r="H150" s="166">
        <f>'Order Form'!$K$13</f>
        <v>0</v>
      </c>
      <c r="I150" s="169">
        <f>'Order Form'!F165</f>
        <v>11.5</v>
      </c>
      <c r="J150" s="164">
        <f>'Order Form'!K165</f>
        <v>0</v>
      </c>
      <c r="K150" s="164" t="str">
        <f t="shared" si="12"/>
        <v>F</v>
      </c>
      <c r="L150" s="164">
        <f>IF('Pricing + Order Summary'!$O$13&gt;=5000,14,IF('Pricing + Order Summary'!$O$13&gt;=3500,15,IF('Pricing + Order Summary'!$O$13&gt;=2500,16,IF('Pricing + Order Summary'!$O$13&gt;=1000,23,21))))</f>
        <v>21</v>
      </c>
      <c r="M150" s="164" t="str">
        <f t="shared" si="13"/>
        <v>SPR2014-1-0</v>
      </c>
    </row>
    <row r="151" spans="1:13">
      <c r="A151" s="167">
        <f>'Order Form'!A166</f>
        <v>107739</v>
      </c>
      <c r="B151" s="167">
        <f>'Order Form'!A166</f>
        <v>107739</v>
      </c>
      <c r="C151" s="168">
        <f t="shared" si="11"/>
        <v>107739</v>
      </c>
      <c r="D151" s="164">
        <f>'Order Form'!$N$2</f>
        <v>0</v>
      </c>
      <c r="E151" s="165">
        <f>'Order Form'!$K$11</f>
        <v>0</v>
      </c>
      <c r="F151" s="165" t="str">
        <f>IF(ISBLANK('Order Form'!$K$12),"",'Order Form'!$K$12)</f>
        <v/>
      </c>
      <c r="G151" s="165">
        <f t="shared" ca="1" si="10"/>
        <v>41493</v>
      </c>
      <c r="H151" s="166">
        <f>'Order Form'!$K$13</f>
        <v>0</v>
      </c>
      <c r="I151" s="169">
        <f>'Order Form'!F166</f>
        <v>11.5</v>
      </c>
      <c r="J151" s="164">
        <f>'Order Form'!K166</f>
        <v>0</v>
      </c>
      <c r="K151" s="164" t="str">
        <f t="shared" si="12"/>
        <v>F</v>
      </c>
      <c r="L151" s="164">
        <f>IF('Pricing + Order Summary'!$O$13&gt;=5000,14,IF('Pricing + Order Summary'!$O$13&gt;=3500,15,IF('Pricing + Order Summary'!$O$13&gt;=2500,16,IF('Pricing + Order Summary'!$O$13&gt;=1000,23,21))))</f>
        <v>21</v>
      </c>
      <c r="M151" s="164" t="str">
        <f t="shared" si="13"/>
        <v>SPR2014-1-0</v>
      </c>
    </row>
    <row r="152" spans="1:13">
      <c r="A152" s="167">
        <f>'Order Form'!A167</f>
        <v>107730</v>
      </c>
      <c r="B152" s="167">
        <f>'Order Form'!A167</f>
        <v>107730</v>
      </c>
      <c r="C152" s="168">
        <f t="shared" si="11"/>
        <v>107730</v>
      </c>
      <c r="D152" s="164">
        <f>'Order Form'!$N$2</f>
        <v>0</v>
      </c>
      <c r="E152" s="165">
        <f>'Order Form'!$K$11</f>
        <v>0</v>
      </c>
      <c r="F152" s="165" t="str">
        <f>IF(ISBLANK('Order Form'!$K$12),"",'Order Form'!$K$12)</f>
        <v/>
      </c>
      <c r="G152" s="165">
        <f t="shared" ca="1" si="10"/>
        <v>41493</v>
      </c>
      <c r="H152" s="166">
        <f>'Order Form'!$K$13</f>
        <v>0</v>
      </c>
      <c r="I152" s="169">
        <f>'Order Form'!F167</f>
        <v>11.5</v>
      </c>
      <c r="J152" s="164">
        <f>'Order Form'!K167</f>
        <v>0</v>
      </c>
      <c r="K152" s="164" t="str">
        <f t="shared" si="12"/>
        <v>F</v>
      </c>
      <c r="L152" s="164">
        <f>IF('Pricing + Order Summary'!$O$13&gt;=5000,14,IF('Pricing + Order Summary'!$O$13&gt;=3500,15,IF('Pricing + Order Summary'!$O$13&gt;=2500,16,IF('Pricing + Order Summary'!$O$13&gt;=1000,23,21))))</f>
        <v>21</v>
      </c>
      <c r="M152" s="164" t="str">
        <f t="shared" si="13"/>
        <v>SPR2014-1-0</v>
      </c>
    </row>
    <row r="153" spans="1:13">
      <c r="A153" s="167">
        <f>'Order Form'!A168</f>
        <v>100513</v>
      </c>
      <c r="B153" s="167">
        <f>'Order Form'!A168</f>
        <v>100513</v>
      </c>
      <c r="C153" s="168">
        <f t="shared" si="11"/>
        <v>100513</v>
      </c>
      <c r="D153" s="164">
        <f>'Order Form'!$N$2</f>
        <v>0</v>
      </c>
      <c r="E153" s="165">
        <f>'Order Form'!$K$11</f>
        <v>0</v>
      </c>
      <c r="F153" s="165" t="str">
        <f>IF(ISBLANK('Order Form'!$K$12),"",'Order Form'!$K$12)</f>
        <v/>
      </c>
      <c r="G153" s="165">
        <f t="shared" ca="1" si="10"/>
        <v>41493</v>
      </c>
      <c r="H153" s="166">
        <f>'Order Form'!$K$13</f>
        <v>0</v>
      </c>
      <c r="I153" s="169">
        <f>'Order Form'!F168</f>
        <v>11.5</v>
      </c>
      <c r="J153" s="164">
        <f>'Order Form'!K168</f>
        <v>0</v>
      </c>
      <c r="K153" s="164" t="str">
        <f t="shared" si="12"/>
        <v>F</v>
      </c>
      <c r="L153" s="164">
        <f>IF('Pricing + Order Summary'!$O$13&gt;=5000,14,IF('Pricing + Order Summary'!$O$13&gt;=3500,15,IF('Pricing + Order Summary'!$O$13&gt;=2500,16,IF('Pricing + Order Summary'!$O$13&gt;=1000,23,21))))</f>
        <v>21</v>
      </c>
      <c r="M153" s="164" t="str">
        <f t="shared" si="13"/>
        <v>SPR2014-1-0</v>
      </c>
    </row>
    <row r="154" spans="1:13">
      <c r="A154" s="167">
        <f>'Order Form'!A169</f>
        <v>100507</v>
      </c>
      <c r="B154" s="167">
        <f>'Order Form'!A169</f>
        <v>100507</v>
      </c>
      <c r="C154" s="168">
        <f t="shared" si="11"/>
        <v>100507</v>
      </c>
      <c r="D154" s="164">
        <f>'Order Form'!$N$2</f>
        <v>0</v>
      </c>
      <c r="E154" s="165">
        <f>'Order Form'!$K$11</f>
        <v>0</v>
      </c>
      <c r="F154" s="165" t="str">
        <f>IF(ISBLANK('Order Form'!$K$12),"",'Order Form'!$K$12)</f>
        <v/>
      </c>
      <c r="G154" s="165">
        <f t="shared" ca="1" si="10"/>
        <v>41493</v>
      </c>
      <c r="H154" s="166">
        <f>'Order Form'!$K$13</f>
        <v>0</v>
      </c>
      <c r="I154" s="169">
        <f>'Order Form'!F169</f>
        <v>11.5</v>
      </c>
      <c r="J154" s="164">
        <f>'Order Form'!K169</f>
        <v>0</v>
      </c>
      <c r="K154" s="164" t="str">
        <f t="shared" si="12"/>
        <v>F</v>
      </c>
      <c r="L154" s="164">
        <f>IF('Pricing + Order Summary'!$O$13&gt;=5000,14,IF('Pricing + Order Summary'!$O$13&gt;=3500,15,IF('Pricing + Order Summary'!$O$13&gt;=2500,16,IF('Pricing + Order Summary'!$O$13&gt;=1000,23,21))))</f>
        <v>21</v>
      </c>
      <c r="M154" s="164" t="str">
        <f t="shared" si="13"/>
        <v>SPR2014-1-0</v>
      </c>
    </row>
    <row r="155" spans="1:13">
      <c r="A155" s="167">
        <f>'Order Form'!A170</f>
        <v>100094</v>
      </c>
      <c r="B155" s="167">
        <f>'Order Form'!A170</f>
        <v>100094</v>
      </c>
      <c r="C155" s="168">
        <f t="shared" si="11"/>
        <v>100094</v>
      </c>
      <c r="D155" s="164">
        <f>'Order Form'!$N$2</f>
        <v>0</v>
      </c>
      <c r="E155" s="165">
        <f>'Order Form'!$K$11</f>
        <v>0</v>
      </c>
      <c r="F155" s="165" t="str">
        <f>IF(ISBLANK('Order Form'!$K$12),"",'Order Form'!$K$12)</f>
        <v/>
      </c>
      <c r="G155" s="165">
        <f t="shared" ca="1" si="10"/>
        <v>41493</v>
      </c>
      <c r="H155" s="166">
        <f>'Order Form'!$K$13</f>
        <v>0</v>
      </c>
      <c r="I155" s="169">
        <f>'Order Form'!F170</f>
        <v>11.5</v>
      </c>
      <c r="J155" s="164">
        <f>'Order Form'!K170</f>
        <v>0</v>
      </c>
      <c r="K155" s="164" t="str">
        <f t="shared" si="12"/>
        <v>F</v>
      </c>
      <c r="L155" s="164">
        <f>IF('Pricing + Order Summary'!$O$13&gt;=5000,14,IF('Pricing + Order Summary'!$O$13&gt;=3500,15,IF('Pricing + Order Summary'!$O$13&gt;=2500,16,IF('Pricing + Order Summary'!$O$13&gt;=1000,23,21))))</f>
        <v>21</v>
      </c>
      <c r="M155" s="164" t="str">
        <f t="shared" si="13"/>
        <v>SPR2014-1-0</v>
      </c>
    </row>
    <row r="156" spans="1:13">
      <c r="A156" s="167">
        <f>'Order Form'!A171</f>
        <v>100247</v>
      </c>
      <c r="B156" s="167">
        <f>'Order Form'!A171</f>
        <v>100247</v>
      </c>
      <c r="C156" s="168">
        <f t="shared" si="11"/>
        <v>100247</v>
      </c>
      <c r="D156" s="164">
        <f>'Order Form'!$N$2</f>
        <v>0</v>
      </c>
      <c r="E156" s="165">
        <f>'Order Form'!$K$11</f>
        <v>0</v>
      </c>
      <c r="F156" s="165" t="str">
        <f>IF(ISBLANK('Order Form'!$K$12),"",'Order Form'!$K$12)</f>
        <v/>
      </c>
      <c r="G156" s="165">
        <f t="shared" ca="1" si="10"/>
        <v>41493</v>
      </c>
      <c r="H156" s="166">
        <f>'Order Form'!$K$13</f>
        <v>0</v>
      </c>
      <c r="I156" s="169">
        <f>'Order Form'!F171</f>
        <v>11.5</v>
      </c>
      <c r="J156" s="164">
        <f>'Order Form'!K171</f>
        <v>0</v>
      </c>
      <c r="K156" s="164" t="str">
        <f t="shared" si="12"/>
        <v>F</v>
      </c>
      <c r="L156" s="164">
        <f>IF('Pricing + Order Summary'!$O$13&gt;=5000,14,IF('Pricing + Order Summary'!$O$13&gt;=3500,15,IF('Pricing + Order Summary'!$O$13&gt;=2500,16,IF('Pricing + Order Summary'!$O$13&gt;=1000,23,21))))</f>
        <v>21</v>
      </c>
      <c r="M156" s="164" t="str">
        <f t="shared" si="13"/>
        <v>SPR2014-1-0</v>
      </c>
    </row>
    <row r="157" spans="1:13">
      <c r="A157" s="167">
        <f>'Order Form'!A172</f>
        <v>100240</v>
      </c>
      <c r="B157" s="167">
        <f>'Order Form'!A172</f>
        <v>100240</v>
      </c>
      <c r="C157" s="168">
        <f t="shared" si="11"/>
        <v>100240</v>
      </c>
      <c r="D157" s="164">
        <f>'Order Form'!$N$2</f>
        <v>0</v>
      </c>
      <c r="E157" s="165">
        <f>'Order Form'!$K$11</f>
        <v>0</v>
      </c>
      <c r="F157" s="165" t="str">
        <f>IF(ISBLANK('Order Form'!$K$12),"",'Order Form'!$K$12)</f>
        <v/>
      </c>
      <c r="G157" s="165">
        <f t="shared" ca="1" si="10"/>
        <v>41493</v>
      </c>
      <c r="H157" s="166">
        <f>'Order Form'!$K$13</f>
        <v>0</v>
      </c>
      <c r="I157" s="169">
        <f>'Order Form'!F172</f>
        <v>11.5</v>
      </c>
      <c r="J157" s="164">
        <f>'Order Form'!K172</f>
        <v>0</v>
      </c>
      <c r="K157" s="164" t="str">
        <f t="shared" si="12"/>
        <v>F</v>
      </c>
      <c r="L157" s="164">
        <f>IF('Pricing + Order Summary'!$O$13&gt;=5000,14,IF('Pricing + Order Summary'!$O$13&gt;=3500,15,IF('Pricing + Order Summary'!$O$13&gt;=2500,16,IF('Pricing + Order Summary'!$O$13&gt;=1000,23,21))))</f>
        <v>21</v>
      </c>
      <c r="M157" s="164" t="str">
        <f t="shared" si="13"/>
        <v>SPR2014-1-0</v>
      </c>
    </row>
    <row r="158" spans="1:13">
      <c r="A158" s="167">
        <f>'Order Form'!A173</f>
        <v>100508</v>
      </c>
      <c r="B158" s="167">
        <f>'Order Form'!A173</f>
        <v>100508</v>
      </c>
      <c r="C158" s="168">
        <f t="shared" si="11"/>
        <v>100508</v>
      </c>
      <c r="D158" s="164">
        <f>'Order Form'!$N$2</f>
        <v>0</v>
      </c>
      <c r="E158" s="165">
        <f>'Order Form'!$K$11</f>
        <v>0</v>
      </c>
      <c r="F158" s="165" t="str">
        <f>IF(ISBLANK('Order Form'!$K$12),"",'Order Form'!$K$12)</f>
        <v/>
      </c>
      <c r="G158" s="165">
        <f t="shared" ca="1" si="10"/>
        <v>41493</v>
      </c>
      <c r="H158" s="166">
        <f>'Order Form'!$K$13</f>
        <v>0</v>
      </c>
      <c r="I158" s="169">
        <f>'Order Form'!F173</f>
        <v>11.5</v>
      </c>
      <c r="J158" s="164">
        <f>'Order Form'!K173</f>
        <v>0</v>
      </c>
      <c r="K158" s="164" t="str">
        <f t="shared" si="12"/>
        <v>F</v>
      </c>
      <c r="L158" s="164">
        <f>IF('Pricing + Order Summary'!$O$13&gt;=5000,14,IF('Pricing + Order Summary'!$O$13&gt;=3500,15,IF('Pricing + Order Summary'!$O$13&gt;=2500,16,IF('Pricing + Order Summary'!$O$13&gt;=1000,23,21))))</f>
        <v>21</v>
      </c>
      <c r="M158" s="164" t="str">
        <f t="shared" si="13"/>
        <v>SPR2014-1-0</v>
      </c>
    </row>
    <row r="159" spans="1:13">
      <c r="A159" s="167">
        <f>'Order Form'!A174</f>
        <v>100141</v>
      </c>
      <c r="B159" s="167">
        <f>'Order Form'!A174</f>
        <v>100141</v>
      </c>
      <c r="C159" s="168">
        <f t="shared" si="11"/>
        <v>100141</v>
      </c>
      <c r="D159" s="164">
        <f>'Order Form'!$N$2</f>
        <v>0</v>
      </c>
      <c r="E159" s="165">
        <f>'Order Form'!$K$11</f>
        <v>0</v>
      </c>
      <c r="F159" s="165" t="str">
        <f>IF(ISBLANK('Order Form'!$K$12),"",'Order Form'!$K$12)</f>
        <v/>
      </c>
      <c r="G159" s="165">
        <f t="shared" ca="1" si="10"/>
        <v>41493</v>
      </c>
      <c r="H159" s="166">
        <f>'Order Form'!$K$13</f>
        <v>0</v>
      </c>
      <c r="I159" s="169">
        <f>'Order Form'!F174</f>
        <v>11.5</v>
      </c>
      <c r="J159" s="164">
        <f>'Order Form'!K174</f>
        <v>0</v>
      </c>
      <c r="K159" s="164" t="str">
        <f t="shared" si="12"/>
        <v>F</v>
      </c>
      <c r="L159" s="164">
        <f>IF('Pricing + Order Summary'!$O$13&gt;=5000,14,IF('Pricing + Order Summary'!$O$13&gt;=3500,15,IF('Pricing + Order Summary'!$O$13&gt;=2500,16,IF('Pricing + Order Summary'!$O$13&gt;=1000,23,21))))</f>
        <v>21</v>
      </c>
      <c r="M159" s="164" t="str">
        <f t="shared" si="13"/>
        <v>SPR2014-1-0</v>
      </c>
    </row>
    <row r="160" spans="1:13">
      <c r="A160" s="167">
        <f>'Order Form'!A175</f>
        <v>100506</v>
      </c>
      <c r="B160" s="167">
        <f>'Order Form'!A175</f>
        <v>100506</v>
      </c>
      <c r="C160" s="168">
        <f t="shared" si="11"/>
        <v>100506</v>
      </c>
      <c r="D160" s="164">
        <f>'Order Form'!$N$2</f>
        <v>0</v>
      </c>
      <c r="E160" s="165">
        <f>'Order Form'!$K$11</f>
        <v>0</v>
      </c>
      <c r="F160" s="165" t="str">
        <f>IF(ISBLANK('Order Form'!$K$12),"",'Order Form'!$K$12)</f>
        <v/>
      </c>
      <c r="G160" s="165">
        <f t="shared" ca="1" si="10"/>
        <v>41493</v>
      </c>
      <c r="H160" s="166">
        <f>'Order Form'!$K$13</f>
        <v>0</v>
      </c>
      <c r="I160" s="169">
        <f>'Order Form'!F175</f>
        <v>11.5</v>
      </c>
      <c r="J160" s="164">
        <f>'Order Form'!K175</f>
        <v>0</v>
      </c>
      <c r="K160" s="164" t="str">
        <f t="shared" si="12"/>
        <v>F</v>
      </c>
      <c r="L160" s="164">
        <f>IF('Pricing + Order Summary'!$O$13&gt;=5000,14,IF('Pricing + Order Summary'!$O$13&gt;=3500,15,IF('Pricing + Order Summary'!$O$13&gt;=2500,16,IF('Pricing + Order Summary'!$O$13&gt;=1000,23,21))))</f>
        <v>21</v>
      </c>
      <c r="M160" s="164" t="str">
        <f t="shared" si="13"/>
        <v>SPR2014-1-0</v>
      </c>
    </row>
    <row r="161" spans="1:13">
      <c r="A161" s="167">
        <f>'Order Form'!A176</f>
        <v>100526</v>
      </c>
      <c r="B161" s="167">
        <f>'Order Form'!A176</f>
        <v>100526</v>
      </c>
      <c r="C161" s="168">
        <f t="shared" si="11"/>
        <v>100526</v>
      </c>
      <c r="D161" s="164">
        <f>'Order Form'!$N$2</f>
        <v>0</v>
      </c>
      <c r="E161" s="165">
        <f>'Order Form'!$K$11</f>
        <v>0</v>
      </c>
      <c r="F161" s="165" t="str">
        <f>IF(ISBLANK('Order Form'!$K$12),"",'Order Form'!$K$12)</f>
        <v/>
      </c>
      <c r="G161" s="165">
        <f t="shared" ca="1" si="10"/>
        <v>41493</v>
      </c>
      <c r="H161" s="166">
        <f>'Order Form'!$K$13</f>
        <v>0</v>
      </c>
      <c r="I161" s="169">
        <f>'Order Form'!F176</f>
        <v>11.5</v>
      </c>
      <c r="J161" s="164">
        <f>'Order Form'!K176</f>
        <v>0</v>
      </c>
      <c r="K161" s="164" t="str">
        <f t="shared" si="12"/>
        <v>F</v>
      </c>
      <c r="L161" s="164">
        <f>IF('Pricing + Order Summary'!$O$13&gt;=5000,14,IF('Pricing + Order Summary'!$O$13&gt;=3500,15,IF('Pricing + Order Summary'!$O$13&gt;=2500,16,IF('Pricing + Order Summary'!$O$13&gt;=1000,23,21))))</f>
        <v>21</v>
      </c>
      <c r="M161" s="164" t="str">
        <f t="shared" si="13"/>
        <v>SPR2014-1-0</v>
      </c>
    </row>
    <row r="162" spans="1:13">
      <c r="A162" s="167">
        <f>'Order Form'!A177</f>
        <v>100511</v>
      </c>
      <c r="B162" s="167">
        <f>'Order Form'!A177</f>
        <v>100511</v>
      </c>
      <c r="C162" s="168">
        <f t="shared" si="11"/>
        <v>100511</v>
      </c>
      <c r="D162" s="164">
        <f>'Order Form'!$N$2</f>
        <v>0</v>
      </c>
      <c r="E162" s="165">
        <f>'Order Form'!$K$11</f>
        <v>0</v>
      </c>
      <c r="F162" s="165" t="str">
        <f>IF(ISBLANK('Order Form'!$K$12),"",'Order Form'!$K$12)</f>
        <v/>
      </c>
      <c r="G162" s="165">
        <f t="shared" ca="1" si="10"/>
        <v>41493</v>
      </c>
      <c r="H162" s="166">
        <f>'Order Form'!$K$13</f>
        <v>0</v>
      </c>
      <c r="I162" s="169">
        <f>'Order Form'!F177</f>
        <v>11.5</v>
      </c>
      <c r="J162" s="164">
        <f>'Order Form'!K177</f>
        <v>0</v>
      </c>
      <c r="K162" s="164" t="str">
        <f t="shared" si="12"/>
        <v>F</v>
      </c>
      <c r="L162" s="164">
        <f>IF('Pricing + Order Summary'!$O$13&gt;=5000,14,IF('Pricing + Order Summary'!$O$13&gt;=3500,15,IF('Pricing + Order Summary'!$O$13&gt;=2500,16,IF('Pricing + Order Summary'!$O$13&gt;=1000,23,21))))</f>
        <v>21</v>
      </c>
      <c r="M162" s="164" t="str">
        <f t="shared" si="13"/>
        <v>SPR2014-1-0</v>
      </c>
    </row>
    <row r="163" spans="1:13">
      <c r="A163" s="167">
        <f>'Order Form'!A178</f>
        <v>100138</v>
      </c>
      <c r="B163" s="167">
        <f>'Order Form'!A178</f>
        <v>100138</v>
      </c>
      <c r="C163" s="168">
        <f t="shared" si="11"/>
        <v>100138</v>
      </c>
      <c r="D163" s="164">
        <f>'Order Form'!$N$2</f>
        <v>0</v>
      </c>
      <c r="E163" s="165">
        <f>'Order Form'!$K$11</f>
        <v>0</v>
      </c>
      <c r="F163" s="165" t="str">
        <f>IF(ISBLANK('Order Form'!$K$12),"",'Order Form'!$K$12)</f>
        <v/>
      </c>
      <c r="G163" s="165">
        <f t="shared" ca="1" si="10"/>
        <v>41493</v>
      </c>
      <c r="H163" s="166">
        <f>'Order Form'!$K$13</f>
        <v>0</v>
      </c>
      <c r="I163" s="169">
        <f>'Order Form'!F178</f>
        <v>11.5</v>
      </c>
      <c r="J163" s="164">
        <f>'Order Form'!K178</f>
        <v>0</v>
      </c>
      <c r="K163" s="164" t="str">
        <f t="shared" si="12"/>
        <v>F</v>
      </c>
      <c r="L163" s="164">
        <f>IF('Pricing + Order Summary'!$O$13&gt;=5000,14,IF('Pricing + Order Summary'!$O$13&gt;=3500,15,IF('Pricing + Order Summary'!$O$13&gt;=2500,16,IF('Pricing + Order Summary'!$O$13&gt;=1000,23,21))))</f>
        <v>21</v>
      </c>
      <c r="M163" s="164" t="str">
        <f t="shared" si="13"/>
        <v>SPR2014-1-0</v>
      </c>
    </row>
    <row r="164" spans="1:13">
      <c r="A164" s="167">
        <f>'Order Form'!A179</f>
        <v>100505</v>
      </c>
      <c r="B164" s="167">
        <f>'Order Form'!A179</f>
        <v>100505</v>
      </c>
      <c r="C164" s="168">
        <f t="shared" si="11"/>
        <v>100505</v>
      </c>
      <c r="D164" s="164">
        <f>'Order Form'!$N$2</f>
        <v>0</v>
      </c>
      <c r="E164" s="165">
        <f>'Order Form'!$K$11</f>
        <v>0</v>
      </c>
      <c r="F164" s="165" t="str">
        <f>IF(ISBLANK('Order Form'!$K$12),"",'Order Form'!$K$12)</f>
        <v/>
      </c>
      <c r="G164" s="165">
        <f t="shared" ca="1" si="10"/>
        <v>41493</v>
      </c>
      <c r="H164" s="166">
        <f>'Order Form'!$K$13</f>
        <v>0</v>
      </c>
      <c r="I164" s="169">
        <f>'Order Form'!F179</f>
        <v>11.5</v>
      </c>
      <c r="J164" s="164">
        <f>'Order Form'!K179</f>
        <v>0</v>
      </c>
      <c r="K164" s="164" t="str">
        <f t="shared" si="12"/>
        <v>F</v>
      </c>
      <c r="L164" s="164">
        <f>IF('Pricing + Order Summary'!$O$13&gt;=5000,14,IF('Pricing + Order Summary'!$O$13&gt;=3500,15,IF('Pricing + Order Summary'!$O$13&gt;=2500,16,IF('Pricing + Order Summary'!$O$13&gt;=1000,23,21))))</f>
        <v>21</v>
      </c>
      <c r="M164" s="164" t="str">
        <f t="shared" si="13"/>
        <v>SPR2014-1-0</v>
      </c>
    </row>
    <row r="165" spans="1:13">
      <c r="A165" s="167">
        <f>'Order Form'!A180</f>
        <v>100549</v>
      </c>
      <c r="B165" s="167">
        <f>'Order Form'!A180</f>
        <v>100549</v>
      </c>
      <c r="C165" s="168">
        <f t="shared" si="11"/>
        <v>100549</v>
      </c>
      <c r="D165" s="164">
        <f>'Order Form'!$N$2</f>
        <v>0</v>
      </c>
      <c r="E165" s="165">
        <f>'Order Form'!$K$11</f>
        <v>0</v>
      </c>
      <c r="F165" s="165" t="str">
        <f>IF(ISBLANK('Order Form'!$K$12),"",'Order Form'!$K$12)</f>
        <v/>
      </c>
      <c r="G165" s="165">
        <f t="shared" ca="1" si="10"/>
        <v>41493</v>
      </c>
      <c r="H165" s="166">
        <f>'Order Form'!$K$13</f>
        <v>0</v>
      </c>
      <c r="I165" s="169">
        <f>'Order Form'!F180</f>
        <v>11.5</v>
      </c>
      <c r="J165" s="164">
        <f>'Order Form'!K180</f>
        <v>0</v>
      </c>
      <c r="K165" s="164" t="str">
        <f t="shared" si="12"/>
        <v>F</v>
      </c>
      <c r="L165" s="164">
        <f>IF('Pricing + Order Summary'!$O$13&gt;=5000,14,IF('Pricing + Order Summary'!$O$13&gt;=3500,15,IF('Pricing + Order Summary'!$O$13&gt;=2500,16,IF('Pricing + Order Summary'!$O$13&gt;=1000,23,21))))</f>
        <v>21</v>
      </c>
      <c r="M165" s="164" t="str">
        <f t="shared" si="13"/>
        <v>SPR2014-1-0</v>
      </c>
    </row>
    <row r="166" spans="1:13">
      <c r="A166" s="167">
        <f>'Order Form'!A181</f>
        <v>100139</v>
      </c>
      <c r="B166" s="167">
        <f>'Order Form'!A181</f>
        <v>100139</v>
      </c>
      <c r="C166" s="168">
        <f t="shared" si="11"/>
        <v>100139</v>
      </c>
      <c r="D166" s="164">
        <f>'Order Form'!$N$2</f>
        <v>0</v>
      </c>
      <c r="E166" s="165">
        <f>'Order Form'!$K$11</f>
        <v>0</v>
      </c>
      <c r="F166" s="165" t="str">
        <f>IF(ISBLANK('Order Form'!$K$12),"",'Order Form'!$K$12)</f>
        <v/>
      </c>
      <c r="G166" s="165">
        <f t="shared" ca="1" si="10"/>
        <v>41493</v>
      </c>
      <c r="H166" s="166">
        <f>'Order Form'!$K$13</f>
        <v>0</v>
      </c>
      <c r="I166" s="169">
        <f>'Order Form'!F181</f>
        <v>11.5</v>
      </c>
      <c r="J166" s="164">
        <f>'Order Form'!K181</f>
        <v>0</v>
      </c>
      <c r="K166" s="164" t="str">
        <f t="shared" si="12"/>
        <v>F</v>
      </c>
      <c r="L166" s="164">
        <f>IF('Pricing + Order Summary'!$O$13&gt;=5000,14,IF('Pricing + Order Summary'!$O$13&gt;=3500,15,IF('Pricing + Order Summary'!$O$13&gt;=2500,16,IF('Pricing + Order Summary'!$O$13&gt;=1000,23,21))))</f>
        <v>21</v>
      </c>
      <c r="M166" s="164" t="str">
        <f t="shared" si="13"/>
        <v>SPR2014-1-0</v>
      </c>
    </row>
    <row r="167" spans="1:13">
      <c r="A167" s="167">
        <f>'Order Form'!A182</f>
        <v>100137</v>
      </c>
      <c r="B167" s="167">
        <f>'Order Form'!A182</f>
        <v>100137</v>
      </c>
      <c r="C167" s="168">
        <f t="shared" si="11"/>
        <v>100137</v>
      </c>
      <c r="D167" s="164">
        <f>'Order Form'!$N$2</f>
        <v>0</v>
      </c>
      <c r="E167" s="165">
        <f>'Order Form'!$K$11</f>
        <v>0</v>
      </c>
      <c r="F167" s="165" t="str">
        <f>IF(ISBLANK('Order Form'!$K$12),"",'Order Form'!$K$12)</f>
        <v/>
      </c>
      <c r="G167" s="165">
        <f t="shared" ca="1" si="10"/>
        <v>41493</v>
      </c>
      <c r="H167" s="166">
        <f>'Order Form'!$K$13</f>
        <v>0</v>
      </c>
      <c r="I167" s="169">
        <f>'Order Form'!F182</f>
        <v>11.5</v>
      </c>
      <c r="J167" s="164">
        <f>'Order Form'!K182</f>
        <v>0</v>
      </c>
      <c r="K167" s="164" t="str">
        <f t="shared" si="12"/>
        <v>F</v>
      </c>
      <c r="L167" s="164">
        <f>IF('Pricing + Order Summary'!$O$13&gt;=5000,14,IF('Pricing + Order Summary'!$O$13&gt;=3500,15,IF('Pricing + Order Summary'!$O$13&gt;=2500,16,IF('Pricing + Order Summary'!$O$13&gt;=1000,23,21))))</f>
        <v>21</v>
      </c>
      <c r="M167" s="164" t="str">
        <f t="shared" si="13"/>
        <v>SPR2014-1-0</v>
      </c>
    </row>
    <row r="168" spans="1:13">
      <c r="A168" s="167">
        <f>'Order Form'!A183</f>
        <v>107660</v>
      </c>
      <c r="B168" s="167">
        <f>'Order Form'!A183</f>
        <v>107660</v>
      </c>
      <c r="C168" s="168">
        <f t="shared" si="11"/>
        <v>107660</v>
      </c>
      <c r="D168" s="164">
        <f>'Order Form'!$N$2</f>
        <v>0</v>
      </c>
      <c r="E168" s="165">
        <f>'Order Form'!$K$11</f>
        <v>0</v>
      </c>
      <c r="F168" s="165" t="str">
        <f>IF(ISBLANK('Order Form'!$K$12),"",'Order Form'!$K$12)</f>
        <v/>
      </c>
      <c r="G168" s="165">
        <f t="shared" ca="1" si="10"/>
        <v>41493</v>
      </c>
      <c r="H168" s="166">
        <f>'Order Form'!$K$13</f>
        <v>0</v>
      </c>
      <c r="I168" s="169">
        <f>'Order Form'!F183</f>
        <v>14</v>
      </c>
      <c r="J168" s="164">
        <f>'Order Form'!K183</f>
        <v>0</v>
      </c>
      <c r="K168" s="164" t="str">
        <f t="shared" si="12"/>
        <v>F</v>
      </c>
      <c r="L168" s="164">
        <f>IF('Pricing + Order Summary'!$O$13&gt;=5000,14,IF('Pricing + Order Summary'!$O$13&gt;=3500,15,IF('Pricing + Order Summary'!$O$13&gt;=2500,16,IF('Pricing + Order Summary'!$O$13&gt;=1000,23,21))))</f>
        <v>21</v>
      </c>
      <c r="M168" s="164" t="str">
        <f t="shared" si="13"/>
        <v>SPR2014-1-0</v>
      </c>
    </row>
    <row r="169" spans="1:13">
      <c r="A169" s="167">
        <f>'Order Form'!A184</f>
        <v>100633</v>
      </c>
      <c r="B169" s="167">
        <f>'Order Form'!A184</f>
        <v>100633</v>
      </c>
      <c r="C169" s="168">
        <f t="shared" si="11"/>
        <v>100633</v>
      </c>
      <c r="D169" s="164">
        <f>'Order Form'!$N$2</f>
        <v>0</v>
      </c>
      <c r="E169" s="165">
        <f>'Order Form'!$K$11</f>
        <v>0</v>
      </c>
      <c r="F169" s="165" t="str">
        <f>IF(ISBLANK('Order Form'!$K$12),"",'Order Form'!$K$12)</f>
        <v/>
      </c>
      <c r="G169" s="165">
        <f t="shared" ca="1" si="10"/>
        <v>41493</v>
      </c>
      <c r="H169" s="166">
        <f>'Order Form'!$K$13</f>
        <v>0</v>
      </c>
      <c r="I169" s="169">
        <f>'Order Form'!F184</f>
        <v>14</v>
      </c>
      <c r="J169" s="164">
        <f>'Order Form'!K184</f>
        <v>0</v>
      </c>
      <c r="K169" s="164" t="str">
        <f t="shared" si="12"/>
        <v>F</v>
      </c>
      <c r="L169" s="164">
        <f>IF('Pricing + Order Summary'!$O$13&gt;=5000,14,IF('Pricing + Order Summary'!$O$13&gt;=3500,15,IF('Pricing + Order Summary'!$O$13&gt;=2500,16,IF('Pricing + Order Summary'!$O$13&gt;=1000,23,21))))</f>
        <v>21</v>
      </c>
      <c r="M169" s="164" t="str">
        <f t="shared" si="13"/>
        <v>SPR2014-1-0</v>
      </c>
    </row>
    <row r="170" spans="1:13">
      <c r="A170" s="167">
        <f>'Order Form'!A185</f>
        <v>100001</v>
      </c>
      <c r="B170" s="167">
        <f>'Order Form'!A185</f>
        <v>100001</v>
      </c>
      <c r="C170" s="168">
        <f t="shared" si="11"/>
        <v>100001</v>
      </c>
      <c r="D170" s="164">
        <f>'Order Form'!$N$2</f>
        <v>0</v>
      </c>
      <c r="E170" s="165">
        <f>'Order Form'!$K$11</f>
        <v>0</v>
      </c>
      <c r="F170" s="165" t="str">
        <f>IF(ISBLANK('Order Form'!$K$12),"",'Order Form'!$K$12)</f>
        <v/>
      </c>
      <c r="G170" s="165">
        <f t="shared" ca="1" si="10"/>
        <v>41493</v>
      </c>
      <c r="H170" s="166">
        <f>'Order Form'!$K$13</f>
        <v>0</v>
      </c>
      <c r="I170" s="169">
        <f>'Order Form'!F185</f>
        <v>13.5</v>
      </c>
      <c r="J170" s="164">
        <f>'Order Form'!K185</f>
        <v>0</v>
      </c>
      <c r="K170" s="164" t="str">
        <f t="shared" si="12"/>
        <v>F</v>
      </c>
      <c r="L170" s="164">
        <f>IF('Pricing + Order Summary'!$O$13&gt;=5000,14,IF('Pricing + Order Summary'!$O$13&gt;=3500,15,IF('Pricing + Order Summary'!$O$13&gt;=2500,16,IF('Pricing + Order Summary'!$O$13&gt;=1000,23,21))))</f>
        <v>21</v>
      </c>
      <c r="M170" s="164" t="str">
        <f t="shared" si="13"/>
        <v>SPR2014-1-0</v>
      </c>
    </row>
    <row r="171" spans="1:13">
      <c r="A171" s="167">
        <f>'Order Form'!A186</f>
        <v>100002</v>
      </c>
      <c r="B171" s="167">
        <f>'Order Form'!A186</f>
        <v>100002</v>
      </c>
      <c r="C171" s="168">
        <f t="shared" si="11"/>
        <v>100002</v>
      </c>
      <c r="D171" s="164">
        <f>'Order Form'!$N$2</f>
        <v>0</v>
      </c>
      <c r="E171" s="165">
        <f>'Order Form'!$K$11</f>
        <v>0</v>
      </c>
      <c r="F171" s="165" t="str">
        <f>IF(ISBLANK('Order Form'!$K$12),"",'Order Form'!$K$12)</f>
        <v/>
      </c>
      <c r="G171" s="165">
        <f t="shared" ca="1" si="10"/>
        <v>41493</v>
      </c>
      <c r="H171" s="166">
        <f>'Order Form'!$K$13</f>
        <v>0</v>
      </c>
      <c r="I171" s="169">
        <f>'Order Form'!F186</f>
        <v>13.5</v>
      </c>
      <c r="J171" s="164">
        <f>'Order Form'!K186</f>
        <v>0</v>
      </c>
      <c r="K171" s="164" t="str">
        <f t="shared" si="12"/>
        <v>F</v>
      </c>
      <c r="L171" s="164">
        <f>IF('Pricing + Order Summary'!$O$13&gt;=5000,14,IF('Pricing + Order Summary'!$O$13&gt;=3500,15,IF('Pricing + Order Summary'!$O$13&gt;=2500,16,IF('Pricing + Order Summary'!$O$13&gt;=1000,23,21))))</f>
        <v>21</v>
      </c>
      <c r="M171" s="164" t="str">
        <f t="shared" si="13"/>
        <v>SPR2014-1-0</v>
      </c>
    </row>
    <row r="172" spans="1:13">
      <c r="A172" s="167">
        <f>'Order Form'!A187</f>
        <v>100359</v>
      </c>
      <c r="B172" s="167">
        <f>'Order Form'!A187</f>
        <v>100359</v>
      </c>
      <c r="C172" s="168">
        <f t="shared" si="11"/>
        <v>100359</v>
      </c>
      <c r="D172" s="164">
        <f>'Order Form'!$N$2</f>
        <v>0</v>
      </c>
      <c r="E172" s="165">
        <f>'Order Form'!$K$11</f>
        <v>0</v>
      </c>
      <c r="F172" s="165" t="str">
        <f>IF(ISBLANK('Order Form'!$K$12),"",'Order Form'!$K$12)</f>
        <v/>
      </c>
      <c r="G172" s="165">
        <f t="shared" ca="1" si="10"/>
        <v>41493</v>
      </c>
      <c r="H172" s="166">
        <f>'Order Form'!$K$13</f>
        <v>0</v>
      </c>
      <c r="I172" s="169">
        <f>'Order Form'!F187</f>
        <v>13.5</v>
      </c>
      <c r="J172" s="164">
        <f>'Order Form'!K187</f>
        <v>0</v>
      </c>
      <c r="K172" s="164" t="str">
        <f t="shared" si="12"/>
        <v>F</v>
      </c>
      <c r="L172" s="164">
        <f>IF('Pricing + Order Summary'!$O$13&gt;=5000,14,IF('Pricing + Order Summary'!$O$13&gt;=3500,15,IF('Pricing + Order Summary'!$O$13&gt;=2500,16,IF('Pricing + Order Summary'!$O$13&gt;=1000,23,21))))</f>
        <v>21</v>
      </c>
      <c r="M172" s="164" t="str">
        <f t="shared" si="13"/>
        <v>SPR2014-1-0</v>
      </c>
    </row>
    <row r="173" spans="1:13">
      <c r="A173" s="167">
        <f>'Order Form'!A188</f>
        <v>100229</v>
      </c>
      <c r="B173" s="167">
        <f>'Order Form'!A188</f>
        <v>100229</v>
      </c>
      <c r="C173" s="168">
        <f t="shared" si="11"/>
        <v>100229</v>
      </c>
      <c r="D173" s="164">
        <f>'Order Form'!$N$2</f>
        <v>0</v>
      </c>
      <c r="E173" s="165">
        <f>'Order Form'!$K$11</f>
        <v>0</v>
      </c>
      <c r="F173" s="165" t="str">
        <f>IF(ISBLANK('Order Form'!$K$12),"",'Order Form'!$K$12)</f>
        <v/>
      </c>
      <c r="G173" s="165">
        <f t="shared" ca="1" si="10"/>
        <v>41493</v>
      </c>
      <c r="H173" s="166">
        <f>'Order Form'!$K$13</f>
        <v>0</v>
      </c>
      <c r="I173" s="169">
        <f>'Order Form'!F188</f>
        <v>13.5</v>
      </c>
      <c r="J173" s="164">
        <f>'Order Form'!K188</f>
        <v>0</v>
      </c>
      <c r="K173" s="164" t="str">
        <f t="shared" si="12"/>
        <v>F</v>
      </c>
      <c r="L173" s="164">
        <f>IF('Pricing + Order Summary'!$O$13&gt;=5000,14,IF('Pricing + Order Summary'!$O$13&gt;=3500,15,IF('Pricing + Order Summary'!$O$13&gt;=2500,16,IF('Pricing + Order Summary'!$O$13&gt;=1000,23,21))))</f>
        <v>21</v>
      </c>
      <c r="M173" s="164" t="str">
        <f t="shared" si="13"/>
        <v>SPR2014-1-0</v>
      </c>
    </row>
    <row r="174" spans="1:13">
      <c r="A174" s="167">
        <f>'Order Form'!A189</f>
        <v>100226</v>
      </c>
      <c r="B174" s="167">
        <f>'Order Form'!A189</f>
        <v>100226</v>
      </c>
      <c r="C174" s="168">
        <f t="shared" si="11"/>
        <v>100226</v>
      </c>
      <c r="D174" s="164">
        <f>'Order Form'!$N$2</f>
        <v>0</v>
      </c>
      <c r="E174" s="165">
        <f>'Order Form'!$K$11</f>
        <v>0</v>
      </c>
      <c r="F174" s="165" t="str">
        <f>IF(ISBLANK('Order Form'!$K$12),"",'Order Form'!$K$12)</f>
        <v/>
      </c>
      <c r="G174" s="165">
        <f t="shared" ca="1" si="10"/>
        <v>41493</v>
      </c>
      <c r="H174" s="166">
        <f>'Order Form'!$K$13</f>
        <v>0</v>
      </c>
      <c r="I174" s="169">
        <f>'Order Form'!F189</f>
        <v>13.5</v>
      </c>
      <c r="J174" s="164">
        <f>'Order Form'!K189</f>
        <v>0</v>
      </c>
      <c r="K174" s="164" t="str">
        <f t="shared" si="12"/>
        <v>F</v>
      </c>
      <c r="L174" s="164">
        <f>IF('Pricing + Order Summary'!$O$13&gt;=5000,14,IF('Pricing + Order Summary'!$O$13&gt;=3500,15,IF('Pricing + Order Summary'!$O$13&gt;=2500,16,IF('Pricing + Order Summary'!$O$13&gt;=1000,23,21))))</f>
        <v>21</v>
      </c>
      <c r="M174" s="164" t="str">
        <f t="shared" si="13"/>
        <v>SPR2014-1-0</v>
      </c>
    </row>
    <row r="175" spans="1:13">
      <c r="A175" s="167">
        <f>'Order Form'!A190</f>
        <v>100227</v>
      </c>
      <c r="B175" s="167">
        <f>'Order Form'!A190</f>
        <v>100227</v>
      </c>
      <c r="C175" s="168">
        <f t="shared" si="11"/>
        <v>100227</v>
      </c>
      <c r="D175" s="164">
        <f>'Order Form'!$N$2</f>
        <v>0</v>
      </c>
      <c r="E175" s="165">
        <f>'Order Form'!$K$11</f>
        <v>0</v>
      </c>
      <c r="F175" s="165" t="str">
        <f>IF(ISBLANK('Order Form'!$K$12),"",'Order Form'!$K$12)</f>
        <v/>
      </c>
      <c r="G175" s="165">
        <f t="shared" ca="1" si="10"/>
        <v>41493</v>
      </c>
      <c r="H175" s="166">
        <f>'Order Form'!$K$13</f>
        <v>0</v>
      </c>
      <c r="I175" s="169">
        <f>'Order Form'!F190</f>
        <v>13.5</v>
      </c>
      <c r="J175" s="164">
        <f>'Order Form'!K190</f>
        <v>0</v>
      </c>
      <c r="K175" s="164" t="str">
        <f t="shared" si="12"/>
        <v>F</v>
      </c>
      <c r="L175" s="164">
        <f>IF('Pricing + Order Summary'!$O$13&gt;=5000,14,IF('Pricing + Order Summary'!$O$13&gt;=3500,15,IF('Pricing + Order Summary'!$O$13&gt;=2500,16,IF('Pricing + Order Summary'!$O$13&gt;=1000,23,21))))</f>
        <v>21</v>
      </c>
      <c r="M175" s="164" t="str">
        <f t="shared" si="13"/>
        <v>SPR2014-1-0</v>
      </c>
    </row>
    <row r="176" spans="1:13">
      <c r="A176" s="167">
        <f>'Order Form'!A191</f>
        <v>100082</v>
      </c>
      <c r="B176" s="167">
        <f>'Order Form'!A191</f>
        <v>100082</v>
      </c>
      <c r="C176" s="168">
        <f t="shared" si="11"/>
        <v>100082</v>
      </c>
      <c r="D176" s="164">
        <f>'Order Form'!$N$2</f>
        <v>0</v>
      </c>
      <c r="E176" s="165">
        <f>'Order Form'!$K$11</f>
        <v>0</v>
      </c>
      <c r="F176" s="165" t="str">
        <f>IF(ISBLANK('Order Form'!$K$12),"",'Order Form'!$K$12)</f>
        <v/>
      </c>
      <c r="G176" s="165">
        <f t="shared" ca="1" si="10"/>
        <v>41493</v>
      </c>
      <c r="H176" s="166">
        <f>'Order Form'!$K$13</f>
        <v>0</v>
      </c>
      <c r="I176" s="169">
        <f>'Order Form'!F191</f>
        <v>6.5</v>
      </c>
      <c r="J176" s="164">
        <f>'Order Form'!K191</f>
        <v>0</v>
      </c>
      <c r="K176" s="164" t="str">
        <f t="shared" si="12"/>
        <v>F</v>
      </c>
      <c r="L176" s="164">
        <f>IF('Pricing + Order Summary'!$O$13&gt;=5000,14,IF('Pricing + Order Summary'!$O$13&gt;=3500,15,IF('Pricing + Order Summary'!$O$13&gt;=2500,16,IF('Pricing + Order Summary'!$O$13&gt;=1000,23,21))))</f>
        <v>21</v>
      </c>
      <c r="M176" s="164" t="str">
        <f t="shared" si="13"/>
        <v>SPR2014-1-0</v>
      </c>
    </row>
    <row r="177" spans="1:13">
      <c r="A177" s="167">
        <f>'Order Form'!A192</f>
        <v>100274</v>
      </c>
      <c r="B177" s="167">
        <f>'Order Form'!A192</f>
        <v>100274</v>
      </c>
      <c r="C177" s="168">
        <f t="shared" si="11"/>
        <v>100274</v>
      </c>
      <c r="D177" s="164">
        <f>'Order Form'!$N$2</f>
        <v>0</v>
      </c>
      <c r="E177" s="165">
        <f>'Order Form'!$K$11</f>
        <v>0</v>
      </c>
      <c r="F177" s="165" t="str">
        <f>IF(ISBLANK('Order Form'!$K$12),"",'Order Form'!$K$12)</f>
        <v/>
      </c>
      <c r="G177" s="165">
        <f t="shared" ca="1" si="10"/>
        <v>41493</v>
      </c>
      <c r="H177" s="166">
        <f>'Order Form'!$K$13</f>
        <v>0</v>
      </c>
      <c r="I177" s="169">
        <f>'Order Form'!F192</f>
        <v>6.5</v>
      </c>
      <c r="J177" s="164">
        <f>'Order Form'!K192</f>
        <v>0</v>
      </c>
      <c r="K177" s="164" t="str">
        <f t="shared" si="12"/>
        <v>F</v>
      </c>
      <c r="L177" s="164">
        <f>IF('Pricing + Order Summary'!$O$13&gt;=5000,14,IF('Pricing + Order Summary'!$O$13&gt;=3500,15,IF('Pricing + Order Summary'!$O$13&gt;=2500,16,IF('Pricing + Order Summary'!$O$13&gt;=1000,23,21))))</f>
        <v>21</v>
      </c>
      <c r="M177" s="164" t="str">
        <f t="shared" si="13"/>
        <v>SPR2014-1-0</v>
      </c>
    </row>
    <row r="178" spans="1:13">
      <c r="A178" s="167">
        <f>'Order Form'!A193</f>
        <v>100604</v>
      </c>
      <c r="B178" s="167">
        <f>'Order Form'!A193</f>
        <v>100604</v>
      </c>
      <c r="C178" s="168">
        <f t="shared" si="11"/>
        <v>100604</v>
      </c>
      <c r="D178" s="164">
        <f>'Order Form'!$N$2</f>
        <v>0</v>
      </c>
      <c r="E178" s="165">
        <f>'Order Form'!$K$11</f>
        <v>0</v>
      </c>
      <c r="F178" s="165" t="str">
        <f>IF(ISBLANK('Order Form'!$K$12),"",'Order Form'!$K$12)</f>
        <v/>
      </c>
      <c r="G178" s="165">
        <f t="shared" ca="1" si="10"/>
        <v>41493</v>
      </c>
      <c r="H178" s="166">
        <f>'Order Form'!$K$13</f>
        <v>0</v>
      </c>
      <c r="I178" s="169">
        <f>'Order Form'!F193</f>
        <v>6.5</v>
      </c>
      <c r="J178" s="164">
        <f>'Order Form'!K193</f>
        <v>0</v>
      </c>
      <c r="K178" s="164" t="str">
        <f t="shared" si="12"/>
        <v>F</v>
      </c>
      <c r="L178" s="164">
        <f>IF('Pricing + Order Summary'!$O$13&gt;=5000,14,IF('Pricing + Order Summary'!$O$13&gt;=3500,15,IF('Pricing + Order Summary'!$O$13&gt;=2500,16,IF('Pricing + Order Summary'!$O$13&gt;=1000,23,21))))</f>
        <v>21</v>
      </c>
      <c r="M178" s="164" t="str">
        <f t="shared" si="13"/>
        <v>SPR2014-1-0</v>
      </c>
    </row>
    <row r="179" spans="1:13">
      <c r="A179" s="167">
        <f>'Order Form'!A194</f>
        <v>107677</v>
      </c>
      <c r="B179" s="167">
        <f>'Order Form'!A194</f>
        <v>107677</v>
      </c>
      <c r="C179" s="168">
        <f t="shared" si="11"/>
        <v>107677</v>
      </c>
      <c r="D179" s="164">
        <f>'Order Form'!$N$2</f>
        <v>0</v>
      </c>
      <c r="E179" s="165">
        <f>'Order Form'!$K$11</f>
        <v>0</v>
      </c>
      <c r="F179" s="165" t="str">
        <f>IF(ISBLANK('Order Form'!$K$12),"",'Order Form'!$K$12)</f>
        <v/>
      </c>
      <c r="G179" s="165">
        <f t="shared" ca="1" si="10"/>
        <v>41493</v>
      </c>
      <c r="H179" s="166">
        <f>'Order Form'!$K$13</f>
        <v>0</v>
      </c>
      <c r="I179" s="169">
        <f>'Order Form'!F194</f>
        <v>6.5</v>
      </c>
      <c r="J179" s="164">
        <f>'Order Form'!K194</f>
        <v>0</v>
      </c>
      <c r="K179" s="164" t="str">
        <f t="shared" si="12"/>
        <v>F</v>
      </c>
      <c r="L179" s="164">
        <f>IF('Pricing + Order Summary'!$O$13&gt;=5000,14,IF('Pricing + Order Summary'!$O$13&gt;=3500,15,IF('Pricing + Order Summary'!$O$13&gt;=2500,16,IF('Pricing + Order Summary'!$O$13&gt;=1000,23,21))))</f>
        <v>21</v>
      </c>
      <c r="M179" s="164" t="str">
        <f t="shared" si="13"/>
        <v>SPR2014-1-0</v>
      </c>
    </row>
    <row r="180" spans="1:13">
      <c r="A180" s="167">
        <f>'Order Form'!A195</f>
        <v>107676</v>
      </c>
      <c r="B180" s="167">
        <f>'Order Form'!A195</f>
        <v>107676</v>
      </c>
      <c r="C180" s="168">
        <f t="shared" si="11"/>
        <v>107676</v>
      </c>
      <c r="D180" s="164">
        <f>'Order Form'!$N$2</f>
        <v>0</v>
      </c>
      <c r="E180" s="165">
        <f>'Order Form'!$K$11</f>
        <v>0</v>
      </c>
      <c r="F180" s="165" t="str">
        <f>IF(ISBLANK('Order Form'!$K$12),"",'Order Form'!$K$12)</f>
        <v/>
      </c>
      <c r="G180" s="165">
        <f t="shared" ca="1" si="10"/>
        <v>41493</v>
      </c>
      <c r="H180" s="166">
        <f>'Order Form'!$K$13</f>
        <v>0</v>
      </c>
      <c r="I180" s="169">
        <f>'Order Form'!F195</f>
        <v>6.5</v>
      </c>
      <c r="J180" s="164">
        <f>'Order Form'!K195</f>
        <v>0</v>
      </c>
      <c r="K180" s="164" t="str">
        <f t="shared" si="12"/>
        <v>F</v>
      </c>
      <c r="L180" s="164">
        <f>IF('Pricing + Order Summary'!$O$13&gt;=5000,14,IF('Pricing + Order Summary'!$O$13&gt;=3500,15,IF('Pricing + Order Summary'!$O$13&gt;=2500,16,IF('Pricing + Order Summary'!$O$13&gt;=1000,23,21))))</f>
        <v>21</v>
      </c>
      <c r="M180" s="164" t="str">
        <f t="shared" si="13"/>
        <v>SPR2014-1-0</v>
      </c>
    </row>
    <row r="181" spans="1:13">
      <c r="A181" s="167">
        <f>'Order Form'!A196</f>
        <v>107679</v>
      </c>
      <c r="B181" s="167">
        <f>'Order Form'!A196</f>
        <v>107679</v>
      </c>
      <c r="C181" s="168">
        <f t="shared" si="11"/>
        <v>107679</v>
      </c>
      <c r="D181" s="164">
        <f>'Order Form'!$N$2</f>
        <v>0</v>
      </c>
      <c r="E181" s="165">
        <f>'Order Form'!$K$11</f>
        <v>0</v>
      </c>
      <c r="F181" s="165" t="str">
        <f>IF(ISBLANK('Order Form'!$K$12),"",'Order Form'!$K$12)</f>
        <v/>
      </c>
      <c r="G181" s="165">
        <f t="shared" ca="1" si="10"/>
        <v>41493</v>
      </c>
      <c r="H181" s="166">
        <f>'Order Form'!$K$13</f>
        <v>0</v>
      </c>
      <c r="I181" s="169">
        <f>'Order Form'!F196</f>
        <v>6.5</v>
      </c>
      <c r="J181" s="164">
        <f>'Order Form'!K196</f>
        <v>0</v>
      </c>
      <c r="K181" s="164" t="str">
        <f t="shared" si="12"/>
        <v>F</v>
      </c>
      <c r="L181" s="164">
        <f>IF('Pricing + Order Summary'!$O$13&gt;=5000,14,IF('Pricing + Order Summary'!$O$13&gt;=3500,15,IF('Pricing + Order Summary'!$O$13&gt;=2500,16,IF('Pricing + Order Summary'!$O$13&gt;=1000,23,21))))</f>
        <v>21</v>
      </c>
      <c r="M181" s="164" t="str">
        <f t="shared" si="13"/>
        <v>SPR2014-1-0</v>
      </c>
    </row>
    <row r="182" spans="1:13">
      <c r="A182" s="167">
        <f>'Order Form'!A197</f>
        <v>107680</v>
      </c>
      <c r="B182" s="167">
        <f>'Order Form'!A197</f>
        <v>107680</v>
      </c>
      <c r="C182" s="168">
        <f t="shared" si="11"/>
        <v>107680</v>
      </c>
      <c r="D182" s="164">
        <f>'Order Form'!$N$2</f>
        <v>0</v>
      </c>
      <c r="E182" s="165">
        <f>'Order Form'!$K$11</f>
        <v>0</v>
      </c>
      <c r="F182" s="165" t="str">
        <f>IF(ISBLANK('Order Form'!$K$12),"",'Order Form'!$K$12)</f>
        <v/>
      </c>
      <c r="G182" s="165">
        <f t="shared" ca="1" si="10"/>
        <v>41493</v>
      </c>
      <c r="H182" s="166">
        <f>'Order Form'!$K$13</f>
        <v>0</v>
      </c>
      <c r="I182" s="169">
        <f>'Order Form'!F197</f>
        <v>6.5</v>
      </c>
      <c r="J182" s="164">
        <f>'Order Form'!K197</f>
        <v>0</v>
      </c>
      <c r="K182" s="164" t="str">
        <f t="shared" si="12"/>
        <v>F</v>
      </c>
      <c r="L182" s="164">
        <f>IF('Pricing + Order Summary'!$O$13&gt;=5000,14,IF('Pricing + Order Summary'!$O$13&gt;=3500,15,IF('Pricing + Order Summary'!$O$13&gt;=2500,16,IF('Pricing + Order Summary'!$O$13&gt;=1000,23,21))))</f>
        <v>21</v>
      </c>
      <c r="M182" s="164" t="str">
        <f t="shared" si="13"/>
        <v>SPR2014-1-0</v>
      </c>
    </row>
    <row r="183" spans="1:13">
      <c r="A183" s="167">
        <f>'Order Form'!A198</f>
        <v>107681</v>
      </c>
      <c r="B183" s="167">
        <f>'Order Form'!A198</f>
        <v>107681</v>
      </c>
      <c r="C183" s="168">
        <f t="shared" si="11"/>
        <v>107681</v>
      </c>
      <c r="D183" s="164">
        <f>'Order Form'!$N$2</f>
        <v>0</v>
      </c>
      <c r="E183" s="165">
        <f>'Order Form'!$K$11</f>
        <v>0</v>
      </c>
      <c r="F183" s="165" t="str">
        <f>IF(ISBLANK('Order Form'!$K$12),"",'Order Form'!$K$12)</f>
        <v/>
      </c>
      <c r="G183" s="165">
        <f t="shared" ca="1" si="10"/>
        <v>41493</v>
      </c>
      <c r="H183" s="166">
        <f>'Order Form'!$K$13</f>
        <v>0</v>
      </c>
      <c r="I183" s="169">
        <f>'Order Form'!F198</f>
        <v>6.5</v>
      </c>
      <c r="J183" s="164">
        <f>'Order Form'!K198</f>
        <v>0</v>
      </c>
      <c r="K183" s="164" t="str">
        <f t="shared" si="12"/>
        <v>F</v>
      </c>
      <c r="L183" s="164">
        <f>IF('Pricing + Order Summary'!$O$13&gt;=5000,14,IF('Pricing + Order Summary'!$O$13&gt;=3500,15,IF('Pricing + Order Summary'!$O$13&gt;=2500,16,IF('Pricing + Order Summary'!$O$13&gt;=1000,23,21))))</f>
        <v>21</v>
      </c>
      <c r="M183" s="164" t="str">
        <f t="shared" si="13"/>
        <v>SPR2014-1-0</v>
      </c>
    </row>
    <row r="184" spans="1:13">
      <c r="A184" s="167">
        <f>'Order Form'!A199</f>
        <v>107682</v>
      </c>
      <c r="B184" s="167">
        <f>'Order Form'!A199</f>
        <v>107682</v>
      </c>
      <c r="C184" s="168">
        <f t="shared" si="11"/>
        <v>107682</v>
      </c>
      <c r="D184" s="164">
        <f>'Order Form'!$N$2</f>
        <v>0</v>
      </c>
      <c r="E184" s="165">
        <f>'Order Form'!$K$11</f>
        <v>0</v>
      </c>
      <c r="F184" s="165" t="str">
        <f>IF(ISBLANK('Order Form'!$K$12),"",'Order Form'!$K$12)</f>
        <v/>
      </c>
      <c r="G184" s="165">
        <f t="shared" ca="1" si="10"/>
        <v>41493</v>
      </c>
      <c r="H184" s="166">
        <f>'Order Form'!$K$13</f>
        <v>0</v>
      </c>
      <c r="I184" s="169">
        <f>'Order Form'!F199</f>
        <v>6.5</v>
      </c>
      <c r="J184" s="164">
        <f>'Order Form'!K199</f>
        <v>0</v>
      </c>
      <c r="K184" s="164" t="str">
        <f t="shared" si="12"/>
        <v>F</v>
      </c>
      <c r="L184" s="164">
        <f>IF('Pricing + Order Summary'!$O$13&gt;=5000,14,IF('Pricing + Order Summary'!$O$13&gt;=3500,15,IF('Pricing + Order Summary'!$O$13&gt;=2500,16,IF('Pricing + Order Summary'!$O$13&gt;=1000,23,21))))</f>
        <v>21</v>
      </c>
      <c r="M184" s="164" t="str">
        <f t="shared" si="13"/>
        <v>SPR2014-1-0</v>
      </c>
    </row>
    <row r="185" spans="1:13">
      <c r="A185" s="167">
        <f>'Order Form'!A200</f>
        <v>100600</v>
      </c>
      <c r="B185" s="167">
        <f>'Order Form'!A200</f>
        <v>100600</v>
      </c>
      <c r="C185" s="168">
        <f t="shared" si="11"/>
        <v>100600</v>
      </c>
      <c r="D185" s="164">
        <f>'Order Form'!$N$2</f>
        <v>0</v>
      </c>
      <c r="E185" s="165">
        <f>'Order Form'!$K$11</f>
        <v>0</v>
      </c>
      <c r="F185" s="165" t="str">
        <f>IF(ISBLANK('Order Form'!$K$12),"",'Order Form'!$K$12)</f>
        <v/>
      </c>
      <c r="G185" s="165">
        <f t="shared" ca="1" si="10"/>
        <v>41493</v>
      </c>
      <c r="H185" s="166">
        <f>'Order Form'!$K$13</f>
        <v>0</v>
      </c>
      <c r="I185" s="169">
        <f>'Order Form'!F200</f>
        <v>6.5</v>
      </c>
      <c r="J185" s="164">
        <f>'Order Form'!K200</f>
        <v>0</v>
      </c>
      <c r="K185" s="164" t="str">
        <f t="shared" si="12"/>
        <v>F</v>
      </c>
      <c r="L185" s="164">
        <f>IF('Pricing + Order Summary'!$O$13&gt;=5000,14,IF('Pricing + Order Summary'!$O$13&gt;=3500,15,IF('Pricing + Order Summary'!$O$13&gt;=2500,16,IF('Pricing + Order Summary'!$O$13&gt;=1000,23,21))))</f>
        <v>21</v>
      </c>
      <c r="M185" s="164" t="str">
        <f t="shared" si="13"/>
        <v>SPR2014-1-0</v>
      </c>
    </row>
    <row r="186" spans="1:13">
      <c r="A186" s="167">
        <f>'Order Form'!A201</f>
        <v>107690</v>
      </c>
      <c r="B186" s="167">
        <f>'Order Form'!A201</f>
        <v>107690</v>
      </c>
      <c r="C186" s="168">
        <f t="shared" si="11"/>
        <v>107690</v>
      </c>
      <c r="D186" s="164">
        <f>'Order Form'!$N$2</f>
        <v>0</v>
      </c>
      <c r="E186" s="165">
        <f>'Order Form'!$K$11</f>
        <v>0</v>
      </c>
      <c r="F186" s="165" t="str">
        <f>IF(ISBLANK('Order Form'!$K$12),"",'Order Form'!$K$12)</f>
        <v/>
      </c>
      <c r="G186" s="165">
        <f t="shared" ca="1" si="10"/>
        <v>41493</v>
      </c>
      <c r="H186" s="166">
        <f>'Order Form'!$K$13</f>
        <v>0</v>
      </c>
      <c r="I186" s="169">
        <f>'Order Form'!F201</f>
        <v>6.5</v>
      </c>
      <c r="J186" s="164">
        <f>'Order Form'!K201</f>
        <v>0</v>
      </c>
      <c r="K186" s="164" t="str">
        <f t="shared" si="12"/>
        <v>F</v>
      </c>
      <c r="L186" s="164">
        <f>IF('Pricing + Order Summary'!$O$13&gt;=5000,14,IF('Pricing + Order Summary'!$O$13&gt;=3500,15,IF('Pricing + Order Summary'!$O$13&gt;=2500,16,IF('Pricing + Order Summary'!$O$13&gt;=1000,23,21))))</f>
        <v>21</v>
      </c>
      <c r="M186" s="164" t="str">
        <f t="shared" si="13"/>
        <v>SPR2014-1-0</v>
      </c>
    </row>
    <row r="187" spans="1:13">
      <c r="A187" s="167">
        <f>'Order Form'!A202</f>
        <v>107691</v>
      </c>
      <c r="B187" s="167">
        <f>'Order Form'!A202</f>
        <v>107691</v>
      </c>
      <c r="C187" s="168">
        <f t="shared" si="11"/>
        <v>107691</v>
      </c>
      <c r="D187" s="164">
        <f>'Order Form'!$N$2</f>
        <v>0</v>
      </c>
      <c r="E187" s="165">
        <f>'Order Form'!$K$11</f>
        <v>0</v>
      </c>
      <c r="F187" s="165" t="str">
        <f>IF(ISBLANK('Order Form'!$K$12),"",'Order Form'!$K$12)</f>
        <v/>
      </c>
      <c r="G187" s="165">
        <f t="shared" ca="1" si="10"/>
        <v>41493</v>
      </c>
      <c r="H187" s="166">
        <f>'Order Form'!$K$13</f>
        <v>0</v>
      </c>
      <c r="I187" s="169">
        <f>'Order Form'!F202</f>
        <v>6.5</v>
      </c>
      <c r="J187" s="164">
        <f>'Order Form'!K202</f>
        <v>0</v>
      </c>
      <c r="K187" s="164" t="str">
        <f t="shared" si="12"/>
        <v>F</v>
      </c>
      <c r="L187" s="164">
        <f>IF('Pricing + Order Summary'!$O$13&gt;=5000,14,IF('Pricing + Order Summary'!$O$13&gt;=3500,15,IF('Pricing + Order Summary'!$O$13&gt;=2500,16,IF('Pricing + Order Summary'!$O$13&gt;=1000,23,21))))</f>
        <v>21</v>
      </c>
      <c r="M187" s="164" t="str">
        <f t="shared" si="13"/>
        <v>SPR2014-1-0</v>
      </c>
    </row>
    <row r="188" spans="1:13">
      <c r="A188" s="167">
        <f>'Order Form'!A203</f>
        <v>107685</v>
      </c>
      <c r="B188" s="167">
        <f>'Order Form'!A203</f>
        <v>107685</v>
      </c>
      <c r="C188" s="168">
        <f t="shared" si="11"/>
        <v>107685</v>
      </c>
      <c r="D188" s="164">
        <f>'Order Form'!$N$2</f>
        <v>0</v>
      </c>
      <c r="E188" s="165">
        <f>'Order Form'!$K$11</f>
        <v>0</v>
      </c>
      <c r="F188" s="165" t="str">
        <f>IF(ISBLANK('Order Form'!$K$12),"",'Order Form'!$K$12)</f>
        <v/>
      </c>
      <c r="G188" s="165">
        <f t="shared" ca="1" si="10"/>
        <v>41493</v>
      </c>
      <c r="H188" s="166">
        <f>'Order Form'!$K$13</f>
        <v>0</v>
      </c>
      <c r="I188" s="169">
        <f>'Order Form'!F203</f>
        <v>6.5</v>
      </c>
      <c r="J188" s="164">
        <f>'Order Form'!K203</f>
        <v>0</v>
      </c>
      <c r="K188" s="164" t="str">
        <f t="shared" si="12"/>
        <v>F</v>
      </c>
      <c r="L188" s="164">
        <f>IF('Pricing + Order Summary'!$O$13&gt;=5000,14,IF('Pricing + Order Summary'!$O$13&gt;=3500,15,IF('Pricing + Order Summary'!$O$13&gt;=2500,16,IF('Pricing + Order Summary'!$O$13&gt;=1000,23,21))))</f>
        <v>21</v>
      </c>
      <c r="M188" s="164" t="str">
        <f t="shared" si="13"/>
        <v>SPR2014-1-0</v>
      </c>
    </row>
    <row r="189" spans="1:13">
      <c r="A189" s="167">
        <f>'Order Form'!A204</f>
        <v>107686</v>
      </c>
      <c r="B189" s="167">
        <f>'Order Form'!A204</f>
        <v>107686</v>
      </c>
      <c r="C189" s="168">
        <f t="shared" si="11"/>
        <v>107686</v>
      </c>
      <c r="D189" s="164">
        <f>'Order Form'!$N$2</f>
        <v>0</v>
      </c>
      <c r="E189" s="165">
        <f>'Order Form'!$K$11</f>
        <v>0</v>
      </c>
      <c r="F189" s="165" t="str">
        <f>IF(ISBLANK('Order Form'!$K$12),"",'Order Form'!$K$12)</f>
        <v/>
      </c>
      <c r="G189" s="165">
        <f t="shared" ca="1" si="10"/>
        <v>41493</v>
      </c>
      <c r="H189" s="166">
        <f>'Order Form'!$K$13</f>
        <v>0</v>
      </c>
      <c r="I189" s="169">
        <f>'Order Form'!F204</f>
        <v>6.5</v>
      </c>
      <c r="J189" s="164">
        <f>'Order Form'!K204</f>
        <v>0</v>
      </c>
      <c r="K189" s="164" t="str">
        <f t="shared" si="12"/>
        <v>F</v>
      </c>
      <c r="L189" s="164">
        <f>IF('Pricing + Order Summary'!$O$13&gt;=5000,14,IF('Pricing + Order Summary'!$O$13&gt;=3500,15,IF('Pricing + Order Summary'!$O$13&gt;=2500,16,IF('Pricing + Order Summary'!$O$13&gt;=1000,23,21))))</f>
        <v>21</v>
      </c>
      <c r="M189" s="164" t="str">
        <f t="shared" si="13"/>
        <v>SPR2014-1-0</v>
      </c>
    </row>
    <row r="190" spans="1:13">
      <c r="A190" s="167">
        <f>'Order Form'!A205</f>
        <v>107687</v>
      </c>
      <c r="B190" s="167">
        <f>'Order Form'!A205</f>
        <v>107687</v>
      </c>
      <c r="C190" s="168">
        <f t="shared" si="11"/>
        <v>107687</v>
      </c>
      <c r="D190" s="164">
        <f>'Order Form'!$N$2</f>
        <v>0</v>
      </c>
      <c r="E190" s="165">
        <f>'Order Form'!$K$11</f>
        <v>0</v>
      </c>
      <c r="F190" s="165" t="str">
        <f>IF(ISBLANK('Order Form'!$K$12),"",'Order Form'!$K$12)</f>
        <v/>
      </c>
      <c r="G190" s="165">
        <f t="shared" ca="1" si="10"/>
        <v>41493</v>
      </c>
      <c r="H190" s="166">
        <f>'Order Form'!$K$13</f>
        <v>0</v>
      </c>
      <c r="I190" s="169">
        <f>'Order Form'!F205</f>
        <v>6.5</v>
      </c>
      <c r="J190" s="164">
        <f>'Order Form'!K205</f>
        <v>0</v>
      </c>
      <c r="K190" s="164" t="str">
        <f t="shared" si="12"/>
        <v>F</v>
      </c>
      <c r="L190" s="164">
        <f>IF('Pricing + Order Summary'!$O$13&gt;=5000,14,IF('Pricing + Order Summary'!$O$13&gt;=3500,15,IF('Pricing + Order Summary'!$O$13&gt;=2500,16,IF('Pricing + Order Summary'!$O$13&gt;=1000,23,21))))</f>
        <v>21</v>
      </c>
      <c r="M190" s="164" t="str">
        <f t="shared" si="13"/>
        <v>SPR2014-1-0</v>
      </c>
    </row>
    <row r="191" spans="1:13">
      <c r="A191" s="167">
        <f>'Order Form'!A206</f>
        <v>107688</v>
      </c>
      <c r="B191" s="167">
        <f>'Order Form'!A206</f>
        <v>107688</v>
      </c>
      <c r="C191" s="168">
        <f t="shared" si="11"/>
        <v>107688</v>
      </c>
      <c r="D191" s="164">
        <f>'Order Form'!$N$2</f>
        <v>0</v>
      </c>
      <c r="E191" s="165">
        <f>'Order Form'!$K$11</f>
        <v>0</v>
      </c>
      <c r="F191" s="165" t="str">
        <f>IF(ISBLANK('Order Form'!$K$12),"",'Order Form'!$K$12)</f>
        <v/>
      </c>
      <c r="G191" s="165">
        <f t="shared" ca="1" si="10"/>
        <v>41493</v>
      </c>
      <c r="H191" s="166">
        <f>'Order Form'!$K$13</f>
        <v>0</v>
      </c>
      <c r="I191" s="169">
        <f>'Order Form'!F206</f>
        <v>6.5</v>
      </c>
      <c r="J191" s="164">
        <f>'Order Form'!K206</f>
        <v>0</v>
      </c>
      <c r="K191" s="164" t="str">
        <f t="shared" si="12"/>
        <v>F</v>
      </c>
      <c r="L191" s="164">
        <f>IF('Pricing + Order Summary'!$O$13&gt;=5000,14,IF('Pricing + Order Summary'!$O$13&gt;=3500,15,IF('Pricing + Order Summary'!$O$13&gt;=2500,16,IF('Pricing + Order Summary'!$O$13&gt;=1000,23,21))))</f>
        <v>21</v>
      </c>
      <c r="M191" s="164" t="str">
        <f t="shared" si="13"/>
        <v>SPR2014-1-0</v>
      </c>
    </row>
    <row r="192" spans="1:13">
      <c r="A192" s="167">
        <f>'Order Form'!A207</f>
        <v>107689</v>
      </c>
      <c r="B192" s="167">
        <f>'Order Form'!A207</f>
        <v>107689</v>
      </c>
      <c r="C192" s="168">
        <f t="shared" si="11"/>
        <v>107689</v>
      </c>
      <c r="D192" s="164">
        <f>'Order Form'!$N$2</f>
        <v>0</v>
      </c>
      <c r="E192" s="165">
        <f>'Order Form'!$K$11</f>
        <v>0</v>
      </c>
      <c r="F192" s="165" t="str">
        <f>IF(ISBLANK('Order Form'!$K$12),"",'Order Form'!$K$12)</f>
        <v/>
      </c>
      <c r="G192" s="165">
        <f t="shared" ca="1" si="10"/>
        <v>41493</v>
      </c>
      <c r="H192" s="166">
        <f>'Order Form'!$K$13</f>
        <v>0</v>
      </c>
      <c r="I192" s="169">
        <f>'Order Form'!F207</f>
        <v>6.5</v>
      </c>
      <c r="J192" s="164">
        <f>'Order Form'!K207</f>
        <v>0</v>
      </c>
      <c r="K192" s="164" t="str">
        <f t="shared" si="12"/>
        <v>F</v>
      </c>
      <c r="L192" s="164">
        <f>IF('Pricing + Order Summary'!$O$13&gt;=5000,14,IF('Pricing + Order Summary'!$O$13&gt;=3500,15,IF('Pricing + Order Summary'!$O$13&gt;=2500,16,IF('Pricing + Order Summary'!$O$13&gt;=1000,23,21))))</f>
        <v>21</v>
      </c>
      <c r="M192" s="164" t="str">
        <f t="shared" si="13"/>
        <v>SPR2014-1-0</v>
      </c>
    </row>
    <row r="193" spans="1:13">
      <c r="A193" s="167">
        <f>'Order Form'!A208</f>
        <v>107678</v>
      </c>
      <c r="B193" s="167">
        <f>'Order Form'!A208</f>
        <v>107678</v>
      </c>
      <c r="C193" s="168">
        <f t="shared" si="11"/>
        <v>107678</v>
      </c>
      <c r="D193" s="164">
        <f>'Order Form'!$N$2</f>
        <v>0</v>
      </c>
      <c r="E193" s="165">
        <f>'Order Form'!$K$11</f>
        <v>0</v>
      </c>
      <c r="F193" s="165" t="str">
        <f>IF(ISBLANK('Order Form'!$K$12),"",'Order Form'!$K$12)</f>
        <v/>
      </c>
      <c r="G193" s="165">
        <f t="shared" ca="1" si="10"/>
        <v>41493</v>
      </c>
      <c r="H193" s="166">
        <f>'Order Form'!$K$13</f>
        <v>0</v>
      </c>
      <c r="I193" s="169">
        <f>'Order Form'!F208</f>
        <v>6.5</v>
      </c>
      <c r="J193" s="164">
        <f>'Order Form'!K208</f>
        <v>0</v>
      </c>
      <c r="K193" s="164" t="str">
        <f t="shared" si="12"/>
        <v>F</v>
      </c>
      <c r="L193" s="164">
        <f>IF('Pricing + Order Summary'!$O$13&gt;=5000,14,IF('Pricing + Order Summary'!$O$13&gt;=3500,15,IF('Pricing + Order Summary'!$O$13&gt;=2500,16,IF('Pricing + Order Summary'!$O$13&gt;=1000,23,21))))</f>
        <v>21</v>
      </c>
      <c r="M193" s="164" t="str">
        <f t="shared" si="13"/>
        <v>SPR2014-1-0</v>
      </c>
    </row>
    <row r="194" spans="1:13">
      <c r="A194" s="167">
        <f>'Order Form'!A209</f>
        <v>107683</v>
      </c>
      <c r="B194" s="167">
        <f>'Order Form'!A209</f>
        <v>107683</v>
      </c>
      <c r="C194" s="168">
        <f t="shared" si="11"/>
        <v>107683</v>
      </c>
      <c r="D194" s="164">
        <f>'Order Form'!$N$2</f>
        <v>0</v>
      </c>
      <c r="E194" s="165">
        <f>'Order Form'!$K$11</f>
        <v>0</v>
      </c>
      <c r="F194" s="165" t="str">
        <f>IF(ISBLANK('Order Form'!$K$12),"",'Order Form'!$K$12)</f>
        <v/>
      </c>
      <c r="G194" s="165">
        <f t="shared" ref="G194:G257" ca="1" si="14">TODAY()</f>
        <v>41493</v>
      </c>
      <c r="H194" s="166">
        <f>'Order Form'!$K$13</f>
        <v>0</v>
      </c>
      <c r="I194" s="169">
        <f>'Order Form'!F209</f>
        <v>6.5</v>
      </c>
      <c r="J194" s="164">
        <f>'Order Form'!K209</f>
        <v>0</v>
      </c>
      <c r="K194" s="164" t="str">
        <f t="shared" si="12"/>
        <v>F</v>
      </c>
      <c r="L194" s="164">
        <f>IF('Pricing + Order Summary'!$O$13&gt;=5000,14,IF('Pricing + Order Summary'!$O$13&gt;=3500,15,IF('Pricing + Order Summary'!$O$13&gt;=2500,16,IF('Pricing + Order Summary'!$O$13&gt;=1000,23,21))))</f>
        <v>21</v>
      </c>
      <c r="M194" s="164" t="str">
        <f t="shared" si="13"/>
        <v>SPR2014-1-0</v>
      </c>
    </row>
    <row r="195" spans="1:13">
      <c r="A195" s="167">
        <f>'Order Form'!A210</f>
        <v>107684</v>
      </c>
      <c r="B195" s="167">
        <f>'Order Form'!A210</f>
        <v>107684</v>
      </c>
      <c r="C195" s="168">
        <f t="shared" ref="C195:C258" si="15">IF(B195=0,A195,B195)</f>
        <v>107684</v>
      </c>
      <c r="D195" s="164">
        <f>'Order Form'!$N$2</f>
        <v>0</v>
      </c>
      <c r="E195" s="165">
        <f>'Order Form'!$K$11</f>
        <v>0</v>
      </c>
      <c r="F195" s="165" t="str">
        <f>IF(ISBLANK('Order Form'!$K$12),"",'Order Form'!$K$12)</f>
        <v/>
      </c>
      <c r="G195" s="165">
        <f t="shared" ca="1" si="14"/>
        <v>41493</v>
      </c>
      <c r="H195" s="166">
        <f>'Order Form'!$K$13</f>
        <v>0</v>
      </c>
      <c r="I195" s="169">
        <f>'Order Form'!F210</f>
        <v>6.5</v>
      </c>
      <c r="J195" s="164">
        <f>'Order Form'!K210</f>
        <v>0</v>
      </c>
      <c r="K195" s="164" t="str">
        <f t="shared" ref="K195:K258" si="16">IF(J195=0,"F","T")</f>
        <v>F</v>
      </c>
      <c r="L195" s="164">
        <f>IF('Pricing + Order Summary'!$O$13&gt;=5000,14,IF('Pricing + Order Summary'!$O$13&gt;=3500,15,IF('Pricing + Order Summary'!$O$13&gt;=2500,16,IF('Pricing + Order Summary'!$O$13&gt;=1000,23,21))))</f>
        <v>21</v>
      </c>
      <c r="M195" s="164" t="str">
        <f t="shared" ref="M195:M258" si="17">"SPR2014"&amp;"-1-"&amp;D195</f>
        <v>SPR2014-1-0</v>
      </c>
    </row>
    <row r="196" spans="1:13">
      <c r="A196" s="167">
        <f>'Order Form'!A211</f>
        <v>100611</v>
      </c>
      <c r="B196" s="167">
        <f>'Order Form'!A211</f>
        <v>100611</v>
      </c>
      <c r="C196" s="168">
        <f t="shared" si="15"/>
        <v>100611</v>
      </c>
      <c r="D196" s="164">
        <f>'Order Form'!$N$2</f>
        <v>0</v>
      </c>
      <c r="E196" s="165">
        <f>'Order Form'!$K$11</f>
        <v>0</v>
      </c>
      <c r="F196" s="165" t="str">
        <f>IF(ISBLANK('Order Form'!$K$12),"",'Order Form'!$K$12)</f>
        <v/>
      </c>
      <c r="G196" s="165">
        <f t="shared" ca="1" si="14"/>
        <v>41493</v>
      </c>
      <c r="H196" s="166">
        <f>'Order Form'!$K$13</f>
        <v>0</v>
      </c>
      <c r="I196" s="169">
        <f>'Order Form'!F211</f>
        <v>6.5</v>
      </c>
      <c r="J196" s="164">
        <f>'Order Form'!K211</f>
        <v>0</v>
      </c>
      <c r="K196" s="164" t="str">
        <f t="shared" si="16"/>
        <v>F</v>
      </c>
      <c r="L196" s="164">
        <f>IF('Pricing + Order Summary'!$O$13&gt;=5000,14,IF('Pricing + Order Summary'!$O$13&gt;=3500,15,IF('Pricing + Order Summary'!$O$13&gt;=2500,16,IF('Pricing + Order Summary'!$O$13&gt;=1000,23,21))))</f>
        <v>21</v>
      </c>
      <c r="M196" s="164" t="str">
        <f t="shared" si="17"/>
        <v>SPR2014-1-0</v>
      </c>
    </row>
    <row r="197" spans="1:13">
      <c r="A197" s="167">
        <f>'Order Form'!A212</f>
        <v>100244</v>
      </c>
      <c r="B197" s="167">
        <f>'Order Form'!A212</f>
        <v>100244</v>
      </c>
      <c r="C197" s="168">
        <f t="shared" si="15"/>
        <v>100244</v>
      </c>
      <c r="D197" s="164">
        <f>'Order Form'!$N$2</f>
        <v>0</v>
      </c>
      <c r="E197" s="165">
        <f>'Order Form'!$K$11</f>
        <v>0</v>
      </c>
      <c r="F197" s="165" t="str">
        <f>IF(ISBLANK('Order Form'!$K$12),"",'Order Form'!$K$12)</f>
        <v/>
      </c>
      <c r="G197" s="165">
        <f t="shared" ca="1" si="14"/>
        <v>41493</v>
      </c>
      <c r="H197" s="166">
        <f>'Order Form'!$K$13</f>
        <v>0</v>
      </c>
      <c r="I197" s="169">
        <f>'Order Form'!F212</f>
        <v>6.5</v>
      </c>
      <c r="J197" s="164">
        <f>'Order Form'!K212</f>
        <v>0</v>
      </c>
      <c r="K197" s="164" t="str">
        <f t="shared" si="16"/>
        <v>F</v>
      </c>
      <c r="L197" s="164">
        <f>IF('Pricing + Order Summary'!$O$13&gt;=5000,14,IF('Pricing + Order Summary'!$O$13&gt;=3500,15,IF('Pricing + Order Summary'!$O$13&gt;=2500,16,IF('Pricing + Order Summary'!$O$13&gt;=1000,23,21))))</f>
        <v>21</v>
      </c>
      <c r="M197" s="164" t="str">
        <f t="shared" si="17"/>
        <v>SPR2014-1-0</v>
      </c>
    </row>
    <row r="198" spans="1:13">
      <c r="A198" s="167">
        <f>'Order Form'!A213</f>
        <v>100245</v>
      </c>
      <c r="B198" s="167">
        <f>'Order Form'!A213</f>
        <v>100245</v>
      </c>
      <c r="C198" s="168">
        <f t="shared" si="15"/>
        <v>100245</v>
      </c>
      <c r="D198" s="164">
        <f>'Order Form'!$N$2</f>
        <v>0</v>
      </c>
      <c r="E198" s="165">
        <f>'Order Form'!$K$11</f>
        <v>0</v>
      </c>
      <c r="F198" s="165" t="str">
        <f>IF(ISBLANK('Order Form'!$K$12),"",'Order Form'!$K$12)</f>
        <v/>
      </c>
      <c r="G198" s="165">
        <f t="shared" ca="1" si="14"/>
        <v>41493</v>
      </c>
      <c r="H198" s="166">
        <f>'Order Form'!$K$13</f>
        <v>0</v>
      </c>
      <c r="I198" s="169">
        <f>'Order Form'!F213</f>
        <v>6.5</v>
      </c>
      <c r="J198" s="164">
        <f>'Order Form'!K213</f>
        <v>0</v>
      </c>
      <c r="K198" s="164" t="str">
        <f t="shared" si="16"/>
        <v>F</v>
      </c>
      <c r="L198" s="164">
        <f>IF('Pricing + Order Summary'!$O$13&gt;=5000,14,IF('Pricing + Order Summary'!$O$13&gt;=3500,15,IF('Pricing + Order Summary'!$O$13&gt;=2500,16,IF('Pricing + Order Summary'!$O$13&gt;=1000,23,21))))</f>
        <v>21</v>
      </c>
      <c r="M198" s="164" t="str">
        <f t="shared" si="17"/>
        <v>SPR2014-1-0</v>
      </c>
    </row>
    <row r="199" spans="1:13">
      <c r="A199" s="167">
        <f>'Order Form'!A214</f>
        <v>100246</v>
      </c>
      <c r="B199" s="167">
        <f>'Order Form'!A214</f>
        <v>100246</v>
      </c>
      <c r="C199" s="168">
        <f t="shared" si="15"/>
        <v>100246</v>
      </c>
      <c r="D199" s="164">
        <f>'Order Form'!$N$2</f>
        <v>0</v>
      </c>
      <c r="E199" s="165">
        <f>'Order Form'!$K$11</f>
        <v>0</v>
      </c>
      <c r="F199" s="165" t="str">
        <f>IF(ISBLANK('Order Form'!$K$12),"",'Order Form'!$K$12)</f>
        <v/>
      </c>
      <c r="G199" s="165">
        <f t="shared" ca="1" si="14"/>
        <v>41493</v>
      </c>
      <c r="H199" s="166">
        <f>'Order Form'!$K$13</f>
        <v>0</v>
      </c>
      <c r="I199" s="169">
        <f>'Order Form'!F214</f>
        <v>6.5</v>
      </c>
      <c r="J199" s="164">
        <f>'Order Form'!K214</f>
        <v>0</v>
      </c>
      <c r="K199" s="164" t="str">
        <f t="shared" si="16"/>
        <v>F</v>
      </c>
      <c r="L199" s="164">
        <f>IF('Pricing + Order Summary'!$O$13&gt;=5000,14,IF('Pricing + Order Summary'!$O$13&gt;=3500,15,IF('Pricing + Order Summary'!$O$13&gt;=2500,16,IF('Pricing + Order Summary'!$O$13&gt;=1000,23,21))))</f>
        <v>21</v>
      </c>
      <c r="M199" s="164" t="str">
        <f t="shared" si="17"/>
        <v>SPR2014-1-0</v>
      </c>
    </row>
    <row r="200" spans="1:13">
      <c r="A200" s="167">
        <f>'Order Form'!A215</f>
        <v>100223</v>
      </c>
      <c r="B200" s="167">
        <f>'Order Form'!A215</f>
        <v>100223</v>
      </c>
      <c r="C200" s="168">
        <f t="shared" si="15"/>
        <v>100223</v>
      </c>
      <c r="D200" s="164">
        <f>'Order Form'!$N$2</f>
        <v>0</v>
      </c>
      <c r="E200" s="165">
        <f>'Order Form'!$K$11</f>
        <v>0</v>
      </c>
      <c r="F200" s="165" t="str">
        <f>IF(ISBLANK('Order Form'!$K$12),"",'Order Form'!$K$12)</f>
        <v/>
      </c>
      <c r="G200" s="165">
        <f t="shared" ca="1" si="14"/>
        <v>41493</v>
      </c>
      <c r="H200" s="166">
        <f>'Order Form'!$K$13</f>
        <v>0</v>
      </c>
      <c r="I200" s="169">
        <f>'Order Form'!F215</f>
        <v>6.5</v>
      </c>
      <c r="J200" s="164">
        <f>'Order Form'!K215</f>
        <v>0</v>
      </c>
      <c r="K200" s="164" t="str">
        <f t="shared" si="16"/>
        <v>F</v>
      </c>
      <c r="L200" s="164">
        <f>IF('Pricing + Order Summary'!$O$13&gt;=5000,14,IF('Pricing + Order Summary'!$O$13&gt;=3500,15,IF('Pricing + Order Summary'!$O$13&gt;=2500,16,IF('Pricing + Order Summary'!$O$13&gt;=1000,23,21))))</f>
        <v>21</v>
      </c>
      <c r="M200" s="164" t="str">
        <f t="shared" si="17"/>
        <v>SPR2014-1-0</v>
      </c>
    </row>
    <row r="201" spans="1:13">
      <c r="A201" s="167">
        <f>'Order Form'!A216</f>
        <v>100224</v>
      </c>
      <c r="B201" s="167">
        <f>'Order Form'!A216</f>
        <v>100224</v>
      </c>
      <c r="C201" s="168">
        <f t="shared" si="15"/>
        <v>100224</v>
      </c>
      <c r="D201" s="164">
        <f>'Order Form'!$N$2</f>
        <v>0</v>
      </c>
      <c r="E201" s="165">
        <f>'Order Form'!$K$11</f>
        <v>0</v>
      </c>
      <c r="F201" s="165" t="str">
        <f>IF(ISBLANK('Order Form'!$K$12),"",'Order Form'!$K$12)</f>
        <v/>
      </c>
      <c r="G201" s="165">
        <f t="shared" ca="1" si="14"/>
        <v>41493</v>
      </c>
      <c r="H201" s="166">
        <f>'Order Form'!$K$13</f>
        <v>0</v>
      </c>
      <c r="I201" s="169">
        <f>'Order Form'!F216</f>
        <v>6.5</v>
      </c>
      <c r="J201" s="164">
        <f>'Order Form'!K216</f>
        <v>0</v>
      </c>
      <c r="K201" s="164" t="str">
        <f t="shared" si="16"/>
        <v>F</v>
      </c>
      <c r="L201" s="164">
        <f>IF('Pricing + Order Summary'!$O$13&gt;=5000,14,IF('Pricing + Order Summary'!$O$13&gt;=3500,15,IF('Pricing + Order Summary'!$O$13&gt;=2500,16,IF('Pricing + Order Summary'!$O$13&gt;=1000,23,21))))</f>
        <v>21</v>
      </c>
      <c r="M201" s="164" t="str">
        <f t="shared" si="17"/>
        <v>SPR2014-1-0</v>
      </c>
    </row>
    <row r="202" spans="1:13">
      <c r="A202" s="167">
        <f>'Order Form'!A217</f>
        <v>100225</v>
      </c>
      <c r="B202" s="167">
        <f>'Order Form'!A217</f>
        <v>100225</v>
      </c>
      <c r="C202" s="168">
        <f t="shared" si="15"/>
        <v>100225</v>
      </c>
      <c r="D202" s="164">
        <f>'Order Form'!$N$2</f>
        <v>0</v>
      </c>
      <c r="E202" s="165">
        <f>'Order Form'!$K$11</f>
        <v>0</v>
      </c>
      <c r="F202" s="165" t="str">
        <f>IF(ISBLANK('Order Form'!$K$12),"",'Order Form'!$K$12)</f>
        <v/>
      </c>
      <c r="G202" s="165">
        <f t="shared" ca="1" si="14"/>
        <v>41493</v>
      </c>
      <c r="H202" s="166">
        <f>'Order Form'!$K$13</f>
        <v>0</v>
      </c>
      <c r="I202" s="169">
        <f>'Order Form'!F217</f>
        <v>6.5</v>
      </c>
      <c r="J202" s="164">
        <f>'Order Form'!K217</f>
        <v>0</v>
      </c>
      <c r="K202" s="164" t="str">
        <f t="shared" si="16"/>
        <v>F</v>
      </c>
      <c r="L202" s="164">
        <f>IF('Pricing + Order Summary'!$O$13&gt;=5000,14,IF('Pricing + Order Summary'!$O$13&gt;=3500,15,IF('Pricing + Order Summary'!$O$13&gt;=2500,16,IF('Pricing + Order Summary'!$O$13&gt;=1000,23,21))))</f>
        <v>21</v>
      </c>
      <c r="M202" s="164" t="str">
        <f t="shared" si="17"/>
        <v>SPR2014-1-0</v>
      </c>
    </row>
    <row r="203" spans="1:13">
      <c r="A203" s="167">
        <f>'Order Form'!A218</f>
        <v>100610</v>
      </c>
      <c r="B203" s="167">
        <f>'Order Form'!A218</f>
        <v>100610</v>
      </c>
      <c r="C203" s="168">
        <f t="shared" si="15"/>
        <v>100610</v>
      </c>
      <c r="D203" s="164">
        <f>'Order Form'!$N$2</f>
        <v>0</v>
      </c>
      <c r="E203" s="165">
        <f>'Order Form'!$K$11</f>
        <v>0</v>
      </c>
      <c r="F203" s="165" t="str">
        <f>IF(ISBLANK('Order Form'!$K$12),"",'Order Form'!$K$12)</f>
        <v/>
      </c>
      <c r="G203" s="165">
        <f t="shared" ca="1" si="14"/>
        <v>41493</v>
      </c>
      <c r="H203" s="166">
        <f>'Order Form'!$K$13</f>
        <v>0</v>
      </c>
      <c r="I203" s="169">
        <f>'Order Form'!F218</f>
        <v>6.5</v>
      </c>
      <c r="J203" s="164">
        <f>'Order Form'!K218</f>
        <v>0</v>
      </c>
      <c r="K203" s="164" t="str">
        <f t="shared" si="16"/>
        <v>F</v>
      </c>
      <c r="L203" s="164">
        <f>IF('Pricing + Order Summary'!$O$13&gt;=5000,14,IF('Pricing + Order Summary'!$O$13&gt;=3500,15,IF('Pricing + Order Summary'!$O$13&gt;=2500,16,IF('Pricing + Order Summary'!$O$13&gt;=1000,23,21))))</f>
        <v>21</v>
      </c>
      <c r="M203" s="164" t="str">
        <f t="shared" si="17"/>
        <v>SPR2014-1-0</v>
      </c>
    </row>
    <row r="204" spans="1:13">
      <c r="A204" s="167">
        <f>'Order Form'!A219</f>
        <v>100601</v>
      </c>
      <c r="B204" s="167">
        <f>'Order Form'!A219</f>
        <v>100601</v>
      </c>
      <c r="C204" s="168">
        <f t="shared" si="15"/>
        <v>100601</v>
      </c>
      <c r="D204" s="164">
        <f>'Order Form'!$N$2</f>
        <v>0</v>
      </c>
      <c r="E204" s="165">
        <f>'Order Form'!$K$11</f>
        <v>0</v>
      </c>
      <c r="F204" s="165" t="str">
        <f>IF(ISBLANK('Order Form'!$K$12),"",'Order Form'!$K$12)</f>
        <v/>
      </c>
      <c r="G204" s="165">
        <f t="shared" ca="1" si="14"/>
        <v>41493</v>
      </c>
      <c r="H204" s="166">
        <f>'Order Form'!$K$13</f>
        <v>0</v>
      </c>
      <c r="I204" s="169">
        <f>'Order Form'!F219</f>
        <v>6.5</v>
      </c>
      <c r="J204" s="164">
        <f>'Order Form'!K219</f>
        <v>0</v>
      </c>
      <c r="K204" s="164" t="str">
        <f t="shared" si="16"/>
        <v>F</v>
      </c>
      <c r="L204" s="164">
        <f>IF('Pricing + Order Summary'!$O$13&gt;=5000,14,IF('Pricing + Order Summary'!$O$13&gt;=3500,15,IF('Pricing + Order Summary'!$O$13&gt;=2500,16,IF('Pricing + Order Summary'!$O$13&gt;=1000,23,21))))</f>
        <v>21</v>
      </c>
      <c r="M204" s="164" t="str">
        <f t="shared" si="17"/>
        <v>SPR2014-1-0</v>
      </c>
    </row>
    <row r="205" spans="1:13">
      <c r="A205" s="167">
        <f>'Order Form'!A220</f>
        <v>100609</v>
      </c>
      <c r="B205" s="167">
        <f>'Order Form'!A220</f>
        <v>100609</v>
      </c>
      <c r="C205" s="168">
        <f t="shared" si="15"/>
        <v>100609</v>
      </c>
      <c r="D205" s="164">
        <f>'Order Form'!$N$2</f>
        <v>0</v>
      </c>
      <c r="E205" s="165">
        <f>'Order Form'!$K$11</f>
        <v>0</v>
      </c>
      <c r="F205" s="165" t="str">
        <f>IF(ISBLANK('Order Form'!$K$12),"",'Order Form'!$K$12)</f>
        <v/>
      </c>
      <c r="G205" s="165">
        <f t="shared" ca="1" si="14"/>
        <v>41493</v>
      </c>
      <c r="H205" s="166">
        <f>'Order Form'!$K$13</f>
        <v>0</v>
      </c>
      <c r="I205" s="169">
        <f>'Order Form'!F220</f>
        <v>6.5</v>
      </c>
      <c r="J205" s="164">
        <f>'Order Form'!K220</f>
        <v>0</v>
      </c>
      <c r="K205" s="164" t="str">
        <f t="shared" si="16"/>
        <v>F</v>
      </c>
      <c r="L205" s="164">
        <f>IF('Pricing + Order Summary'!$O$13&gt;=5000,14,IF('Pricing + Order Summary'!$O$13&gt;=3500,15,IF('Pricing + Order Summary'!$O$13&gt;=2500,16,IF('Pricing + Order Summary'!$O$13&gt;=1000,23,21))))</f>
        <v>21</v>
      </c>
      <c r="M205" s="164" t="str">
        <f t="shared" si="17"/>
        <v>SPR2014-1-0</v>
      </c>
    </row>
    <row r="206" spans="1:13">
      <c r="A206" s="167">
        <f>'Order Form'!A221</f>
        <v>100605</v>
      </c>
      <c r="B206" s="167">
        <f>'Order Form'!A221</f>
        <v>100605</v>
      </c>
      <c r="C206" s="168">
        <f t="shared" si="15"/>
        <v>100605</v>
      </c>
      <c r="D206" s="164">
        <f>'Order Form'!$N$2</f>
        <v>0</v>
      </c>
      <c r="E206" s="165">
        <f>'Order Form'!$K$11</f>
        <v>0</v>
      </c>
      <c r="F206" s="165" t="str">
        <f>IF(ISBLANK('Order Form'!$K$12),"",'Order Form'!$K$12)</f>
        <v/>
      </c>
      <c r="G206" s="165">
        <f t="shared" ca="1" si="14"/>
        <v>41493</v>
      </c>
      <c r="H206" s="166">
        <f>'Order Form'!$K$13</f>
        <v>0</v>
      </c>
      <c r="I206" s="169">
        <f>'Order Form'!F221</f>
        <v>6.5</v>
      </c>
      <c r="J206" s="164">
        <f>'Order Form'!K221</f>
        <v>0</v>
      </c>
      <c r="K206" s="164" t="str">
        <f t="shared" si="16"/>
        <v>F</v>
      </c>
      <c r="L206" s="164">
        <f>IF('Pricing + Order Summary'!$O$13&gt;=5000,14,IF('Pricing + Order Summary'!$O$13&gt;=3500,15,IF('Pricing + Order Summary'!$O$13&gt;=2500,16,IF('Pricing + Order Summary'!$O$13&gt;=1000,23,21))))</f>
        <v>21</v>
      </c>
      <c r="M206" s="164" t="str">
        <f t="shared" si="17"/>
        <v>SPR2014-1-0</v>
      </c>
    </row>
    <row r="207" spans="1:13">
      <c r="A207" s="167">
        <f>'Order Form'!A222</f>
        <v>100602</v>
      </c>
      <c r="B207" s="167">
        <f>'Order Form'!A222</f>
        <v>100602</v>
      </c>
      <c r="C207" s="168">
        <f t="shared" si="15"/>
        <v>100602</v>
      </c>
      <c r="D207" s="164">
        <f>'Order Form'!$N$2</f>
        <v>0</v>
      </c>
      <c r="E207" s="165">
        <f>'Order Form'!$K$11</f>
        <v>0</v>
      </c>
      <c r="F207" s="165" t="str">
        <f>IF(ISBLANK('Order Form'!$K$12),"",'Order Form'!$K$12)</f>
        <v/>
      </c>
      <c r="G207" s="165">
        <f t="shared" ca="1" si="14"/>
        <v>41493</v>
      </c>
      <c r="H207" s="166">
        <f>'Order Form'!$K$13</f>
        <v>0</v>
      </c>
      <c r="I207" s="169">
        <f>'Order Form'!F222</f>
        <v>6.5</v>
      </c>
      <c r="J207" s="164">
        <f>'Order Form'!K222</f>
        <v>0</v>
      </c>
      <c r="K207" s="164" t="str">
        <f t="shared" si="16"/>
        <v>F</v>
      </c>
      <c r="L207" s="164">
        <f>IF('Pricing + Order Summary'!$O$13&gt;=5000,14,IF('Pricing + Order Summary'!$O$13&gt;=3500,15,IF('Pricing + Order Summary'!$O$13&gt;=2500,16,IF('Pricing + Order Summary'!$O$13&gt;=1000,23,21))))</f>
        <v>21</v>
      </c>
      <c r="M207" s="164" t="str">
        <f t="shared" si="17"/>
        <v>SPR2014-1-0</v>
      </c>
    </row>
    <row r="208" spans="1:13">
      <c r="A208" s="167">
        <f>'Order Form'!A223</f>
        <v>100084</v>
      </c>
      <c r="B208" s="167">
        <f>'Order Form'!A223</f>
        <v>100084</v>
      </c>
      <c r="C208" s="168">
        <f t="shared" si="15"/>
        <v>100084</v>
      </c>
      <c r="D208" s="164">
        <f>'Order Form'!$N$2</f>
        <v>0</v>
      </c>
      <c r="E208" s="165">
        <f>'Order Form'!$K$11</f>
        <v>0</v>
      </c>
      <c r="F208" s="165" t="str">
        <f>IF(ISBLANK('Order Form'!$K$12),"",'Order Form'!$K$12)</f>
        <v/>
      </c>
      <c r="G208" s="165">
        <f t="shared" ca="1" si="14"/>
        <v>41493</v>
      </c>
      <c r="H208" s="166">
        <f>'Order Form'!$K$13</f>
        <v>0</v>
      </c>
      <c r="I208" s="169">
        <f>'Order Form'!F223</f>
        <v>6.5</v>
      </c>
      <c r="J208" s="164">
        <f>'Order Form'!K223</f>
        <v>0</v>
      </c>
      <c r="K208" s="164" t="str">
        <f t="shared" si="16"/>
        <v>F</v>
      </c>
      <c r="L208" s="164">
        <f>IF('Pricing + Order Summary'!$O$13&gt;=5000,14,IF('Pricing + Order Summary'!$O$13&gt;=3500,15,IF('Pricing + Order Summary'!$O$13&gt;=2500,16,IF('Pricing + Order Summary'!$O$13&gt;=1000,23,21))))</f>
        <v>21</v>
      </c>
      <c r="M208" s="164" t="str">
        <f t="shared" si="17"/>
        <v>SPR2014-1-0</v>
      </c>
    </row>
    <row r="209" spans="1:13">
      <c r="A209" s="167">
        <f>'Order Form'!A224</f>
        <v>100108</v>
      </c>
      <c r="B209" s="167">
        <f>'Order Form'!A224</f>
        <v>100108</v>
      </c>
      <c r="C209" s="168">
        <f t="shared" si="15"/>
        <v>100108</v>
      </c>
      <c r="D209" s="164">
        <f>'Order Form'!$N$2</f>
        <v>0</v>
      </c>
      <c r="E209" s="165">
        <f>'Order Form'!$K$11</f>
        <v>0</v>
      </c>
      <c r="F209" s="165" t="str">
        <f>IF(ISBLANK('Order Form'!$K$12),"",'Order Form'!$K$12)</f>
        <v/>
      </c>
      <c r="G209" s="165">
        <f t="shared" ca="1" si="14"/>
        <v>41493</v>
      </c>
      <c r="H209" s="166">
        <f>'Order Form'!$K$13</f>
        <v>0</v>
      </c>
      <c r="I209" s="169">
        <f>'Order Form'!F224</f>
        <v>6.5</v>
      </c>
      <c r="J209" s="164">
        <f>'Order Form'!K224</f>
        <v>0</v>
      </c>
      <c r="K209" s="164" t="str">
        <f t="shared" si="16"/>
        <v>F</v>
      </c>
      <c r="L209" s="164">
        <f>IF('Pricing + Order Summary'!$O$13&gt;=5000,14,IF('Pricing + Order Summary'!$O$13&gt;=3500,15,IF('Pricing + Order Summary'!$O$13&gt;=2500,16,IF('Pricing + Order Summary'!$O$13&gt;=1000,23,21))))</f>
        <v>21</v>
      </c>
      <c r="M209" s="164" t="str">
        <f t="shared" si="17"/>
        <v>SPR2014-1-0</v>
      </c>
    </row>
    <row r="210" spans="1:13">
      <c r="A210" s="167">
        <f>'Order Form'!A225</f>
        <v>100096</v>
      </c>
      <c r="B210" s="167">
        <f>'Order Form'!A225</f>
        <v>100096</v>
      </c>
      <c r="C210" s="168">
        <f t="shared" si="15"/>
        <v>100096</v>
      </c>
      <c r="D210" s="164">
        <f>'Order Form'!$N$2</f>
        <v>0</v>
      </c>
      <c r="E210" s="165">
        <f>'Order Form'!$K$11</f>
        <v>0</v>
      </c>
      <c r="F210" s="165" t="str">
        <f>IF(ISBLANK('Order Form'!$K$12),"",'Order Form'!$K$12)</f>
        <v/>
      </c>
      <c r="G210" s="165">
        <f t="shared" ca="1" si="14"/>
        <v>41493</v>
      </c>
      <c r="H210" s="166">
        <f>'Order Form'!$K$13</f>
        <v>0</v>
      </c>
      <c r="I210" s="169">
        <f>'Order Form'!F225</f>
        <v>6.5</v>
      </c>
      <c r="J210" s="164">
        <f>'Order Form'!K225</f>
        <v>0</v>
      </c>
      <c r="K210" s="164" t="str">
        <f t="shared" si="16"/>
        <v>F</v>
      </c>
      <c r="L210" s="164">
        <f>IF('Pricing + Order Summary'!$O$13&gt;=5000,14,IF('Pricing + Order Summary'!$O$13&gt;=3500,15,IF('Pricing + Order Summary'!$O$13&gt;=2500,16,IF('Pricing + Order Summary'!$O$13&gt;=1000,23,21))))</f>
        <v>21</v>
      </c>
      <c r="M210" s="164" t="str">
        <f t="shared" si="17"/>
        <v>SPR2014-1-0</v>
      </c>
    </row>
    <row r="211" spans="1:13">
      <c r="A211" s="167">
        <f>'Order Form'!A226</f>
        <v>100603</v>
      </c>
      <c r="B211" s="167">
        <f>'Order Form'!A226</f>
        <v>100603</v>
      </c>
      <c r="C211" s="168">
        <f t="shared" si="15"/>
        <v>100603</v>
      </c>
      <c r="D211" s="164">
        <f>'Order Form'!$N$2</f>
        <v>0</v>
      </c>
      <c r="E211" s="165">
        <f>'Order Form'!$K$11</f>
        <v>0</v>
      </c>
      <c r="F211" s="165" t="str">
        <f>IF(ISBLANK('Order Form'!$K$12),"",'Order Form'!$K$12)</f>
        <v/>
      </c>
      <c r="G211" s="165">
        <f t="shared" ca="1" si="14"/>
        <v>41493</v>
      </c>
      <c r="H211" s="166">
        <f>'Order Form'!$K$13</f>
        <v>0</v>
      </c>
      <c r="I211" s="169">
        <f>'Order Form'!F226</f>
        <v>6.5</v>
      </c>
      <c r="J211" s="164">
        <f>'Order Form'!K226</f>
        <v>0</v>
      </c>
      <c r="K211" s="164" t="str">
        <f t="shared" si="16"/>
        <v>F</v>
      </c>
      <c r="L211" s="164">
        <f>IF('Pricing + Order Summary'!$O$13&gt;=5000,14,IF('Pricing + Order Summary'!$O$13&gt;=3500,15,IF('Pricing + Order Summary'!$O$13&gt;=2500,16,IF('Pricing + Order Summary'!$O$13&gt;=1000,23,21))))</f>
        <v>21</v>
      </c>
      <c r="M211" s="164" t="str">
        <f t="shared" si="17"/>
        <v>SPR2014-1-0</v>
      </c>
    </row>
    <row r="212" spans="1:13">
      <c r="A212" s="167">
        <f>'Order Form'!A227</f>
        <v>100037</v>
      </c>
      <c r="B212" s="167">
        <f>'Order Form'!A227</f>
        <v>100037</v>
      </c>
      <c r="C212" s="168">
        <f t="shared" si="15"/>
        <v>100037</v>
      </c>
      <c r="D212" s="164">
        <f>'Order Form'!$N$2</f>
        <v>0</v>
      </c>
      <c r="E212" s="165">
        <f>'Order Form'!$K$11</f>
        <v>0</v>
      </c>
      <c r="F212" s="165" t="str">
        <f>IF(ISBLANK('Order Form'!$K$12),"",'Order Form'!$K$12)</f>
        <v/>
      </c>
      <c r="G212" s="165">
        <f t="shared" ca="1" si="14"/>
        <v>41493</v>
      </c>
      <c r="H212" s="166">
        <f>'Order Form'!$K$13</f>
        <v>0</v>
      </c>
      <c r="I212" s="169">
        <f>'Order Form'!F227</f>
        <v>7.5</v>
      </c>
      <c r="J212" s="164">
        <f>'Order Form'!K227</f>
        <v>0</v>
      </c>
      <c r="K212" s="164" t="str">
        <f t="shared" si="16"/>
        <v>F</v>
      </c>
      <c r="L212" s="164">
        <f>IF('Pricing + Order Summary'!$O$13&gt;=5000,14,IF('Pricing + Order Summary'!$O$13&gt;=3500,15,IF('Pricing + Order Summary'!$O$13&gt;=2500,16,IF('Pricing + Order Summary'!$O$13&gt;=1000,23,21))))</f>
        <v>21</v>
      </c>
      <c r="M212" s="164" t="str">
        <f t="shared" si="17"/>
        <v>SPR2014-1-0</v>
      </c>
    </row>
    <row r="213" spans="1:13">
      <c r="A213" s="167">
        <f>'Order Form'!A228</f>
        <v>100629</v>
      </c>
      <c r="B213" s="167">
        <f>'Order Form'!A228</f>
        <v>100629</v>
      </c>
      <c r="C213" s="168">
        <f t="shared" si="15"/>
        <v>100629</v>
      </c>
      <c r="D213" s="164">
        <f>'Order Form'!$N$2</f>
        <v>0</v>
      </c>
      <c r="E213" s="165">
        <f>'Order Form'!$K$11</f>
        <v>0</v>
      </c>
      <c r="F213" s="165" t="str">
        <f>IF(ISBLANK('Order Form'!$K$12),"",'Order Form'!$K$12)</f>
        <v/>
      </c>
      <c r="G213" s="165">
        <f t="shared" ca="1" si="14"/>
        <v>41493</v>
      </c>
      <c r="H213" s="166">
        <f>'Order Form'!$K$13</f>
        <v>0</v>
      </c>
      <c r="I213" s="169">
        <f>'Order Form'!F228</f>
        <v>7.5</v>
      </c>
      <c r="J213" s="164">
        <f>'Order Form'!K228</f>
        <v>0</v>
      </c>
      <c r="K213" s="164" t="str">
        <f t="shared" si="16"/>
        <v>F</v>
      </c>
      <c r="L213" s="164">
        <f>IF('Pricing + Order Summary'!$O$13&gt;=5000,14,IF('Pricing + Order Summary'!$O$13&gt;=3500,15,IF('Pricing + Order Summary'!$O$13&gt;=2500,16,IF('Pricing + Order Summary'!$O$13&gt;=1000,23,21))))</f>
        <v>21</v>
      </c>
      <c r="M213" s="164" t="str">
        <f t="shared" si="17"/>
        <v>SPR2014-1-0</v>
      </c>
    </row>
    <row r="214" spans="1:13">
      <c r="A214" s="167">
        <f>'Order Form'!A229</f>
        <v>107648</v>
      </c>
      <c r="B214" s="167">
        <f>'Order Form'!A229</f>
        <v>107648</v>
      </c>
      <c r="C214" s="168">
        <f t="shared" si="15"/>
        <v>107648</v>
      </c>
      <c r="D214" s="164">
        <f>'Order Form'!$N$2</f>
        <v>0</v>
      </c>
      <c r="E214" s="165">
        <f>'Order Form'!$K$11</f>
        <v>0</v>
      </c>
      <c r="F214" s="165" t="str">
        <f>IF(ISBLANK('Order Form'!$K$12),"",'Order Form'!$K$12)</f>
        <v/>
      </c>
      <c r="G214" s="165">
        <f t="shared" ca="1" si="14"/>
        <v>41493</v>
      </c>
      <c r="H214" s="166">
        <f>'Order Form'!$K$13</f>
        <v>0</v>
      </c>
      <c r="I214" s="169">
        <f>'Order Form'!F229</f>
        <v>7.5</v>
      </c>
      <c r="J214" s="164">
        <f>'Order Form'!K229</f>
        <v>0</v>
      </c>
      <c r="K214" s="164" t="str">
        <f t="shared" si="16"/>
        <v>F</v>
      </c>
      <c r="L214" s="164">
        <f>IF('Pricing + Order Summary'!$O$13&gt;=5000,14,IF('Pricing + Order Summary'!$O$13&gt;=3500,15,IF('Pricing + Order Summary'!$O$13&gt;=2500,16,IF('Pricing + Order Summary'!$O$13&gt;=1000,23,21))))</f>
        <v>21</v>
      </c>
      <c r="M214" s="164" t="str">
        <f t="shared" si="17"/>
        <v>SPR2014-1-0</v>
      </c>
    </row>
    <row r="215" spans="1:13">
      <c r="A215" s="167">
        <f>'Order Form'!A230</f>
        <v>107657</v>
      </c>
      <c r="B215" s="167">
        <f>'Order Form'!A230</f>
        <v>107657</v>
      </c>
      <c r="C215" s="168">
        <f t="shared" si="15"/>
        <v>107657</v>
      </c>
      <c r="D215" s="164">
        <f>'Order Form'!$N$2</f>
        <v>0</v>
      </c>
      <c r="E215" s="165">
        <f>'Order Form'!$K$11</f>
        <v>0</v>
      </c>
      <c r="F215" s="165" t="str">
        <f>IF(ISBLANK('Order Form'!$K$12),"",'Order Form'!$K$12)</f>
        <v/>
      </c>
      <c r="G215" s="165">
        <f t="shared" ca="1" si="14"/>
        <v>41493</v>
      </c>
      <c r="H215" s="166">
        <f>'Order Form'!$K$13</f>
        <v>0</v>
      </c>
      <c r="I215" s="169">
        <f>'Order Form'!F230</f>
        <v>7.5</v>
      </c>
      <c r="J215" s="164">
        <f>'Order Form'!K230</f>
        <v>0</v>
      </c>
      <c r="K215" s="164" t="str">
        <f t="shared" si="16"/>
        <v>F</v>
      </c>
      <c r="L215" s="164">
        <f>IF('Pricing + Order Summary'!$O$13&gt;=5000,14,IF('Pricing + Order Summary'!$O$13&gt;=3500,15,IF('Pricing + Order Summary'!$O$13&gt;=2500,16,IF('Pricing + Order Summary'!$O$13&gt;=1000,23,21))))</f>
        <v>21</v>
      </c>
      <c r="M215" s="164" t="str">
        <f t="shared" si="17"/>
        <v>SPR2014-1-0</v>
      </c>
    </row>
    <row r="216" spans="1:13">
      <c r="A216" s="167">
        <f>'Order Form'!A231</f>
        <v>105864</v>
      </c>
      <c r="B216" s="167">
        <f>'Order Form'!A231</f>
        <v>105864</v>
      </c>
      <c r="C216" s="168">
        <f t="shared" si="15"/>
        <v>105864</v>
      </c>
      <c r="D216" s="164">
        <f>'Order Form'!$N$2</f>
        <v>0</v>
      </c>
      <c r="E216" s="165">
        <f>'Order Form'!$K$11</f>
        <v>0</v>
      </c>
      <c r="F216" s="165" t="str">
        <f>IF(ISBLANK('Order Form'!$K$12),"",'Order Form'!$K$12)</f>
        <v/>
      </c>
      <c r="G216" s="165">
        <f t="shared" ca="1" si="14"/>
        <v>41493</v>
      </c>
      <c r="H216" s="166">
        <f>'Order Form'!$K$13</f>
        <v>0</v>
      </c>
      <c r="I216" s="169">
        <f>'Order Form'!F231</f>
        <v>7.5</v>
      </c>
      <c r="J216" s="164">
        <f>'Order Form'!K231</f>
        <v>0</v>
      </c>
      <c r="K216" s="164" t="str">
        <f t="shared" si="16"/>
        <v>F</v>
      </c>
      <c r="L216" s="164">
        <f>IF('Pricing + Order Summary'!$O$13&gt;=5000,14,IF('Pricing + Order Summary'!$O$13&gt;=3500,15,IF('Pricing + Order Summary'!$O$13&gt;=2500,16,IF('Pricing + Order Summary'!$O$13&gt;=1000,23,21))))</f>
        <v>21</v>
      </c>
      <c r="M216" s="164" t="str">
        <f t="shared" si="17"/>
        <v>SPR2014-1-0</v>
      </c>
    </row>
    <row r="217" spans="1:13">
      <c r="A217" s="167">
        <f>'Order Form'!A232</f>
        <v>107654</v>
      </c>
      <c r="B217" s="167">
        <f>'Order Form'!A232</f>
        <v>107654</v>
      </c>
      <c r="C217" s="168">
        <f t="shared" si="15"/>
        <v>107654</v>
      </c>
      <c r="D217" s="164">
        <f>'Order Form'!$N$2</f>
        <v>0</v>
      </c>
      <c r="E217" s="165">
        <f>'Order Form'!$K$11</f>
        <v>0</v>
      </c>
      <c r="F217" s="165" t="str">
        <f>IF(ISBLANK('Order Form'!$K$12),"",'Order Form'!$K$12)</f>
        <v/>
      </c>
      <c r="G217" s="165">
        <f t="shared" ca="1" si="14"/>
        <v>41493</v>
      </c>
      <c r="H217" s="166">
        <f>'Order Form'!$K$13</f>
        <v>0</v>
      </c>
      <c r="I217" s="169">
        <f>'Order Form'!F232</f>
        <v>7.5</v>
      </c>
      <c r="J217" s="164">
        <f>'Order Form'!K232</f>
        <v>0</v>
      </c>
      <c r="K217" s="164" t="str">
        <f t="shared" si="16"/>
        <v>F</v>
      </c>
      <c r="L217" s="164">
        <f>IF('Pricing + Order Summary'!$O$13&gt;=5000,14,IF('Pricing + Order Summary'!$O$13&gt;=3500,15,IF('Pricing + Order Summary'!$O$13&gt;=2500,16,IF('Pricing + Order Summary'!$O$13&gt;=1000,23,21))))</f>
        <v>21</v>
      </c>
      <c r="M217" s="164" t="str">
        <f t="shared" si="17"/>
        <v>SPR2014-1-0</v>
      </c>
    </row>
    <row r="218" spans="1:13">
      <c r="A218" s="167">
        <f>'Order Form'!A233</f>
        <v>107656</v>
      </c>
      <c r="B218" s="167">
        <f>'Order Form'!A233</f>
        <v>107656</v>
      </c>
      <c r="C218" s="168">
        <f t="shared" si="15"/>
        <v>107656</v>
      </c>
      <c r="D218" s="164">
        <f>'Order Form'!$N$2</f>
        <v>0</v>
      </c>
      <c r="E218" s="165">
        <f>'Order Form'!$K$11</f>
        <v>0</v>
      </c>
      <c r="F218" s="165" t="str">
        <f>IF(ISBLANK('Order Form'!$K$12),"",'Order Form'!$K$12)</f>
        <v/>
      </c>
      <c r="G218" s="165">
        <f t="shared" ca="1" si="14"/>
        <v>41493</v>
      </c>
      <c r="H218" s="166">
        <f>'Order Form'!$K$13</f>
        <v>0</v>
      </c>
      <c r="I218" s="169">
        <f>'Order Form'!F233</f>
        <v>7.5</v>
      </c>
      <c r="J218" s="164">
        <f>'Order Form'!K233</f>
        <v>0</v>
      </c>
      <c r="K218" s="164" t="str">
        <f t="shared" si="16"/>
        <v>F</v>
      </c>
      <c r="L218" s="164">
        <f>IF('Pricing + Order Summary'!$O$13&gt;=5000,14,IF('Pricing + Order Summary'!$O$13&gt;=3500,15,IF('Pricing + Order Summary'!$O$13&gt;=2500,16,IF('Pricing + Order Summary'!$O$13&gt;=1000,23,21))))</f>
        <v>21</v>
      </c>
      <c r="M218" s="164" t="str">
        <f t="shared" si="17"/>
        <v>SPR2014-1-0</v>
      </c>
    </row>
    <row r="219" spans="1:13">
      <c r="A219" s="167">
        <f>'Order Form'!A234</f>
        <v>107649</v>
      </c>
      <c r="B219" s="167">
        <f>'Order Form'!A234</f>
        <v>107649</v>
      </c>
      <c r="C219" s="168">
        <f t="shared" si="15"/>
        <v>107649</v>
      </c>
      <c r="D219" s="164">
        <f>'Order Form'!$N$2</f>
        <v>0</v>
      </c>
      <c r="E219" s="165">
        <f>'Order Form'!$K$11</f>
        <v>0</v>
      </c>
      <c r="F219" s="165" t="str">
        <f>IF(ISBLANK('Order Form'!$K$12),"",'Order Form'!$K$12)</f>
        <v/>
      </c>
      <c r="G219" s="165">
        <f t="shared" ca="1" si="14"/>
        <v>41493</v>
      </c>
      <c r="H219" s="166">
        <f>'Order Form'!$K$13</f>
        <v>0</v>
      </c>
      <c r="I219" s="169">
        <f>'Order Form'!F234</f>
        <v>7.5</v>
      </c>
      <c r="J219" s="164">
        <f>'Order Form'!K234</f>
        <v>0</v>
      </c>
      <c r="K219" s="164" t="str">
        <f t="shared" si="16"/>
        <v>F</v>
      </c>
      <c r="L219" s="164">
        <f>IF('Pricing + Order Summary'!$O$13&gt;=5000,14,IF('Pricing + Order Summary'!$O$13&gt;=3500,15,IF('Pricing + Order Summary'!$O$13&gt;=2500,16,IF('Pricing + Order Summary'!$O$13&gt;=1000,23,21))))</f>
        <v>21</v>
      </c>
      <c r="M219" s="164" t="str">
        <f t="shared" si="17"/>
        <v>SPR2014-1-0</v>
      </c>
    </row>
    <row r="220" spans="1:13">
      <c r="A220" s="167">
        <f>'Order Form'!A235</f>
        <v>107653</v>
      </c>
      <c r="B220" s="167">
        <f>'Order Form'!A235</f>
        <v>107653</v>
      </c>
      <c r="C220" s="168">
        <f t="shared" si="15"/>
        <v>107653</v>
      </c>
      <c r="D220" s="164">
        <f>'Order Form'!$N$2</f>
        <v>0</v>
      </c>
      <c r="E220" s="165">
        <f>'Order Form'!$K$11</f>
        <v>0</v>
      </c>
      <c r="F220" s="165" t="str">
        <f>IF(ISBLANK('Order Form'!$K$12),"",'Order Form'!$K$12)</f>
        <v/>
      </c>
      <c r="G220" s="165">
        <f t="shared" ca="1" si="14"/>
        <v>41493</v>
      </c>
      <c r="H220" s="166">
        <f>'Order Form'!$K$13</f>
        <v>0</v>
      </c>
      <c r="I220" s="169">
        <f>'Order Form'!F235</f>
        <v>7.5</v>
      </c>
      <c r="J220" s="164">
        <f>'Order Form'!K235</f>
        <v>0</v>
      </c>
      <c r="K220" s="164" t="str">
        <f t="shared" si="16"/>
        <v>F</v>
      </c>
      <c r="L220" s="164">
        <f>IF('Pricing + Order Summary'!$O$13&gt;=5000,14,IF('Pricing + Order Summary'!$O$13&gt;=3500,15,IF('Pricing + Order Summary'!$O$13&gt;=2500,16,IF('Pricing + Order Summary'!$O$13&gt;=1000,23,21))))</f>
        <v>21</v>
      </c>
      <c r="M220" s="164" t="str">
        <f t="shared" si="17"/>
        <v>SPR2014-1-0</v>
      </c>
    </row>
    <row r="221" spans="1:13">
      <c r="A221" s="167">
        <f>'Order Form'!A236</f>
        <v>107655</v>
      </c>
      <c r="B221" s="167">
        <f>'Order Form'!A236</f>
        <v>107655</v>
      </c>
      <c r="C221" s="168">
        <f t="shared" si="15"/>
        <v>107655</v>
      </c>
      <c r="D221" s="164">
        <f>'Order Form'!$N$2</f>
        <v>0</v>
      </c>
      <c r="E221" s="165">
        <f>'Order Form'!$K$11</f>
        <v>0</v>
      </c>
      <c r="F221" s="165" t="str">
        <f>IF(ISBLANK('Order Form'!$K$12),"",'Order Form'!$K$12)</f>
        <v/>
      </c>
      <c r="G221" s="165">
        <f t="shared" ca="1" si="14"/>
        <v>41493</v>
      </c>
      <c r="H221" s="166">
        <f>'Order Form'!$K$13</f>
        <v>0</v>
      </c>
      <c r="I221" s="169">
        <f>'Order Form'!F236</f>
        <v>7.5</v>
      </c>
      <c r="J221" s="164">
        <f>'Order Form'!K236</f>
        <v>0</v>
      </c>
      <c r="K221" s="164" t="str">
        <f t="shared" si="16"/>
        <v>F</v>
      </c>
      <c r="L221" s="164">
        <f>IF('Pricing + Order Summary'!$O$13&gt;=5000,14,IF('Pricing + Order Summary'!$O$13&gt;=3500,15,IF('Pricing + Order Summary'!$O$13&gt;=2500,16,IF('Pricing + Order Summary'!$O$13&gt;=1000,23,21))))</f>
        <v>21</v>
      </c>
      <c r="M221" s="164" t="str">
        <f t="shared" si="17"/>
        <v>SPR2014-1-0</v>
      </c>
    </row>
    <row r="222" spans="1:13">
      <c r="A222" s="167">
        <f>'Order Form'!A237</f>
        <v>105863</v>
      </c>
      <c r="B222" s="167">
        <f>'Order Form'!A237</f>
        <v>105863</v>
      </c>
      <c r="C222" s="168">
        <f t="shared" si="15"/>
        <v>105863</v>
      </c>
      <c r="D222" s="164">
        <f>'Order Form'!$N$2</f>
        <v>0</v>
      </c>
      <c r="E222" s="165">
        <f>'Order Form'!$K$11</f>
        <v>0</v>
      </c>
      <c r="F222" s="165" t="str">
        <f>IF(ISBLANK('Order Form'!$K$12),"",'Order Form'!$K$12)</f>
        <v/>
      </c>
      <c r="G222" s="165">
        <f t="shared" ca="1" si="14"/>
        <v>41493</v>
      </c>
      <c r="H222" s="166">
        <f>'Order Form'!$K$13</f>
        <v>0</v>
      </c>
      <c r="I222" s="169">
        <f>'Order Form'!F237</f>
        <v>7.5</v>
      </c>
      <c r="J222" s="164">
        <f>'Order Form'!K237</f>
        <v>0</v>
      </c>
      <c r="K222" s="164" t="str">
        <f t="shared" si="16"/>
        <v>F</v>
      </c>
      <c r="L222" s="164">
        <f>IF('Pricing + Order Summary'!$O$13&gt;=5000,14,IF('Pricing + Order Summary'!$O$13&gt;=3500,15,IF('Pricing + Order Summary'!$O$13&gt;=2500,16,IF('Pricing + Order Summary'!$O$13&gt;=1000,23,21))))</f>
        <v>21</v>
      </c>
      <c r="M222" s="164" t="str">
        <f t="shared" si="17"/>
        <v>SPR2014-1-0</v>
      </c>
    </row>
    <row r="223" spans="1:13">
      <c r="A223" s="167">
        <f>'Order Form'!A238</f>
        <v>107658</v>
      </c>
      <c r="B223" s="167">
        <f>'Order Form'!A238</f>
        <v>107658</v>
      </c>
      <c r="C223" s="168">
        <f t="shared" si="15"/>
        <v>107658</v>
      </c>
      <c r="D223" s="164">
        <f>'Order Form'!$N$2</f>
        <v>0</v>
      </c>
      <c r="E223" s="165">
        <f>'Order Form'!$K$11</f>
        <v>0</v>
      </c>
      <c r="F223" s="165" t="str">
        <f>IF(ISBLANK('Order Form'!$K$12),"",'Order Form'!$K$12)</f>
        <v/>
      </c>
      <c r="G223" s="165">
        <f t="shared" ca="1" si="14"/>
        <v>41493</v>
      </c>
      <c r="H223" s="166">
        <f>'Order Form'!$K$13</f>
        <v>0</v>
      </c>
      <c r="I223" s="169">
        <f>'Order Form'!F238</f>
        <v>7.5</v>
      </c>
      <c r="J223" s="164">
        <f>'Order Form'!K238</f>
        <v>0</v>
      </c>
      <c r="K223" s="164" t="str">
        <f t="shared" si="16"/>
        <v>F</v>
      </c>
      <c r="L223" s="164">
        <f>IF('Pricing + Order Summary'!$O$13&gt;=5000,14,IF('Pricing + Order Summary'!$O$13&gt;=3500,15,IF('Pricing + Order Summary'!$O$13&gt;=2500,16,IF('Pricing + Order Summary'!$O$13&gt;=1000,23,21))))</f>
        <v>21</v>
      </c>
      <c r="M223" s="164" t="str">
        <f t="shared" si="17"/>
        <v>SPR2014-1-0</v>
      </c>
    </row>
    <row r="224" spans="1:13">
      <c r="A224" s="167">
        <f>'Order Form'!A239</f>
        <v>107652</v>
      </c>
      <c r="B224" s="167">
        <f>'Order Form'!A239</f>
        <v>107652</v>
      </c>
      <c r="C224" s="168">
        <f t="shared" si="15"/>
        <v>107652</v>
      </c>
      <c r="D224" s="164">
        <f>'Order Form'!$N$2</f>
        <v>0</v>
      </c>
      <c r="E224" s="165">
        <f>'Order Form'!$K$11</f>
        <v>0</v>
      </c>
      <c r="F224" s="165" t="str">
        <f>IF(ISBLANK('Order Form'!$K$12),"",'Order Form'!$K$12)</f>
        <v/>
      </c>
      <c r="G224" s="165">
        <f t="shared" ca="1" si="14"/>
        <v>41493</v>
      </c>
      <c r="H224" s="166">
        <f>'Order Form'!$K$13</f>
        <v>0</v>
      </c>
      <c r="I224" s="169">
        <f>'Order Form'!F239</f>
        <v>7.5</v>
      </c>
      <c r="J224" s="164">
        <f>'Order Form'!K239</f>
        <v>0</v>
      </c>
      <c r="K224" s="164" t="str">
        <f t="shared" si="16"/>
        <v>F</v>
      </c>
      <c r="L224" s="164">
        <f>IF('Pricing + Order Summary'!$O$13&gt;=5000,14,IF('Pricing + Order Summary'!$O$13&gt;=3500,15,IF('Pricing + Order Summary'!$O$13&gt;=2500,16,IF('Pricing + Order Summary'!$O$13&gt;=1000,23,21))))</f>
        <v>21</v>
      </c>
      <c r="M224" s="164" t="str">
        <f t="shared" si="17"/>
        <v>SPR2014-1-0</v>
      </c>
    </row>
    <row r="225" spans="1:13">
      <c r="A225" s="167">
        <f>'Order Form'!A240</f>
        <v>107651</v>
      </c>
      <c r="B225" s="167">
        <f>'Order Form'!A240</f>
        <v>107651</v>
      </c>
      <c r="C225" s="168">
        <f t="shared" si="15"/>
        <v>107651</v>
      </c>
      <c r="D225" s="164">
        <f>'Order Form'!$N$2</f>
        <v>0</v>
      </c>
      <c r="E225" s="165">
        <f>'Order Form'!$K$11</f>
        <v>0</v>
      </c>
      <c r="F225" s="165" t="str">
        <f>IF(ISBLANK('Order Form'!$K$12),"",'Order Form'!$K$12)</f>
        <v/>
      </c>
      <c r="G225" s="165">
        <f t="shared" ca="1" si="14"/>
        <v>41493</v>
      </c>
      <c r="H225" s="166">
        <f>'Order Form'!$K$13</f>
        <v>0</v>
      </c>
      <c r="I225" s="169">
        <f>'Order Form'!F240</f>
        <v>7.5</v>
      </c>
      <c r="J225" s="164">
        <f>'Order Form'!K240</f>
        <v>0</v>
      </c>
      <c r="K225" s="164" t="str">
        <f t="shared" si="16"/>
        <v>F</v>
      </c>
      <c r="L225" s="164">
        <f>IF('Pricing + Order Summary'!$O$13&gt;=5000,14,IF('Pricing + Order Summary'!$O$13&gt;=3500,15,IF('Pricing + Order Summary'!$O$13&gt;=2500,16,IF('Pricing + Order Summary'!$O$13&gt;=1000,23,21))))</f>
        <v>21</v>
      </c>
      <c r="M225" s="164" t="str">
        <f t="shared" si="17"/>
        <v>SPR2014-1-0</v>
      </c>
    </row>
    <row r="226" spans="1:13">
      <c r="A226" s="167">
        <f>'Order Form'!A241</f>
        <v>100630</v>
      </c>
      <c r="B226" s="167">
        <f>'Order Form'!A241</f>
        <v>100630</v>
      </c>
      <c r="C226" s="168">
        <f t="shared" si="15"/>
        <v>100630</v>
      </c>
      <c r="D226" s="164">
        <f>'Order Form'!$N$2</f>
        <v>0</v>
      </c>
      <c r="E226" s="165">
        <f>'Order Form'!$K$11</f>
        <v>0</v>
      </c>
      <c r="F226" s="165" t="str">
        <f>IF(ISBLANK('Order Form'!$K$12),"",'Order Form'!$K$12)</f>
        <v/>
      </c>
      <c r="G226" s="165">
        <f t="shared" ca="1" si="14"/>
        <v>41493</v>
      </c>
      <c r="H226" s="166">
        <f>'Order Form'!$K$13</f>
        <v>0</v>
      </c>
      <c r="I226" s="169">
        <f>'Order Form'!F241</f>
        <v>7.5</v>
      </c>
      <c r="J226" s="164">
        <f>'Order Form'!K241</f>
        <v>0</v>
      </c>
      <c r="K226" s="164" t="str">
        <f t="shared" si="16"/>
        <v>F</v>
      </c>
      <c r="L226" s="164">
        <f>IF('Pricing + Order Summary'!$O$13&gt;=5000,14,IF('Pricing + Order Summary'!$O$13&gt;=3500,15,IF('Pricing + Order Summary'!$O$13&gt;=2500,16,IF('Pricing + Order Summary'!$O$13&gt;=1000,23,21))))</f>
        <v>21</v>
      </c>
      <c r="M226" s="164" t="str">
        <f t="shared" si="17"/>
        <v>SPR2014-1-0</v>
      </c>
    </row>
    <row r="227" spans="1:13">
      <c r="A227" s="167">
        <f>'Order Form'!A242</f>
        <v>100035</v>
      </c>
      <c r="B227" s="167">
        <f>'Order Form'!A242</f>
        <v>100035</v>
      </c>
      <c r="C227" s="168">
        <f t="shared" si="15"/>
        <v>100035</v>
      </c>
      <c r="D227" s="164">
        <f>'Order Form'!$N$2</f>
        <v>0</v>
      </c>
      <c r="E227" s="165">
        <f>'Order Form'!$K$11</f>
        <v>0</v>
      </c>
      <c r="F227" s="165" t="str">
        <f>IF(ISBLANK('Order Form'!$K$12),"",'Order Form'!$K$12)</f>
        <v/>
      </c>
      <c r="G227" s="165">
        <f t="shared" ca="1" si="14"/>
        <v>41493</v>
      </c>
      <c r="H227" s="166">
        <f>'Order Form'!$K$13</f>
        <v>0</v>
      </c>
      <c r="I227" s="169">
        <f>'Order Form'!F242</f>
        <v>7.5</v>
      </c>
      <c r="J227" s="164">
        <f>'Order Form'!K242</f>
        <v>0</v>
      </c>
      <c r="K227" s="164" t="str">
        <f t="shared" si="16"/>
        <v>F</v>
      </c>
      <c r="L227" s="164">
        <f>IF('Pricing + Order Summary'!$O$13&gt;=5000,14,IF('Pricing + Order Summary'!$O$13&gt;=3500,15,IF('Pricing + Order Summary'!$O$13&gt;=2500,16,IF('Pricing + Order Summary'!$O$13&gt;=1000,23,21))))</f>
        <v>21</v>
      </c>
      <c r="M227" s="164" t="str">
        <f t="shared" si="17"/>
        <v>SPR2014-1-0</v>
      </c>
    </row>
    <row r="228" spans="1:13">
      <c r="A228" s="167">
        <f>'Order Form'!A243</f>
        <v>104722</v>
      </c>
      <c r="B228" s="167">
        <f>'Order Form'!A243</f>
        <v>104722</v>
      </c>
      <c r="C228" s="168">
        <f t="shared" si="15"/>
        <v>104722</v>
      </c>
      <c r="D228" s="164">
        <f>'Order Form'!$N$2</f>
        <v>0</v>
      </c>
      <c r="E228" s="165">
        <f>'Order Form'!$K$11</f>
        <v>0</v>
      </c>
      <c r="F228" s="165" t="str">
        <f>IF(ISBLANK('Order Form'!$K$12),"",'Order Form'!$K$12)</f>
        <v/>
      </c>
      <c r="G228" s="165">
        <f t="shared" ca="1" si="14"/>
        <v>41493</v>
      </c>
      <c r="H228" s="166">
        <f>'Order Form'!$K$13</f>
        <v>0</v>
      </c>
      <c r="I228" s="169">
        <f>'Order Form'!F243</f>
        <v>7.5</v>
      </c>
      <c r="J228" s="164">
        <f>'Order Form'!K243</f>
        <v>0</v>
      </c>
      <c r="K228" s="164" t="str">
        <f t="shared" si="16"/>
        <v>F</v>
      </c>
      <c r="L228" s="164">
        <f>IF('Pricing + Order Summary'!$O$13&gt;=5000,14,IF('Pricing + Order Summary'!$O$13&gt;=3500,15,IF('Pricing + Order Summary'!$O$13&gt;=2500,16,IF('Pricing + Order Summary'!$O$13&gt;=1000,23,21))))</f>
        <v>21</v>
      </c>
      <c r="M228" s="164" t="str">
        <f t="shared" si="17"/>
        <v>SPR2014-1-0</v>
      </c>
    </row>
    <row r="229" spans="1:13">
      <c r="A229" s="167">
        <f>'Order Form'!A244</f>
        <v>100628</v>
      </c>
      <c r="B229" s="167">
        <f>'Order Form'!A244</f>
        <v>100628</v>
      </c>
      <c r="C229" s="168">
        <f t="shared" si="15"/>
        <v>100628</v>
      </c>
      <c r="D229" s="164">
        <f>'Order Form'!$N$2</f>
        <v>0</v>
      </c>
      <c r="E229" s="165">
        <f>'Order Form'!$K$11</f>
        <v>0</v>
      </c>
      <c r="F229" s="165" t="str">
        <f>IF(ISBLANK('Order Form'!$K$12),"",'Order Form'!$K$12)</f>
        <v/>
      </c>
      <c r="G229" s="165">
        <f t="shared" ca="1" si="14"/>
        <v>41493</v>
      </c>
      <c r="H229" s="166">
        <f>'Order Form'!$K$13</f>
        <v>0</v>
      </c>
      <c r="I229" s="169">
        <f>'Order Form'!F244</f>
        <v>7.5</v>
      </c>
      <c r="J229" s="164">
        <f>'Order Form'!K244</f>
        <v>0</v>
      </c>
      <c r="K229" s="164" t="str">
        <f t="shared" si="16"/>
        <v>F</v>
      </c>
      <c r="L229" s="164">
        <f>IF('Pricing + Order Summary'!$O$13&gt;=5000,14,IF('Pricing + Order Summary'!$O$13&gt;=3500,15,IF('Pricing + Order Summary'!$O$13&gt;=2500,16,IF('Pricing + Order Summary'!$O$13&gt;=1000,23,21))))</f>
        <v>21</v>
      </c>
      <c r="M229" s="164" t="str">
        <f t="shared" si="17"/>
        <v>SPR2014-1-0</v>
      </c>
    </row>
    <row r="230" spans="1:13">
      <c r="A230" s="167">
        <f>'Order Form'!A245</f>
        <v>107650</v>
      </c>
      <c r="B230" s="167">
        <f>'Order Form'!A245</f>
        <v>107650</v>
      </c>
      <c r="C230" s="168">
        <f t="shared" si="15"/>
        <v>107650</v>
      </c>
      <c r="D230" s="164">
        <f>'Order Form'!$N$2</f>
        <v>0</v>
      </c>
      <c r="E230" s="165">
        <f>'Order Form'!$K$11</f>
        <v>0</v>
      </c>
      <c r="F230" s="165" t="str">
        <f>IF(ISBLANK('Order Form'!$K$12),"",'Order Form'!$K$12)</f>
        <v/>
      </c>
      <c r="G230" s="165">
        <f t="shared" ca="1" si="14"/>
        <v>41493</v>
      </c>
      <c r="H230" s="166">
        <f>'Order Form'!$K$13</f>
        <v>0</v>
      </c>
      <c r="I230" s="169">
        <f>'Order Form'!F245</f>
        <v>7.5</v>
      </c>
      <c r="J230" s="164">
        <f>'Order Form'!K245</f>
        <v>0</v>
      </c>
      <c r="K230" s="164" t="str">
        <f t="shared" si="16"/>
        <v>F</v>
      </c>
      <c r="L230" s="164">
        <f>IF('Pricing + Order Summary'!$O$13&gt;=5000,14,IF('Pricing + Order Summary'!$O$13&gt;=3500,15,IF('Pricing + Order Summary'!$O$13&gt;=2500,16,IF('Pricing + Order Summary'!$O$13&gt;=1000,23,21))))</f>
        <v>21</v>
      </c>
      <c r="M230" s="164" t="str">
        <f t="shared" si="17"/>
        <v>SPR2014-1-0</v>
      </c>
    </row>
    <row r="231" spans="1:13">
      <c r="A231" s="167">
        <f>'Order Form'!A246</f>
        <v>100622</v>
      </c>
      <c r="B231" s="167">
        <f>'Order Form'!A246</f>
        <v>100622</v>
      </c>
      <c r="C231" s="168">
        <f t="shared" si="15"/>
        <v>100622</v>
      </c>
      <c r="D231" s="164">
        <f>'Order Form'!$N$2</f>
        <v>0</v>
      </c>
      <c r="E231" s="165">
        <f>'Order Form'!$K$11</f>
        <v>0</v>
      </c>
      <c r="F231" s="165" t="str">
        <f>IF(ISBLANK('Order Form'!$K$12),"",'Order Form'!$K$12)</f>
        <v/>
      </c>
      <c r="G231" s="165">
        <f t="shared" ca="1" si="14"/>
        <v>41493</v>
      </c>
      <c r="H231" s="166">
        <f>'Order Form'!$K$13</f>
        <v>0</v>
      </c>
      <c r="I231" s="169">
        <f>'Order Form'!F246</f>
        <v>7.5</v>
      </c>
      <c r="J231" s="164">
        <f>'Order Form'!K246</f>
        <v>0</v>
      </c>
      <c r="K231" s="164" t="str">
        <f t="shared" si="16"/>
        <v>F</v>
      </c>
      <c r="L231" s="164">
        <f>IF('Pricing + Order Summary'!$O$13&gt;=5000,14,IF('Pricing + Order Summary'!$O$13&gt;=3500,15,IF('Pricing + Order Summary'!$O$13&gt;=2500,16,IF('Pricing + Order Summary'!$O$13&gt;=1000,23,21))))</f>
        <v>21</v>
      </c>
      <c r="M231" s="164" t="str">
        <f t="shared" si="17"/>
        <v>SPR2014-1-0</v>
      </c>
    </row>
    <row r="232" spans="1:13">
      <c r="A232" s="167">
        <f>'Order Form'!A247</f>
        <v>100156</v>
      </c>
      <c r="B232" s="167">
        <f>'Order Form'!A247</f>
        <v>100156</v>
      </c>
      <c r="C232" s="168">
        <f t="shared" si="15"/>
        <v>100156</v>
      </c>
      <c r="D232" s="164">
        <f>'Order Form'!$N$2</f>
        <v>0</v>
      </c>
      <c r="E232" s="165">
        <f>'Order Form'!$K$11</f>
        <v>0</v>
      </c>
      <c r="F232" s="165" t="str">
        <f>IF(ISBLANK('Order Form'!$K$12),"",'Order Form'!$K$12)</f>
        <v/>
      </c>
      <c r="G232" s="165">
        <f t="shared" ca="1" si="14"/>
        <v>41493</v>
      </c>
      <c r="H232" s="166">
        <f>'Order Form'!$K$13</f>
        <v>0</v>
      </c>
      <c r="I232" s="169">
        <f>'Order Form'!F247</f>
        <v>7.5</v>
      </c>
      <c r="J232" s="164">
        <f>'Order Form'!K247</f>
        <v>0</v>
      </c>
      <c r="K232" s="164" t="str">
        <f t="shared" si="16"/>
        <v>F</v>
      </c>
      <c r="L232" s="164">
        <f>IF('Pricing + Order Summary'!$O$13&gt;=5000,14,IF('Pricing + Order Summary'!$O$13&gt;=3500,15,IF('Pricing + Order Summary'!$O$13&gt;=2500,16,IF('Pricing + Order Summary'!$O$13&gt;=1000,23,21))))</f>
        <v>21</v>
      </c>
      <c r="M232" s="164" t="str">
        <f t="shared" si="17"/>
        <v>SPR2014-1-0</v>
      </c>
    </row>
    <row r="233" spans="1:13">
      <c r="A233" s="167">
        <f>'Order Form'!A248</f>
        <v>100158</v>
      </c>
      <c r="B233" s="167">
        <f>'Order Form'!A248</f>
        <v>100158</v>
      </c>
      <c r="C233" s="168">
        <f t="shared" si="15"/>
        <v>100158</v>
      </c>
      <c r="D233" s="164">
        <f>'Order Form'!$N$2</f>
        <v>0</v>
      </c>
      <c r="E233" s="165">
        <f>'Order Form'!$K$11</f>
        <v>0</v>
      </c>
      <c r="F233" s="165" t="str">
        <f>IF(ISBLANK('Order Form'!$K$12),"",'Order Form'!$K$12)</f>
        <v/>
      </c>
      <c r="G233" s="165">
        <f t="shared" ca="1" si="14"/>
        <v>41493</v>
      </c>
      <c r="H233" s="166">
        <f>'Order Form'!$K$13</f>
        <v>0</v>
      </c>
      <c r="I233" s="169">
        <f>'Order Form'!F248</f>
        <v>7.5</v>
      </c>
      <c r="J233" s="164">
        <f>'Order Form'!K248</f>
        <v>0</v>
      </c>
      <c r="K233" s="164" t="str">
        <f t="shared" si="16"/>
        <v>F</v>
      </c>
      <c r="L233" s="164">
        <f>IF('Pricing + Order Summary'!$O$13&gt;=5000,14,IF('Pricing + Order Summary'!$O$13&gt;=3500,15,IF('Pricing + Order Summary'!$O$13&gt;=2500,16,IF('Pricing + Order Summary'!$O$13&gt;=1000,23,21))))</f>
        <v>21</v>
      </c>
      <c r="M233" s="164" t="str">
        <f t="shared" si="17"/>
        <v>SPR2014-1-0</v>
      </c>
    </row>
    <row r="234" spans="1:13">
      <c r="A234" s="167">
        <f>'Order Form'!A249</f>
        <v>100159</v>
      </c>
      <c r="B234" s="167">
        <f>'Order Form'!A249</f>
        <v>100159</v>
      </c>
      <c r="C234" s="168">
        <f t="shared" si="15"/>
        <v>100159</v>
      </c>
      <c r="D234" s="164">
        <f>'Order Form'!$N$2</f>
        <v>0</v>
      </c>
      <c r="E234" s="165">
        <f>'Order Form'!$K$11</f>
        <v>0</v>
      </c>
      <c r="F234" s="165" t="str">
        <f>IF(ISBLANK('Order Form'!$K$12),"",'Order Form'!$K$12)</f>
        <v/>
      </c>
      <c r="G234" s="165">
        <f t="shared" ca="1" si="14"/>
        <v>41493</v>
      </c>
      <c r="H234" s="166">
        <f>'Order Form'!$K$13</f>
        <v>0</v>
      </c>
      <c r="I234" s="169">
        <f>'Order Form'!F249</f>
        <v>7.5</v>
      </c>
      <c r="J234" s="164">
        <f>'Order Form'!K249</f>
        <v>0</v>
      </c>
      <c r="K234" s="164" t="str">
        <f t="shared" si="16"/>
        <v>F</v>
      </c>
      <c r="L234" s="164">
        <f>IF('Pricing + Order Summary'!$O$13&gt;=5000,14,IF('Pricing + Order Summary'!$O$13&gt;=3500,15,IF('Pricing + Order Summary'!$O$13&gt;=2500,16,IF('Pricing + Order Summary'!$O$13&gt;=1000,23,21))))</f>
        <v>21</v>
      </c>
      <c r="M234" s="164" t="str">
        <f t="shared" si="17"/>
        <v>SPR2014-1-0</v>
      </c>
    </row>
    <row r="235" spans="1:13">
      <c r="A235" s="167">
        <f>'Order Form'!A250</f>
        <v>100618</v>
      </c>
      <c r="B235" s="167">
        <f>'Order Form'!A250</f>
        <v>100618</v>
      </c>
      <c r="C235" s="168">
        <f t="shared" si="15"/>
        <v>100618</v>
      </c>
      <c r="D235" s="164">
        <f>'Order Form'!$N$2</f>
        <v>0</v>
      </c>
      <c r="E235" s="165">
        <f>'Order Form'!$K$11</f>
        <v>0</v>
      </c>
      <c r="F235" s="165" t="str">
        <f>IF(ISBLANK('Order Form'!$K$12),"",'Order Form'!$K$12)</f>
        <v/>
      </c>
      <c r="G235" s="165">
        <f t="shared" ca="1" si="14"/>
        <v>41493</v>
      </c>
      <c r="H235" s="166">
        <f>'Order Form'!$K$13</f>
        <v>0</v>
      </c>
      <c r="I235" s="169">
        <f>'Order Form'!F250</f>
        <v>7.5</v>
      </c>
      <c r="J235" s="164">
        <f>'Order Form'!K250</f>
        <v>0</v>
      </c>
      <c r="K235" s="164" t="str">
        <f t="shared" si="16"/>
        <v>F</v>
      </c>
      <c r="L235" s="164">
        <f>IF('Pricing + Order Summary'!$O$13&gt;=5000,14,IF('Pricing + Order Summary'!$O$13&gt;=3500,15,IF('Pricing + Order Summary'!$O$13&gt;=2500,16,IF('Pricing + Order Summary'!$O$13&gt;=1000,23,21))))</f>
        <v>21</v>
      </c>
      <c r="M235" s="164" t="str">
        <f t="shared" si="17"/>
        <v>SPR2014-1-0</v>
      </c>
    </row>
    <row r="236" spans="1:13">
      <c r="A236" s="167">
        <f>'Order Form'!A251</f>
        <v>100030</v>
      </c>
      <c r="B236" s="167">
        <f>'Order Form'!A251</f>
        <v>100030</v>
      </c>
      <c r="C236" s="168">
        <f t="shared" si="15"/>
        <v>100030</v>
      </c>
      <c r="D236" s="164">
        <f>'Order Form'!$N$2</f>
        <v>0</v>
      </c>
      <c r="E236" s="165">
        <f>'Order Form'!$K$11</f>
        <v>0</v>
      </c>
      <c r="F236" s="165" t="str">
        <f>IF(ISBLANK('Order Form'!$K$12),"",'Order Form'!$K$12)</f>
        <v/>
      </c>
      <c r="G236" s="165">
        <f t="shared" ca="1" si="14"/>
        <v>41493</v>
      </c>
      <c r="H236" s="166">
        <f>'Order Form'!$K$13</f>
        <v>0</v>
      </c>
      <c r="I236" s="169">
        <f>'Order Form'!F251</f>
        <v>7.5</v>
      </c>
      <c r="J236" s="164">
        <f>'Order Form'!K251</f>
        <v>0</v>
      </c>
      <c r="K236" s="164" t="str">
        <f t="shared" si="16"/>
        <v>F</v>
      </c>
      <c r="L236" s="164">
        <f>IF('Pricing + Order Summary'!$O$13&gt;=5000,14,IF('Pricing + Order Summary'!$O$13&gt;=3500,15,IF('Pricing + Order Summary'!$O$13&gt;=2500,16,IF('Pricing + Order Summary'!$O$13&gt;=1000,23,21))))</f>
        <v>21</v>
      </c>
      <c r="M236" s="164" t="str">
        <f t="shared" si="17"/>
        <v>SPR2014-1-0</v>
      </c>
    </row>
    <row r="237" spans="1:13">
      <c r="A237" s="167">
        <f>'Order Form'!A252</f>
        <v>100644</v>
      </c>
      <c r="B237" s="167">
        <f>'Order Form'!A252</f>
        <v>100644</v>
      </c>
      <c r="C237" s="168">
        <f t="shared" si="15"/>
        <v>100644</v>
      </c>
      <c r="D237" s="164">
        <f>'Order Form'!$N$2</f>
        <v>0</v>
      </c>
      <c r="E237" s="165">
        <f>'Order Form'!$K$11</f>
        <v>0</v>
      </c>
      <c r="F237" s="165" t="str">
        <f>IF(ISBLANK('Order Form'!$K$12),"",'Order Form'!$K$12)</f>
        <v/>
      </c>
      <c r="G237" s="165">
        <f t="shared" ca="1" si="14"/>
        <v>41493</v>
      </c>
      <c r="H237" s="166">
        <f>'Order Form'!$K$13</f>
        <v>0</v>
      </c>
      <c r="I237" s="169">
        <f>'Order Form'!F252</f>
        <v>7.5</v>
      </c>
      <c r="J237" s="164">
        <f>'Order Form'!K252</f>
        <v>0</v>
      </c>
      <c r="K237" s="164" t="str">
        <f t="shared" si="16"/>
        <v>F</v>
      </c>
      <c r="L237" s="164">
        <f>IF('Pricing + Order Summary'!$O$13&gt;=5000,14,IF('Pricing + Order Summary'!$O$13&gt;=3500,15,IF('Pricing + Order Summary'!$O$13&gt;=2500,16,IF('Pricing + Order Summary'!$O$13&gt;=1000,23,21))))</f>
        <v>21</v>
      </c>
      <c r="M237" s="164" t="str">
        <f t="shared" si="17"/>
        <v>SPR2014-1-0</v>
      </c>
    </row>
    <row r="238" spans="1:13">
      <c r="A238" s="167">
        <f>'Order Form'!A253</f>
        <v>15271</v>
      </c>
      <c r="B238" s="167">
        <f>'Order Form'!A253</f>
        <v>15271</v>
      </c>
      <c r="C238" s="168">
        <f t="shared" si="15"/>
        <v>15271</v>
      </c>
      <c r="D238" s="164">
        <f>'Order Form'!$N$2</f>
        <v>0</v>
      </c>
      <c r="E238" s="165">
        <f>'Order Form'!$K$11</f>
        <v>0</v>
      </c>
      <c r="F238" s="165" t="str">
        <f>IF(ISBLANK('Order Form'!$K$12),"",'Order Form'!$K$12)</f>
        <v/>
      </c>
      <c r="G238" s="165">
        <f t="shared" ca="1" si="14"/>
        <v>41493</v>
      </c>
      <c r="H238" s="166">
        <f>'Order Form'!$K$13</f>
        <v>0</v>
      </c>
      <c r="I238" s="169">
        <f>'Order Form'!F253</f>
        <v>13.5</v>
      </c>
      <c r="J238" s="164">
        <f>'Order Form'!K253</f>
        <v>0</v>
      </c>
      <c r="K238" s="164" t="str">
        <f t="shared" si="16"/>
        <v>F</v>
      </c>
      <c r="L238" s="164">
        <f>IF('Pricing + Order Summary'!$O$13&gt;=5000,14,IF('Pricing + Order Summary'!$O$13&gt;=3500,15,IF('Pricing + Order Summary'!$O$13&gt;=2500,16,IF('Pricing + Order Summary'!$O$13&gt;=1000,23,21))))</f>
        <v>21</v>
      </c>
      <c r="M238" s="164" t="str">
        <f t="shared" si="17"/>
        <v>SPR2014-1-0</v>
      </c>
    </row>
    <row r="239" spans="1:13">
      <c r="A239" s="167">
        <f>'Order Form'!A254</f>
        <v>15272</v>
      </c>
      <c r="B239" s="167">
        <f>'Order Form'!A254</f>
        <v>15272</v>
      </c>
      <c r="C239" s="168">
        <f t="shared" si="15"/>
        <v>15272</v>
      </c>
      <c r="D239" s="164">
        <f>'Order Form'!$N$2</f>
        <v>0</v>
      </c>
      <c r="E239" s="165">
        <f>'Order Form'!$K$11</f>
        <v>0</v>
      </c>
      <c r="F239" s="165" t="str">
        <f>IF(ISBLANK('Order Form'!$K$12),"",'Order Form'!$K$12)</f>
        <v/>
      </c>
      <c r="G239" s="165">
        <f t="shared" ca="1" si="14"/>
        <v>41493</v>
      </c>
      <c r="H239" s="166">
        <f>'Order Form'!$K$13</f>
        <v>0</v>
      </c>
      <c r="I239" s="169">
        <f>'Order Form'!F254</f>
        <v>13.5</v>
      </c>
      <c r="J239" s="164">
        <f>'Order Form'!K254</f>
        <v>0</v>
      </c>
      <c r="K239" s="164" t="str">
        <f t="shared" si="16"/>
        <v>F</v>
      </c>
      <c r="L239" s="164">
        <f>IF('Pricing + Order Summary'!$O$13&gt;=5000,14,IF('Pricing + Order Summary'!$O$13&gt;=3500,15,IF('Pricing + Order Summary'!$O$13&gt;=2500,16,IF('Pricing + Order Summary'!$O$13&gt;=1000,23,21))))</f>
        <v>21</v>
      </c>
      <c r="M239" s="164" t="str">
        <f t="shared" si="17"/>
        <v>SPR2014-1-0</v>
      </c>
    </row>
    <row r="240" spans="1:13">
      <c r="A240" s="167">
        <f>'Order Form'!A255</f>
        <v>15273</v>
      </c>
      <c r="B240" s="167">
        <f>'Order Form'!A255</f>
        <v>15273</v>
      </c>
      <c r="C240" s="168">
        <f t="shared" si="15"/>
        <v>15273</v>
      </c>
      <c r="D240" s="164">
        <f>'Order Form'!$N$2</f>
        <v>0</v>
      </c>
      <c r="E240" s="165">
        <f>'Order Form'!$K$11</f>
        <v>0</v>
      </c>
      <c r="F240" s="165" t="str">
        <f>IF(ISBLANK('Order Form'!$K$12),"",'Order Form'!$K$12)</f>
        <v/>
      </c>
      <c r="G240" s="165">
        <f t="shared" ca="1" si="14"/>
        <v>41493</v>
      </c>
      <c r="H240" s="166">
        <f>'Order Form'!$K$13</f>
        <v>0</v>
      </c>
      <c r="I240" s="169">
        <f>'Order Form'!F255</f>
        <v>13.5</v>
      </c>
      <c r="J240" s="164">
        <f>'Order Form'!K255</f>
        <v>0</v>
      </c>
      <c r="K240" s="164" t="str">
        <f t="shared" si="16"/>
        <v>F</v>
      </c>
      <c r="L240" s="164">
        <f>IF('Pricing + Order Summary'!$O$13&gt;=5000,14,IF('Pricing + Order Summary'!$O$13&gt;=3500,15,IF('Pricing + Order Summary'!$O$13&gt;=2500,16,IF('Pricing + Order Summary'!$O$13&gt;=1000,23,21))))</f>
        <v>21</v>
      </c>
      <c r="M240" s="164" t="str">
        <f t="shared" si="17"/>
        <v>SPR2014-1-0</v>
      </c>
    </row>
    <row r="241" spans="1:13">
      <c r="A241" s="167">
        <f>'Order Form'!A256</f>
        <v>15274</v>
      </c>
      <c r="B241" s="167">
        <f>'Order Form'!A256</f>
        <v>15274</v>
      </c>
      <c r="C241" s="168">
        <f t="shared" si="15"/>
        <v>15274</v>
      </c>
      <c r="D241" s="164">
        <f>'Order Form'!$N$2</f>
        <v>0</v>
      </c>
      <c r="E241" s="165">
        <f>'Order Form'!$K$11</f>
        <v>0</v>
      </c>
      <c r="F241" s="165" t="str">
        <f>IF(ISBLANK('Order Form'!$K$12),"",'Order Form'!$K$12)</f>
        <v/>
      </c>
      <c r="G241" s="165">
        <f t="shared" ca="1" si="14"/>
        <v>41493</v>
      </c>
      <c r="H241" s="166">
        <f>'Order Form'!$K$13</f>
        <v>0</v>
      </c>
      <c r="I241" s="169">
        <f>'Order Form'!F256</f>
        <v>13.5</v>
      </c>
      <c r="J241" s="164">
        <f>'Order Form'!K256</f>
        <v>0</v>
      </c>
      <c r="K241" s="164" t="str">
        <f t="shared" si="16"/>
        <v>F</v>
      </c>
      <c r="L241" s="164">
        <f>IF('Pricing + Order Summary'!$O$13&gt;=5000,14,IF('Pricing + Order Summary'!$O$13&gt;=3500,15,IF('Pricing + Order Summary'!$O$13&gt;=2500,16,IF('Pricing + Order Summary'!$O$13&gt;=1000,23,21))))</f>
        <v>21</v>
      </c>
      <c r="M241" s="164" t="str">
        <f t="shared" si="17"/>
        <v>SPR2014-1-0</v>
      </c>
    </row>
    <row r="242" spans="1:13">
      <c r="A242" s="167">
        <f>'Order Form'!A257</f>
        <v>15279</v>
      </c>
      <c r="B242" s="167">
        <f>'Order Form'!A257</f>
        <v>15279</v>
      </c>
      <c r="C242" s="168">
        <f t="shared" si="15"/>
        <v>15279</v>
      </c>
      <c r="D242" s="164">
        <f>'Order Form'!$N$2</f>
        <v>0</v>
      </c>
      <c r="E242" s="165">
        <f>'Order Form'!$K$11</f>
        <v>0</v>
      </c>
      <c r="F242" s="165" t="str">
        <f>IF(ISBLANK('Order Form'!$K$12),"",'Order Form'!$K$12)</f>
        <v/>
      </c>
      <c r="G242" s="165">
        <f t="shared" ca="1" si="14"/>
        <v>41493</v>
      </c>
      <c r="H242" s="166">
        <f>'Order Form'!$K$13</f>
        <v>0</v>
      </c>
      <c r="I242" s="169">
        <f>'Order Form'!F257</f>
        <v>13.5</v>
      </c>
      <c r="J242" s="164">
        <f>'Order Form'!K257</f>
        <v>0</v>
      </c>
      <c r="K242" s="164" t="str">
        <f t="shared" si="16"/>
        <v>F</v>
      </c>
      <c r="L242" s="164">
        <f>IF('Pricing + Order Summary'!$O$13&gt;=5000,14,IF('Pricing + Order Summary'!$O$13&gt;=3500,15,IF('Pricing + Order Summary'!$O$13&gt;=2500,16,IF('Pricing + Order Summary'!$O$13&gt;=1000,23,21))))</f>
        <v>21</v>
      </c>
      <c r="M242" s="164" t="str">
        <f t="shared" si="17"/>
        <v>SPR2014-1-0</v>
      </c>
    </row>
    <row r="243" spans="1:13">
      <c r="A243" s="167">
        <f>'Order Form'!A258</f>
        <v>15280</v>
      </c>
      <c r="B243" s="167">
        <f>'Order Form'!A258</f>
        <v>15280</v>
      </c>
      <c r="C243" s="168">
        <f t="shared" si="15"/>
        <v>15280</v>
      </c>
      <c r="D243" s="164">
        <f>'Order Form'!$N$2</f>
        <v>0</v>
      </c>
      <c r="E243" s="165">
        <f>'Order Form'!$K$11</f>
        <v>0</v>
      </c>
      <c r="F243" s="165" t="str">
        <f>IF(ISBLANK('Order Form'!$K$12),"",'Order Form'!$K$12)</f>
        <v/>
      </c>
      <c r="G243" s="165">
        <f t="shared" ca="1" si="14"/>
        <v>41493</v>
      </c>
      <c r="H243" s="166">
        <f>'Order Form'!$K$13</f>
        <v>0</v>
      </c>
      <c r="I243" s="169">
        <f>'Order Form'!F258</f>
        <v>13.5</v>
      </c>
      <c r="J243" s="164">
        <f>'Order Form'!K258</f>
        <v>0</v>
      </c>
      <c r="K243" s="164" t="str">
        <f t="shared" si="16"/>
        <v>F</v>
      </c>
      <c r="L243" s="164">
        <f>IF('Pricing + Order Summary'!$O$13&gt;=5000,14,IF('Pricing + Order Summary'!$O$13&gt;=3500,15,IF('Pricing + Order Summary'!$O$13&gt;=2500,16,IF('Pricing + Order Summary'!$O$13&gt;=1000,23,21))))</f>
        <v>21</v>
      </c>
      <c r="M243" s="164" t="str">
        <f t="shared" si="17"/>
        <v>SPR2014-1-0</v>
      </c>
    </row>
    <row r="244" spans="1:13">
      <c r="A244" s="167">
        <f>'Order Form'!A259</f>
        <v>15281</v>
      </c>
      <c r="B244" s="167">
        <f>'Order Form'!A259</f>
        <v>15281</v>
      </c>
      <c r="C244" s="168">
        <f t="shared" si="15"/>
        <v>15281</v>
      </c>
      <c r="D244" s="164">
        <f>'Order Form'!$N$2</f>
        <v>0</v>
      </c>
      <c r="E244" s="165">
        <f>'Order Form'!$K$11</f>
        <v>0</v>
      </c>
      <c r="F244" s="165" t="str">
        <f>IF(ISBLANK('Order Form'!$K$12),"",'Order Form'!$K$12)</f>
        <v/>
      </c>
      <c r="G244" s="165">
        <f t="shared" ca="1" si="14"/>
        <v>41493</v>
      </c>
      <c r="H244" s="166">
        <f>'Order Form'!$K$13</f>
        <v>0</v>
      </c>
      <c r="I244" s="169">
        <f>'Order Form'!F259</f>
        <v>13.5</v>
      </c>
      <c r="J244" s="164">
        <f>'Order Form'!K259</f>
        <v>0</v>
      </c>
      <c r="K244" s="164" t="str">
        <f t="shared" si="16"/>
        <v>F</v>
      </c>
      <c r="L244" s="164">
        <f>IF('Pricing + Order Summary'!$O$13&gt;=5000,14,IF('Pricing + Order Summary'!$O$13&gt;=3500,15,IF('Pricing + Order Summary'!$O$13&gt;=2500,16,IF('Pricing + Order Summary'!$O$13&gt;=1000,23,21))))</f>
        <v>21</v>
      </c>
      <c r="M244" s="164" t="str">
        <f t="shared" si="17"/>
        <v>SPR2014-1-0</v>
      </c>
    </row>
    <row r="245" spans="1:13">
      <c r="A245" s="167">
        <f>'Order Form'!A260</f>
        <v>15282</v>
      </c>
      <c r="B245" s="167">
        <f>'Order Form'!A260</f>
        <v>15282</v>
      </c>
      <c r="C245" s="168">
        <f t="shared" si="15"/>
        <v>15282</v>
      </c>
      <c r="D245" s="164">
        <f>'Order Form'!$N$2</f>
        <v>0</v>
      </c>
      <c r="E245" s="165">
        <f>'Order Form'!$K$11</f>
        <v>0</v>
      </c>
      <c r="F245" s="165" t="str">
        <f>IF(ISBLANK('Order Form'!$K$12),"",'Order Form'!$K$12)</f>
        <v/>
      </c>
      <c r="G245" s="165">
        <f t="shared" ca="1" si="14"/>
        <v>41493</v>
      </c>
      <c r="H245" s="166">
        <f>'Order Form'!$K$13</f>
        <v>0</v>
      </c>
      <c r="I245" s="169">
        <f>'Order Form'!F260</f>
        <v>13.5</v>
      </c>
      <c r="J245" s="164">
        <f>'Order Form'!K260</f>
        <v>0</v>
      </c>
      <c r="K245" s="164" t="str">
        <f t="shared" si="16"/>
        <v>F</v>
      </c>
      <c r="L245" s="164">
        <f>IF('Pricing + Order Summary'!$O$13&gt;=5000,14,IF('Pricing + Order Summary'!$O$13&gt;=3500,15,IF('Pricing + Order Summary'!$O$13&gt;=2500,16,IF('Pricing + Order Summary'!$O$13&gt;=1000,23,21))))</f>
        <v>21</v>
      </c>
      <c r="M245" s="164" t="str">
        <f t="shared" si="17"/>
        <v>SPR2014-1-0</v>
      </c>
    </row>
    <row r="246" spans="1:13">
      <c r="A246" s="167">
        <f>'Order Form'!A261</f>
        <v>15263</v>
      </c>
      <c r="B246" s="167">
        <f>'Order Form'!A261</f>
        <v>15263</v>
      </c>
      <c r="C246" s="168">
        <f t="shared" si="15"/>
        <v>15263</v>
      </c>
      <c r="D246" s="164">
        <f>'Order Form'!$N$2</f>
        <v>0</v>
      </c>
      <c r="E246" s="165">
        <f>'Order Form'!$K$11</f>
        <v>0</v>
      </c>
      <c r="F246" s="165" t="str">
        <f>IF(ISBLANK('Order Form'!$K$12),"",'Order Form'!$K$12)</f>
        <v/>
      </c>
      <c r="G246" s="165">
        <f t="shared" ca="1" si="14"/>
        <v>41493</v>
      </c>
      <c r="H246" s="166">
        <f>'Order Form'!$K$13</f>
        <v>0</v>
      </c>
      <c r="I246" s="169">
        <f>'Order Form'!F261</f>
        <v>13.5</v>
      </c>
      <c r="J246" s="164">
        <f>'Order Form'!K261</f>
        <v>0</v>
      </c>
      <c r="K246" s="164" t="str">
        <f t="shared" si="16"/>
        <v>F</v>
      </c>
      <c r="L246" s="164">
        <f>IF('Pricing + Order Summary'!$O$13&gt;=5000,14,IF('Pricing + Order Summary'!$O$13&gt;=3500,15,IF('Pricing + Order Summary'!$O$13&gt;=2500,16,IF('Pricing + Order Summary'!$O$13&gt;=1000,23,21))))</f>
        <v>21</v>
      </c>
      <c r="M246" s="164" t="str">
        <f t="shared" si="17"/>
        <v>SPR2014-1-0</v>
      </c>
    </row>
    <row r="247" spans="1:13">
      <c r="A247" s="167">
        <f>'Order Form'!A262</f>
        <v>15264</v>
      </c>
      <c r="B247" s="167">
        <f>'Order Form'!A262</f>
        <v>15264</v>
      </c>
      <c r="C247" s="168">
        <f t="shared" si="15"/>
        <v>15264</v>
      </c>
      <c r="D247" s="164">
        <f>'Order Form'!$N$2</f>
        <v>0</v>
      </c>
      <c r="E247" s="165">
        <f>'Order Form'!$K$11</f>
        <v>0</v>
      </c>
      <c r="F247" s="165" t="str">
        <f>IF(ISBLANK('Order Form'!$K$12),"",'Order Form'!$K$12)</f>
        <v/>
      </c>
      <c r="G247" s="165">
        <f t="shared" ca="1" si="14"/>
        <v>41493</v>
      </c>
      <c r="H247" s="166">
        <f>'Order Form'!$K$13</f>
        <v>0</v>
      </c>
      <c r="I247" s="169">
        <f>'Order Form'!F262</f>
        <v>13.5</v>
      </c>
      <c r="J247" s="164">
        <f>'Order Form'!K262</f>
        <v>0</v>
      </c>
      <c r="K247" s="164" t="str">
        <f t="shared" si="16"/>
        <v>F</v>
      </c>
      <c r="L247" s="164">
        <f>IF('Pricing + Order Summary'!$O$13&gt;=5000,14,IF('Pricing + Order Summary'!$O$13&gt;=3500,15,IF('Pricing + Order Summary'!$O$13&gt;=2500,16,IF('Pricing + Order Summary'!$O$13&gt;=1000,23,21))))</f>
        <v>21</v>
      </c>
      <c r="M247" s="164" t="str">
        <f t="shared" si="17"/>
        <v>SPR2014-1-0</v>
      </c>
    </row>
    <row r="248" spans="1:13">
      <c r="A248" s="167">
        <f>'Order Form'!A263</f>
        <v>15265</v>
      </c>
      <c r="B248" s="167">
        <f>'Order Form'!A263</f>
        <v>15265</v>
      </c>
      <c r="C248" s="168">
        <f t="shared" si="15"/>
        <v>15265</v>
      </c>
      <c r="D248" s="164">
        <f>'Order Form'!$N$2</f>
        <v>0</v>
      </c>
      <c r="E248" s="165">
        <f>'Order Form'!$K$11</f>
        <v>0</v>
      </c>
      <c r="F248" s="165" t="str">
        <f>IF(ISBLANK('Order Form'!$K$12),"",'Order Form'!$K$12)</f>
        <v/>
      </c>
      <c r="G248" s="165">
        <f t="shared" ca="1" si="14"/>
        <v>41493</v>
      </c>
      <c r="H248" s="166">
        <f>'Order Form'!$K$13</f>
        <v>0</v>
      </c>
      <c r="I248" s="169">
        <f>'Order Form'!F263</f>
        <v>13.5</v>
      </c>
      <c r="J248" s="164">
        <f>'Order Form'!K263</f>
        <v>0</v>
      </c>
      <c r="K248" s="164" t="str">
        <f t="shared" si="16"/>
        <v>F</v>
      </c>
      <c r="L248" s="164">
        <f>IF('Pricing + Order Summary'!$O$13&gt;=5000,14,IF('Pricing + Order Summary'!$O$13&gt;=3500,15,IF('Pricing + Order Summary'!$O$13&gt;=2500,16,IF('Pricing + Order Summary'!$O$13&gt;=1000,23,21))))</f>
        <v>21</v>
      </c>
      <c r="M248" s="164" t="str">
        <f t="shared" si="17"/>
        <v>SPR2014-1-0</v>
      </c>
    </row>
    <row r="249" spans="1:13">
      <c r="A249" s="167">
        <f>'Order Form'!A264</f>
        <v>15266</v>
      </c>
      <c r="B249" s="167">
        <f>'Order Form'!A264</f>
        <v>15266</v>
      </c>
      <c r="C249" s="168">
        <f t="shared" si="15"/>
        <v>15266</v>
      </c>
      <c r="D249" s="164">
        <f>'Order Form'!$N$2</f>
        <v>0</v>
      </c>
      <c r="E249" s="165">
        <f>'Order Form'!$K$11</f>
        <v>0</v>
      </c>
      <c r="F249" s="165" t="str">
        <f>IF(ISBLANK('Order Form'!$K$12),"",'Order Form'!$K$12)</f>
        <v/>
      </c>
      <c r="G249" s="165">
        <f t="shared" ca="1" si="14"/>
        <v>41493</v>
      </c>
      <c r="H249" s="166">
        <f>'Order Form'!$K$13</f>
        <v>0</v>
      </c>
      <c r="I249" s="169">
        <f>'Order Form'!F264</f>
        <v>13.5</v>
      </c>
      <c r="J249" s="164">
        <f>'Order Form'!K264</f>
        <v>0</v>
      </c>
      <c r="K249" s="164" t="str">
        <f t="shared" si="16"/>
        <v>F</v>
      </c>
      <c r="L249" s="164">
        <f>IF('Pricing + Order Summary'!$O$13&gt;=5000,14,IF('Pricing + Order Summary'!$O$13&gt;=3500,15,IF('Pricing + Order Summary'!$O$13&gt;=2500,16,IF('Pricing + Order Summary'!$O$13&gt;=1000,23,21))))</f>
        <v>21</v>
      </c>
      <c r="M249" s="164" t="str">
        <f t="shared" si="17"/>
        <v>SPR2014-1-0</v>
      </c>
    </row>
    <row r="250" spans="1:13">
      <c r="A250" s="167">
        <f>'Order Form'!A265</f>
        <v>15275</v>
      </c>
      <c r="B250" s="167">
        <f>'Order Form'!A265</f>
        <v>15275</v>
      </c>
      <c r="C250" s="168">
        <f t="shared" si="15"/>
        <v>15275</v>
      </c>
      <c r="D250" s="164">
        <f>'Order Form'!$N$2</f>
        <v>0</v>
      </c>
      <c r="E250" s="165">
        <f>'Order Form'!$K$11</f>
        <v>0</v>
      </c>
      <c r="F250" s="165" t="str">
        <f>IF(ISBLANK('Order Form'!$K$12),"",'Order Form'!$K$12)</f>
        <v/>
      </c>
      <c r="G250" s="165">
        <f t="shared" ca="1" si="14"/>
        <v>41493</v>
      </c>
      <c r="H250" s="166">
        <f>'Order Form'!$K$13</f>
        <v>0</v>
      </c>
      <c r="I250" s="169">
        <f>'Order Form'!F265</f>
        <v>13.5</v>
      </c>
      <c r="J250" s="164">
        <f>'Order Form'!K265</f>
        <v>0</v>
      </c>
      <c r="K250" s="164" t="str">
        <f t="shared" si="16"/>
        <v>F</v>
      </c>
      <c r="L250" s="164">
        <f>IF('Pricing + Order Summary'!$O$13&gt;=5000,14,IF('Pricing + Order Summary'!$O$13&gt;=3500,15,IF('Pricing + Order Summary'!$O$13&gt;=2500,16,IF('Pricing + Order Summary'!$O$13&gt;=1000,23,21))))</f>
        <v>21</v>
      </c>
      <c r="M250" s="164" t="str">
        <f t="shared" si="17"/>
        <v>SPR2014-1-0</v>
      </c>
    </row>
    <row r="251" spans="1:13">
      <c r="A251" s="167">
        <f>'Order Form'!A266</f>
        <v>15276</v>
      </c>
      <c r="B251" s="167">
        <f>'Order Form'!A266</f>
        <v>15276</v>
      </c>
      <c r="C251" s="168">
        <f t="shared" si="15"/>
        <v>15276</v>
      </c>
      <c r="D251" s="164">
        <f>'Order Form'!$N$2</f>
        <v>0</v>
      </c>
      <c r="E251" s="165">
        <f>'Order Form'!$K$11</f>
        <v>0</v>
      </c>
      <c r="F251" s="165" t="str">
        <f>IF(ISBLANK('Order Form'!$K$12),"",'Order Form'!$K$12)</f>
        <v/>
      </c>
      <c r="G251" s="165">
        <f t="shared" ca="1" si="14"/>
        <v>41493</v>
      </c>
      <c r="H251" s="166">
        <f>'Order Form'!$K$13</f>
        <v>0</v>
      </c>
      <c r="I251" s="169">
        <f>'Order Form'!F266</f>
        <v>13.5</v>
      </c>
      <c r="J251" s="164">
        <f>'Order Form'!K266</f>
        <v>0</v>
      </c>
      <c r="K251" s="164" t="str">
        <f t="shared" si="16"/>
        <v>F</v>
      </c>
      <c r="L251" s="164">
        <f>IF('Pricing + Order Summary'!$O$13&gt;=5000,14,IF('Pricing + Order Summary'!$O$13&gt;=3500,15,IF('Pricing + Order Summary'!$O$13&gt;=2500,16,IF('Pricing + Order Summary'!$O$13&gt;=1000,23,21))))</f>
        <v>21</v>
      </c>
      <c r="M251" s="164" t="str">
        <f t="shared" si="17"/>
        <v>SPR2014-1-0</v>
      </c>
    </row>
    <row r="252" spans="1:13">
      <c r="A252" s="167">
        <f>'Order Form'!A267</f>
        <v>15277</v>
      </c>
      <c r="B252" s="167">
        <f>'Order Form'!A267</f>
        <v>15277</v>
      </c>
      <c r="C252" s="168">
        <f t="shared" si="15"/>
        <v>15277</v>
      </c>
      <c r="D252" s="164">
        <f>'Order Form'!$N$2</f>
        <v>0</v>
      </c>
      <c r="E252" s="165">
        <f>'Order Form'!$K$11</f>
        <v>0</v>
      </c>
      <c r="F252" s="165" t="str">
        <f>IF(ISBLANK('Order Form'!$K$12),"",'Order Form'!$K$12)</f>
        <v/>
      </c>
      <c r="G252" s="165">
        <f t="shared" ca="1" si="14"/>
        <v>41493</v>
      </c>
      <c r="H252" s="166">
        <f>'Order Form'!$K$13</f>
        <v>0</v>
      </c>
      <c r="I252" s="169">
        <f>'Order Form'!F267</f>
        <v>13.5</v>
      </c>
      <c r="J252" s="164">
        <f>'Order Form'!K267</f>
        <v>0</v>
      </c>
      <c r="K252" s="164" t="str">
        <f t="shared" si="16"/>
        <v>F</v>
      </c>
      <c r="L252" s="164">
        <f>IF('Pricing + Order Summary'!$O$13&gt;=5000,14,IF('Pricing + Order Summary'!$O$13&gt;=3500,15,IF('Pricing + Order Summary'!$O$13&gt;=2500,16,IF('Pricing + Order Summary'!$O$13&gt;=1000,23,21))))</f>
        <v>21</v>
      </c>
      <c r="M252" s="164" t="str">
        <f t="shared" si="17"/>
        <v>SPR2014-1-0</v>
      </c>
    </row>
    <row r="253" spans="1:13">
      <c r="A253" s="167">
        <f>'Order Form'!A268</f>
        <v>15278</v>
      </c>
      <c r="B253" s="167">
        <f>'Order Form'!A268</f>
        <v>15278</v>
      </c>
      <c r="C253" s="168">
        <f t="shared" si="15"/>
        <v>15278</v>
      </c>
      <c r="D253" s="164">
        <f>'Order Form'!$N$2</f>
        <v>0</v>
      </c>
      <c r="E253" s="165">
        <f>'Order Form'!$K$11</f>
        <v>0</v>
      </c>
      <c r="F253" s="165" t="str">
        <f>IF(ISBLANK('Order Form'!$K$12),"",'Order Form'!$K$12)</f>
        <v/>
      </c>
      <c r="G253" s="165">
        <f t="shared" ca="1" si="14"/>
        <v>41493</v>
      </c>
      <c r="H253" s="166">
        <f>'Order Form'!$K$13</f>
        <v>0</v>
      </c>
      <c r="I253" s="169">
        <f>'Order Form'!F268</f>
        <v>13.5</v>
      </c>
      <c r="J253" s="164">
        <f>'Order Form'!K268</f>
        <v>0</v>
      </c>
      <c r="K253" s="164" t="str">
        <f t="shared" si="16"/>
        <v>F</v>
      </c>
      <c r="L253" s="164">
        <f>IF('Pricing + Order Summary'!$O$13&gt;=5000,14,IF('Pricing + Order Summary'!$O$13&gt;=3500,15,IF('Pricing + Order Summary'!$O$13&gt;=2500,16,IF('Pricing + Order Summary'!$O$13&gt;=1000,23,21))))</f>
        <v>21</v>
      </c>
      <c r="M253" s="164" t="str">
        <f t="shared" si="17"/>
        <v>SPR2014-1-0</v>
      </c>
    </row>
    <row r="254" spans="1:13">
      <c r="A254" s="167">
        <f>'Order Form'!A269</f>
        <v>15214</v>
      </c>
      <c r="B254" s="167">
        <f>'Order Form'!A269</f>
        <v>15214</v>
      </c>
      <c r="C254" s="168">
        <f t="shared" si="15"/>
        <v>15214</v>
      </c>
      <c r="D254" s="164">
        <f>'Order Form'!$N$2</f>
        <v>0</v>
      </c>
      <c r="E254" s="165">
        <f>'Order Form'!$K$11</f>
        <v>0</v>
      </c>
      <c r="F254" s="165" t="str">
        <f>IF(ISBLANK('Order Form'!$K$12),"",'Order Form'!$K$12)</f>
        <v/>
      </c>
      <c r="G254" s="165">
        <f t="shared" ca="1" si="14"/>
        <v>41493</v>
      </c>
      <c r="H254" s="166">
        <f>'Order Form'!$K$13</f>
        <v>0</v>
      </c>
      <c r="I254" s="169">
        <f>'Order Form'!F269</f>
        <v>13.5</v>
      </c>
      <c r="J254" s="164">
        <f>'Order Form'!K269</f>
        <v>0</v>
      </c>
      <c r="K254" s="164" t="str">
        <f t="shared" si="16"/>
        <v>F</v>
      </c>
      <c r="L254" s="164">
        <f>IF('Pricing + Order Summary'!$O$13&gt;=5000,14,IF('Pricing + Order Summary'!$O$13&gt;=3500,15,IF('Pricing + Order Summary'!$O$13&gt;=2500,16,IF('Pricing + Order Summary'!$O$13&gt;=1000,23,21))))</f>
        <v>21</v>
      </c>
      <c r="M254" s="164" t="str">
        <f t="shared" si="17"/>
        <v>SPR2014-1-0</v>
      </c>
    </row>
    <row r="255" spans="1:13">
      <c r="A255" s="167">
        <f>'Order Form'!A270</f>
        <v>15215</v>
      </c>
      <c r="B255" s="167">
        <f>'Order Form'!A270</f>
        <v>15215</v>
      </c>
      <c r="C255" s="168">
        <f t="shared" si="15"/>
        <v>15215</v>
      </c>
      <c r="D255" s="164">
        <f>'Order Form'!$N$2</f>
        <v>0</v>
      </c>
      <c r="E255" s="165">
        <f>'Order Form'!$K$11</f>
        <v>0</v>
      </c>
      <c r="F255" s="165" t="str">
        <f>IF(ISBLANK('Order Form'!$K$12),"",'Order Form'!$K$12)</f>
        <v/>
      </c>
      <c r="G255" s="165">
        <f t="shared" ca="1" si="14"/>
        <v>41493</v>
      </c>
      <c r="H255" s="166">
        <f>'Order Form'!$K$13</f>
        <v>0</v>
      </c>
      <c r="I255" s="169">
        <f>'Order Form'!F270</f>
        <v>13.5</v>
      </c>
      <c r="J255" s="164">
        <f>'Order Form'!K270</f>
        <v>0</v>
      </c>
      <c r="K255" s="164" t="str">
        <f t="shared" si="16"/>
        <v>F</v>
      </c>
      <c r="L255" s="164">
        <f>IF('Pricing + Order Summary'!$O$13&gt;=5000,14,IF('Pricing + Order Summary'!$O$13&gt;=3500,15,IF('Pricing + Order Summary'!$O$13&gt;=2500,16,IF('Pricing + Order Summary'!$O$13&gt;=1000,23,21))))</f>
        <v>21</v>
      </c>
      <c r="M255" s="164" t="str">
        <f t="shared" si="17"/>
        <v>SPR2014-1-0</v>
      </c>
    </row>
    <row r="256" spans="1:13">
      <c r="A256" s="167">
        <f>'Order Form'!A271</f>
        <v>15216</v>
      </c>
      <c r="B256" s="167">
        <f>'Order Form'!A271</f>
        <v>15216</v>
      </c>
      <c r="C256" s="168">
        <f t="shared" si="15"/>
        <v>15216</v>
      </c>
      <c r="D256" s="164">
        <f>'Order Form'!$N$2</f>
        <v>0</v>
      </c>
      <c r="E256" s="165">
        <f>'Order Form'!$K$11</f>
        <v>0</v>
      </c>
      <c r="F256" s="165" t="str">
        <f>IF(ISBLANK('Order Form'!$K$12),"",'Order Form'!$K$12)</f>
        <v/>
      </c>
      <c r="G256" s="165">
        <f t="shared" ca="1" si="14"/>
        <v>41493</v>
      </c>
      <c r="H256" s="166">
        <f>'Order Form'!$K$13</f>
        <v>0</v>
      </c>
      <c r="I256" s="169">
        <f>'Order Form'!F271</f>
        <v>13.5</v>
      </c>
      <c r="J256" s="164">
        <f>'Order Form'!K271</f>
        <v>0</v>
      </c>
      <c r="K256" s="164" t="str">
        <f t="shared" si="16"/>
        <v>F</v>
      </c>
      <c r="L256" s="164">
        <f>IF('Pricing + Order Summary'!$O$13&gt;=5000,14,IF('Pricing + Order Summary'!$O$13&gt;=3500,15,IF('Pricing + Order Summary'!$O$13&gt;=2500,16,IF('Pricing + Order Summary'!$O$13&gt;=1000,23,21))))</f>
        <v>21</v>
      </c>
      <c r="M256" s="164" t="str">
        <f t="shared" si="17"/>
        <v>SPR2014-1-0</v>
      </c>
    </row>
    <row r="257" spans="1:13">
      <c r="A257" s="167">
        <f>'Order Form'!A272</f>
        <v>15217</v>
      </c>
      <c r="B257" s="167">
        <f>'Order Form'!A272</f>
        <v>15217</v>
      </c>
      <c r="C257" s="168">
        <f t="shared" si="15"/>
        <v>15217</v>
      </c>
      <c r="D257" s="164">
        <f>'Order Form'!$N$2</f>
        <v>0</v>
      </c>
      <c r="E257" s="165">
        <f>'Order Form'!$K$11</f>
        <v>0</v>
      </c>
      <c r="F257" s="165" t="str">
        <f>IF(ISBLANK('Order Form'!$K$12),"",'Order Form'!$K$12)</f>
        <v/>
      </c>
      <c r="G257" s="165">
        <f t="shared" ca="1" si="14"/>
        <v>41493</v>
      </c>
      <c r="H257" s="166">
        <f>'Order Form'!$K$13</f>
        <v>0</v>
      </c>
      <c r="I257" s="169">
        <f>'Order Form'!F272</f>
        <v>13.5</v>
      </c>
      <c r="J257" s="164">
        <f>'Order Form'!K272</f>
        <v>0</v>
      </c>
      <c r="K257" s="164" t="str">
        <f t="shared" si="16"/>
        <v>F</v>
      </c>
      <c r="L257" s="164">
        <f>IF('Pricing + Order Summary'!$O$13&gt;=5000,14,IF('Pricing + Order Summary'!$O$13&gt;=3500,15,IF('Pricing + Order Summary'!$O$13&gt;=2500,16,IF('Pricing + Order Summary'!$O$13&gt;=1000,23,21))))</f>
        <v>21</v>
      </c>
      <c r="M257" s="164" t="str">
        <f t="shared" si="17"/>
        <v>SPR2014-1-0</v>
      </c>
    </row>
    <row r="258" spans="1:13">
      <c r="A258" s="167">
        <f>'Order Form'!A273</f>
        <v>15218</v>
      </c>
      <c r="B258" s="167">
        <f>'Order Form'!A273</f>
        <v>15218</v>
      </c>
      <c r="C258" s="168">
        <f t="shared" si="15"/>
        <v>15218</v>
      </c>
      <c r="D258" s="164">
        <f>'Order Form'!$N$2</f>
        <v>0</v>
      </c>
      <c r="E258" s="165">
        <f>'Order Form'!$K$11</f>
        <v>0</v>
      </c>
      <c r="F258" s="165" t="str">
        <f>IF(ISBLANK('Order Form'!$K$12),"",'Order Form'!$K$12)</f>
        <v/>
      </c>
      <c r="G258" s="165">
        <f t="shared" ref="G258:G321" ca="1" si="18">TODAY()</f>
        <v>41493</v>
      </c>
      <c r="H258" s="166">
        <f>'Order Form'!$K$13</f>
        <v>0</v>
      </c>
      <c r="I258" s="169">
        <f>'Order Form'!F273</f>
        <v>13.5</v>
      </c>
      <c r="J258" s="164">
        <f>'Order Form'!K273</f>
        <v>0</v>
      </c>
      <c r="K258" s="164" t="str">
        <f t="shared" si="16"/>
        <v>F</v>
      </c>
      <c r="L258" s="164">
        <f>IF('Pricing + Order Summary'!$O$13&gt;=5000,14,IF('Pricing + Order Summary'!$O$13&gt;=3500,15,IF('Pricing + Order Summary'!$O$13&gt;=2500,16,IF('Pricing + Order Summary'!$O$13&gt;=1000,23,21))))</f>
        <v>21</v>
      </c>
      <c r="M258" s="164" t="str">
        <f t="shared" si="17"/>
        <v>SPR2014-1-0</v>
      </c>
    </row>
    <row r="259" spans="1:13">
      <c r="A259" s="167">
        <f>'Order Form'!A274</f>
        <v>15219</v>
      </c>
      <c r="B259" s="167">
        <f>'Order Form'!A274</f>
        <v>15219</v>
      </c>
      <c r="C259" s="168">
        <f t="shared" ref="C259:C322" si="19">IF(B259=0,A259,B259)</f>
        <v>15219</v>
      </c>
      <c r="D259" s="164">
        <f>'Order Form'!$N$2</f>
        <v>0</v>
      </c>
      <c r="E259" s="165">
        <f>'Order Form'!$K$11</f>
        <v>0</v>
      </c>
      <c r="F259" s="165" t="str">
        <f>IF(ISBLANK('Order Form'!$K$12),"",'Order Form'!$K$12)</f>
        <v/>
      </c>
      <c r="G259" s="165">
        <f t="shared" ca="1" si="18"/>
        <v>41493</v>
      </c>
      <c r="H259" s="166">
        <f>'Order Form'!$K$13</f>
        <v>0</v>
      </c>
      <c r="I259" s="169">
        <f>'Order Form'!F274</f>
        <v>13.5</v>
      </c>
      <c r="J259" s="164">
        <f>'Order Form'!K274</f>
        <v>0</v>
      </c>
      <c r="K259" s="164" t="str">
        <f t="shared" ref="K259:K322" si="20">IF(J259=0,"F","T")</f>
        <v>F</v>
      </c>
      <c r="L259" s="164">
        <f>IF('Pricing + Order Summary'!$O$13&gt;=5000,14,IF('Pricing + Order Summary'!$O$13&gt;=3500,15,IF('Pricing + Order Summary'!$O$13&gt;=2500,16,IF('Pricing + Order Summary'!$O$13&gt;=1000,23,21))))</f>
        <v>21</v>
      </c>
      <c r="M259" s="164" t="str">
        <f t="shared" ref="M259:M322" si="21">"SPR2014"&amp;"-1-"&amp;D259</f>
        <v>SPR2014-1-0</v>
      </c>
    </row>
    <row r="260" spans="1:13">
      <c r="A260" s="167">
        <f>'Order Form'!A275</f>
        <v>15220</v>
      </c>
      <c r="B260" s="167">
        <f>'Order Form'!A275</f>
        <v>15220</v>
      </c>
      <c r="C260" s="168">
        <f t="shared" si="19"/>
        <v>15220</v>
      </c>
      <c r="D260" s="164">
        <f>'Order Form'!$N$2</f>
        <v>0</v>
      </c>
      <c r="E260" s="165">
        <f>'Order Form'!$K$11</f>
        <v>0</v>
      </c>
      <c r="F260" s="165" t="str">
        <f>IF(ISBLANK('Order Form'!$K$12),"",'Order Form'!$K$12)</f>
        <v/>
      </c>
      <c r="G260" s="165">
        <f t="shared" ca="1" si="18"/>
        <v>41493</v>
      </c>
      <c r="H260" s="166">
        <f>'Order Form'!$K$13</f>
        <v>0</v>
      </c>
      <c r="I260" s="169">
        <f>'Order Form'!F275</f>
        <v>13.5</v>
      </c>
      <c r="J260" s="164">
        <f>'Order Form'!K275</f>
        <v>0</v>
      </c>
      <c r="K260" s="164" t="str">
        <f t="shared" si="20"/>
        <v>F</v>
      </c>
      <c r="L260" s="164">
        <f>IF('Pricing + Order Summary'!$O$13&gt;=5000,14,IF('Pricing + Order Summary'!$O$13&gt;=3500,15,IF('Pricing + Order Summary'!$O$13&gt;=2500,16,IF('Pricing + Order Summary'!$O$13&gt;=1000,23,21))))</f>
        <v>21</v>
      </c>
      <c r="M260" s="164" t="str">
        <f t="shared" si="21"/>
        <v>SPR2014-1-0</v>
      </c>
    </row>
    <row r="261" spans="1:13">
      <c r="A261" s="167">
        <f>'Order Form'!A276</f>
        <v>15221</v>
      </c>
      <c r="B261" s="167">
        <f>'Order Form'!A276</f>
        <v>15221</v>
      </c>
      <c r="C261" s="168">
        <f t="shared" si="19"/>
        <v>15221</v>
      </c>
      <c r="D261" s="164">
        <f>'Order Form'!$N$2</f>
        <v>0</v>
      </c>
      <c r="E261" s="165">
        <f>'Order Form'!$K$11</f>
        <v>0</v>
      </c>
      <c r="F261" s="165" t="str">
        <f>IF(ISBLANK('Order Form'!$K$12),"",'Order Form'!$K$12)</f>
        <v/>
      </c>
      <c r="G261" s="165">
        <f t="shared" ca="1" si="18"/>
        <v>41493</v>
      </c>
      <c r="H261" s="166">
        <f>'Order Form'!$K$13</f>
        <v>0</v>
      </c>
      <c r="I261" s="169">
        <f>'Order Form'!F276</f>
        <v>13.5</v>
      </c>
      <c r="J261" s="164">
        <f>'Order Form'!K276</f>
        <v>0</v>
      </c>
      <c r="K261" s="164" t="str">
        <f t="shared" si="20"/>
        <v>F</v>
      </c>
      <c r="L261" s="164">
        <f>IF('Pricing + Order Summary'!$O$13&gt;=5000,14,IF('Pricing + Order Summary'!$O$13&gt;=3500,15,IF('Pricing + Order Summary'!$O$13&gt;=2500,16,IF('Pricing + Order Summary'!$O$13&gt;=1000,23,21))))</f>
        <v>21</v>
      </c>
      <c r="M261" s="164" t="str">
        <f t="shared" si="21"/>
        <v>SPR2014-1-0</v>
      </c>
    </row>
    <row r="262" spans="1:13">
      <c r="A262" s="167">
        <f>'Order Form'!A277</f>
        <v>15245</v>
      </c>
      <c r="B262" s="167">
        <f>'Order Form'!A277</f>
        <v>15245</v>
      </c>
      <c r="C262" s="168">
        <f t="shared" si="19"/>
        <v>15245</v>
      </c>
      <c r="D262" s="164">
        <f>'Order Form'!$N$2</f>
        <v>0</v>
      </c>
      <c r="E262" s="165">
        <f>'Order Form'!$K$11</f>
        <v>0</v>
      </c>
      <c r="F262" s="165" t="str">
        <f>IF(ISBLANK('Order Form'!$K$12),"",'Order Form'!$K$12)</f>
        <v/>
      </c>
      <c r="G262" s="165">
        <f t="shared" ca="1" si="18"/>
        <v>41493</v>
      </c>
      <c r="H262" s="166">
        <f>'Order Form'!$K$13</f>
        <v>0</v>
      </c>
      <c r="I262" s="169">
        <f>'Order Form'!F277</f>
        <v>17.5</v>
      </c>
      <c r="J262" s="164">
        <f>'Order Form'!K277</f>
        <v>0</v>
      </c>
      <c r="K262" s="164" t="str">
        <f t="shared" si="20"/>
        <v>F</v>
      </c>
      <c r="L262" s="164">
        <f>IF('Pricing + Order Summary'!$O$13&gt;=5000,14,IF('Pricing + Order Summary'!$O$13&gt;=3500,15,IF('Pricing + Order Summary'!$O$13&gt;=2500,16,IF('Pricing + Order Summary'!$O$13&gt;=1000,23,21))))</f>
        <v>21</v>
      </c>
      <c r="M262" s="164" t="str">
        <f t="shared" si="21"/>
        <v>SPR2014-1-0</v>
      </c>
    </row>
    <row r="263" spans="1:13">
      <c r="A263" s="167">
        <f>'Order Form'!A278</f>
        <v>15246</v>
      </c>
      <c r="B263" s="167">
        <f>'Order Form'!A278</f>
        <v>15246</v>
      </c>
      <c r="C263" s="168">
        <f t="shared" si="19"/>
        <v>15246</v>
      </c>
      <c r="D263" s="164">
        <f>'Order Form'!$N$2</f>
        <v>0</v>
      </c>
      <c r="E263" s="165">
        <f>'Order Form'!$K$11</f>
        <v>0</v>
      </c>
      <c r="F263" s="165" t="str">
        <f>IF(ISBLANK('Order Form'!$K$12),"",'Order Form'!$K$12)</f>
        <v/>
      </c>
      <c r="G263" s="165">
        <f t="shared" ca="1" si="18"/>
        <v>41493</v>
      </c>
      <c r="H263" s="166">
        <f>'Order Form'!$K$13</f>
        <v>0</v>
      </c>
      <c r="I263" s="169">
        <f>'Order Form'!F278</f>
        <v>17.5</v>
      </c>
      <c r="J263" s="164">
        <f>'Order Form'!K278</f>
        <v>0</v>
      </c>
      <c r="K263" s="164" t="str">
        <f t="shared" si="20"/>
        <v>F</v>
      </c>
      <c r="L263" s="164">
        <f>IF('Pricing + Order Summary'!$O$13&gt;=5000,14,IF('Pricing + Order Summary'!$O$13&gt;=3500,15,IF('Pricing + Order Summary'!$O$13&gt;=2500,16,IF('Pricing + Order Summary'!$O$13&gt;=1000,23,21))))</f>
        <v>21</v>
      </c>
      <c r="M263" s="164" t="str">
        <f t="shared" si="21"/>
        <v>SPR2014-1-0</v>
      </c>
    </row>
    <row r="264" spans="1:13">
      <c r="A264" s="167">
        <f>'Order Form'!A279</f>
        <v>15247</v>
      </c>
      <c r="B264" s="167">
        <f>'Order Form'!A279</f>
        <v>15247</v>
      </c>
      <c r="C264" s="168">
        <f t="shared" si="19"/>
        <v>15247</v>
      </c>
      <c r="D264" s="164">
        <f>'Order Form'!$N$2</f>
        <v>0</v>
      </c>
      <c r="E264" s="165">
        <f>'Order Form'!$K$11</f>
        <v>0</v>
      </c>
      <c r="F264" s="165" t="str">
        <f>IF(ISBLANK('Order Form'!$K$12),"",'Order Form'!$K$12)</f>
        <v/>
      </c>
      <c r="G264" s="165">
        <f t="shared" ca="1" si="18"/>
        <v>41493</v>
      </c>
      <c r="H264" s="166">
        <f>'Order Form'!$K$13</f>
        <v>0</v>
      </c>
      <c r="I264" s="169">
        <f>'Order Form'!F279</f>
        <v>17.5</v>
      </c>
      <c r="J264" s="164">
        <f>'Order Form'!K279</f>
        <v>0</v>
      </c>
      <c r="K264" s="164" t="str">
        <f t="shared" si="20"/>
        <v>F</v>
      </c>
      <c r="L264" s="164">
        <f>IF('Pricing + Order Summary'!$O$13&gt;=5000,14,IF('Pricing + Order Summary'!$O$13&gt;=3500,15,IF('Pricing + Order Summary'!$O$13&gt;=2500,16,IF('Pricing + Order Summary'!$O$13&gt;=1000,23,21))))</f>
        <v>21</v>
      </c>
      <c r="M264" s="164" t="str">
        <f t="shared" si="21"/>
        <v>SPR2014-1-0</v>
      </c>
    </row>
    <row r="265" spans="1:13">
      <c r="A265" s="167">
        <f>'Order Form'!A280</f>
        <v>15248</v>
      </c>
      <c r="B265" s="167">
        <f>'Order Form'!A280</f>
        <v>15248</v>
      </c>
      <c r="C265" s="168">
        <f t="shared" si="19"/>
        <v>15248</v>
      </c>
      <c r="D265" s="164">
        <f>'Order Form'!$N$2</f>
        <v>0</v>
      </c>
      <c r="E265" s="165">
        <f>'Order Form'!$K$11</f>
        <v>0</v>
      </c>
      <c r="F265" s="165" t="str">
        <f>IF(ISBLANK('Order Form'!$K$12),"",'Order Form'!$K$12)</f>
        <v/>
      </c>
      <c r="G265" s="165">
        <f t="shared" ca="1" si="18"/>
        <v>41493</v>
      </c>
      <c r="H265" s="166">
        <f>'Order Form'!$K$13</f>
        <v>0</v>
      </c>
      <c r="I265" s="169">
        <f>'Order Form'!F280</f>
        <v>17.5</v>
      </c>
      <c r="J265" s="164">
        <f>'Order Form'!K280</f>
        <v>0</v>
      </c>
      <c r="K265" s="164" t="str">
        <f t="shared" si="20"/>
        <v>F</v>
      </c>
      <c r="L265" s="164">
        <f>IF('Pricing + Order Summary'!$O$13&gt;=5000,14,IF('Pricing + Order Summary'!$O$13&gt;=3500,15,IF('Pricing + Order Summary'!$O$13&gt;=2500,16,IF('Pricing + Order Summary'!$O$13&gt;=1000,23,21))))</f>
        <v>21</v>
      </c>
      <c r="M265" s="164" t="str">
        <f t="shared" si="21"/>
        <v>SPR2014-1-0</v>
      </c>
    </row>
    <row r="266" spans="1:13">
      <c r="A266" s="167">
        <f>'Order Form'!A281</f>
        <v>15241</v>
      </c>
      <c r="B266" s="167">
        <f>'Order Form'!A281</f>
        <v>15241</v>
      </c>
      <c r="C266" s="168">
        <f t="shared" si="19"/>
        <v>15241</v>
      </c>
      <c r="D266" s="164">
        <f>'Order Form'!$N$2</f>
        <v>0</v>
      </c>
      <c r="E266" s="165">
        <f>'Order Form'!$K$11</f>
        <v>0</v>
      </c>
      <c r="F266" s="165" t="str">
        <f>IF(ISBLANK('Order Form'!$K$12),"",'Order Form'!$K$12)</f>
        <v/>
      </c>
      <c r="G266" s="165">
        <f t="shared" ca="1" si="18"/>
        <v>41493</v>
      </c>
      <c r="H266" s="166">
        <f>'Order Form'!$K$13</f>
        <v>0</v>
      </c>
      <c r="I266" s="169">
        <f>'Order Form'!F281</f>
        <v>17.5</v>
      </c>
      <c r="J266" s="164">
        <f>'Order Form'!K281</f>
        <v>0</v>
      </c>
      <c r="K266" s="164" t="str">
        <f t="shared" si="20"/>
        <v>F</v>
      </c>
      <c r="L266" s="164">
        <f>IF('Pricing + Order Summary'!$O$13&gt;=5000,14,IF('Pricing + Order Summary'!$O$13&gt;=3500,15,IF('Pricing + Order Summary'!$O$13&gt;=2500,16,IF('Pricing + Order Summary'!$O$13&gt;=1000,23,21))))</f>
        <v>21</v>
      </c>
      <c r="M266" s="164" t="str">
        <f t="shared" si="21"/>
        <v>SPR2014-1-0</v>
      </c>
    </row>
    <row r="267" spans="1:13">
      <c r="A267" s="167">
        <f>'Order Form'!A282</f>
        <v>15242</v>
      </c>
      <c r="B267" s="167">
        <f>'Order Form'!A282</f>
        <v>15242</v>
      </c>
      <c r="C267" s="168">
        <f t="shared" si="19"/>
        <v>15242</v>
      </c>
      <c r="D267" s="164">
        <f>'Order Form'!$N$2</f>
        <v>0</v>
      </c>
      <c r="E267" s="165">
        <f>'Order Form'!$K$11</f>
        <v>0</v>
      </c>
      <c r="F267" s="165" t="str">
        <f>IF(ISBLANK('Order Form'!$K$12),"",'Order Form'!$K$12)</f>
        <v/>
      </c>
      <c r="G267" s="165">
        <f t="shared" ca="1" si="18"/>
        <v>41493</v>
      </c>
      <c r="H267" s="166">
        <f>'Order Form'!$K$13</f>
        <v>0</v>
      </c>
      <c r="I267" s="169">
        <f>'Order Form'!F282</f>
        <v>17.5</v>
      </c>
      <c r="J267" s="164">
        <f>'Order Form'!K282</f>
        <v>0</v>
      </c>
      <c r="K267" s="164" t="str">
        <f t="shared" si="20"/>
        <v>F</v>
      </c>
      <c r="L267" s="164">
        <f>IF('Pricing + Order Summary'!$O$13&gt;=5000,14,IF('Pricing + Order Summary'!$O$13&gt;=3500,15,IF('Pricing + Order Summary'!$O$13&gt;=2500,16,IF('Pricing + Order Summary'!$O$13&gt;=1000,23,21))))</f>
        <v>21</v>
      </c>
      <c r="M267" s="164" t="str">
        <f t="shared" si="21"/>
        <v>SPR2014-1-0</v>
      </c>
    </row>
    <row r="268" spans="1:13">
      <c r="A268" s="167">
        <f>'Order Form'!A283</f>
        <v>15243</v>
      </c>
      <c r="B268" s="167">
        <f>'Order Form'!A283</f>
        <v>15243</v>
      </c>
      <c r="C268" s="168">
        <f t="shared" si="19"/>
        <v>15243</v>
      </c>
      <c r="D268" s="164">
        <f>'Order Form'!$N$2</f>
        <v>0</v>
      </c>
      <c r="E268" s="165">
        <f>'Order Form'!$K$11</f>
        <v>0</v>
      </c>
      <c r="F268" s="165" t="str">
        <f>IF(ISBLANK('Order Form'!$K$12),"",'Order Form'!$K$12)</f>
        <v/>
      </c>
      <c r="G268" s="165">
        <f t="shared" ca="1" si="18"/>
        <v>41493</v>
      </c>
      <c r="H268" s="166">
        <f>'Order Form'!$K$13</f>
        <v>0</v>
      </c>
      <c r="I268" s="169">
        <f>'Order Form'!F283</f>
        <v>17.5</v>
      </c>
      <c r="J268" s="164">
        <f>'Order Form'!K283</f>
        <v>0</v>
      </c>
      <c r="K268" s="164" t="str">
        <f t="shared" si="20"/>
        <v>F</v>
      </c>
      <c r="L268" s="164">
        <f>IF('Pricing + Order Summary'!$O$13&gt;=5000,14,IF('Pricing + Order Summary'!$O$13&gt;=3500,15,IF('Pricing + Order Summary'!$O$13&gt;=2500,16,IF('Pricing + Order Summary'!$O$13&gt;=1000,23,21))))</f>
        <v>21</v>
      </c>
      <c r="M268" s="164" t="str">
        <f t="shared" si="21"/>
        <v>SPR2014-1-0</v>
      </c>
    </row>
    <row r="269" spans="1:13">
      <c r="A269" s="167">
        <f>'Order Form'!A284</f>
        <v>15244</v>
      </c>
      <c r="B269" s="167">
        <f>'Order Form'!A284</f>
        <v>15244</v>
      </c>
      <c r="C269" s="168">
        <f t="shared" si="19"/>
        <v>15244</v>
      </c>
      <c r="D269" s="164">
        <f>'Order Form'!$N$2</f>
        <v>0</v>
      </c>
      <c r="E269" s="165">
        <f>'Order Form'!$K$11</f>
        <v>0</v>
      </c>
      <c r="F269" s="165" t="str">
        <f>IF(ISBLANK('Order Form'!$K$12),"",'Order Form'!$K$12)</f>
        <v/>
      </c>
      <c r="G269" s="165">
        <f t="shared" ca="1" si="18"/>
        <v>41493</v>
      </c>
      <c r="H269" s="166">
        <f>'Order Form'!$K$13</f>
        <v>0</v>
      </c>
      <c r="I269" s="169">
        <f>'Order Form'!F284</f>
        <v>17.5</v>
      </c>
      <c r="J269" s="164">
        <f>'Order Form'!K284</f>
        <v>0</v>
      </c>
      <c r="K269" s="164" t="str">
        <f t="shared" si="20"/>
        <v>F</v>
      </c>
      <c r="L269" s="164">
        <f>IF('Pricing + Order Summary'!$O$13&gt;=5000,14,IF('Pricing + Order Summary'!$O$13&gt;=3500,15,IF('Pricing + Order Summary'!$O$13&gt;=2500,16,IF('Pricing + Order Summary'!$O$13&gt;=1000,23,21))))</f>
        <v>21</v>
      </c>
      <c r="M269" s="164" t="str">
        <f t="shared" si="21"/>
        <v>SPR2014-1-0</v>
      </c>
    </row>
    <row r="270" spans="1:13">
      <c r="A270" s="167">
        <f>'Order Form'!A285</f>
        <v>15233</v>
      </c>
      <c r="B270" s="167">
        <f>'Order Form'!A285</f>
        <v>15233</v>
      </c>
      <c r="C270" s="168">
        <f t="shared" si="19"/>
        <v>15233</v>
      </c>
      <c r="D270" s="164">
        <f>'Order Form'!$N$2</f>
        <v>0</v>
      </c>
      <c r="E270" s="165">
        <f>'Order Form'!$K$11</f>
        <v>0</v>
      </c>
      <c r="F270" s="165" t="str">
        <f>IF(ISBLANK('Order Form'!$K$12),"",'Order Form'!$K$12)</f>
        <v/>
      </c>
      <c r="G270" s="165">
        <f t="shared" ca="1" si="18"/>
        <v>41493</v>
      </c>
      <c r="H270" s="166">
        <f>'Order Form'!$K$13</f>
        <v>0</v>
      </c>
      <c r="I270" s="169">
        <f>'Order Form'!F285</f>
        <v>17.5</v>
      </c>
      <c r="J270" s="164">
        <f>'Order Form'!K285</f>
        <v>0</v>
      </c>
      <c r="K270" s="164" t="str">
        <f t="shared" si="20"/>
        <v>F</v>
      </c>
      <c r="L270" s="164">
        <f>IF('Pricing + Order Summary'!$O$13&gt;=5000,14,IF('Pricing + Order Summary'!$O$13&gt;=3500,15,IF('Pricing + Order Summary'!$O$13&gt;=2500,16,IF('Pricing + Order Summary'!$O$13&gt;=1000,23,21))))</f>
        <v>21</v>
      </c>
      <c r="M270" s="164" t="str">
        <f t="shared" si="21"/>
        <v>SPR2014-1-0</v>
      </c>
    </row>
    <row r="271" spans="1:13">
      <c r="A271" s="167">
        <f>'Order Form'!A286</f>
        <v>15234</v>
      </c>
      <c r="B271" s="167">
        <f>'Order Form'!A286</f>
        <v>15234</v>
      </c>
      <c r="C271" s="168">
        <f t="shared" si="19"/>
        <v>15234</v>
      </c>
      <c r="D271" s="164">
        <f>'Order Form'!$N$2</f>
        <v>0</v>
      </c>
      <c r="E271" s="165">
        <f>'Order Form'!$K$11</f>
        <v>0</v>
      </c>
      <c r="F271" s="165" t="str">
        <f>IF(ISBLANK('Order Form'!$K$12),"",'Order Form'!$K$12)</f>
        <v/>
      </c>
      <c r="G271" s="165">
        <f t="shared" ca="1" si="18"/>
        <v>41493</v>
      </c>
      <c r="H271" s="166">
        <f>'Order Form'!$K$13</f>
        <v>0</v>
      </c>
      <c r="I271" s="169">
        <f>'Order Form'!F286</f>
        <v>17.5</v>
      </c>
      <c r="J271" s="164">
        <f>'Order Form'!K286</f>
        <v>0</v>
      </c>
      <c r="K271" s="164" t="str">
        <f t="shared" si="20"/>
        <v>F</v>
      </c>
      <c r="L271" s="164">
        <f>IF('Pricing + Order Summary'!$O$13&gt;=5000,14,IF('Pricing + Order Summary'!$O$13&gt;=3500,15,IF('Pricing + Order Summary'!$O$13&gt;=2500,16,IF('Pricing + Order Summary'!$O$13&gt;=1000,23,21))))</f>
        <v>21</v>
      </c>
      <c r="M271" s="164" t="str">
        <f t="shared" si="21"/>
        <v>SPR2014-1-0</v>
      </c>
    </row>
    <row r="272" spans="1:13">
      <c r="A272" s="167">
        <f>'Order Form'!A287</f>
        <v>15235</v>
      </c>
      <c r="B272" s="167">
        <f>'Order Form'!A287</f>
        <v>15235</v>
      </c>
      <c r="C272" s="168">
        <f t="shared" si="19"/>
        <v>15235</v>
      </c>
      <c r="D272" s="164">
        <f>'Order Form'!$N$2</f>
        <v>0</v>
      </c>
      <c r="E272" s="165">
        <f>'Order Form'!$K$11</f>
        <v>0</v>
      </c>
      <c r="F272" s="165" t="str">
        <f>IF(ISBLANK('Order Form'!$K$12),"",'Order Form'!$K$12)</f>
        <v/>
      </c>
      <c r="G272" s="165">
        <f t="shared" ca="1" si="18"/>
        <v>41493</v>
      </c>
      <c r="H272" s="166">
        <f>'Order Form'!$K$13</f>
        <v>0</v>
      </c>
      <c r="I272" s="169">
        <f>'Order Form'!F287</f>
        <v>17.5</v>
      </c>
      <c r="J272" s="164">
        <f>'Order Form'!K287</f>
        <v>0</v>
      </c>
      <c r="K272" s="164" t="str">
        <f t="shared" si="20"/>
        <v>F</v>
      </c>
      <c r="L272" s="164">
        <f>IF('Pricing + Order Summary'!$O$13&gt;=5000,14,IF('Pricing + Order Summary'!$O$13&gt;=3500,15,IF('Pricing + Order Summary'!$O$13&gt;=2500,16,IF('Pricing + Order Summary'!$O$13&gt;=1000,23,21))))</f>
        <v>21</v>
      </c>
      <c r="M272" s="164" t="str">
        <f t="shared" si="21"/>
        <v>SPR2014-1-0</v>
      </c>
    </row>
    <row r="273" spans="1:13">
      <c r="A273" s="167">
        <f>'Order Form'!A288</f>
        <v>15236</v>
      </c>
      <c r="B273" s="167">
        <f>'Order Form'!A288</f>
        <v>15236</v>
      </c>
      <c r="C273" s="168">
        <f t="shared" si="19"/>
        <v>15236</v>
      </c>
      <c r="D273" s="164">
        <f>'Order Form'!$N$2</f>
        <v>0</v>
      </c>
      <c r="E273" s="165">
        <f>'Order Form'!$K$11</f>
        <v>0</v>
      </c>
      <c r="F273" s="165" t="str">
        <f>IF(ISBLANK('Order Form'!$K$12),"",'Order Form'!$K$12)</f>
        <v/>
      </c>
      <c r="G273" s="165">
        <f t="shared" ca="1" si="18"/>
        <v>41493</v>
      </c>
      <c r="H273" s="166">
        <f>'Order Form'!$K$13</f>
        <v>0</v>
      </c>
      <c r="I273" s="169">
        <f>'Order Form'!F288</f>
        <v>17.5</v>
      </c>
      <c r="J273" s="164">
        <f>'Order Form'!K288</f>
        <v>0</v>
      </c>
      <c r="K273" s="164" t="str">
        <f t="shared" si="20"/>
        <v>F</v>
      </c>
      <c r="L273" s="164">
        <f>IF('Pricing + Order Summary'!$O$13&gt;=5000,14,IF('Pricing + Order Summary'!$O$13&gt;=3500,15,IF('Pricing + Order Summary'!$O$13&gt;=2500,16,IF('Pricing + Order Summary'!$O$13&gt;=1000,23,21))))</f>
        <v>21</v>
      </c>
      <c r="M273" s="164" t="str">
        <f t="shared" si="21"/>
        <v>SPR2014-1-0</v>
      </c>
    </row>
    <row r="274" spans="1:13">
      <c r="A274" s="167">
        <f>'Order Form'!A289</f>
        <v>15237</v>
      </c>
      <c r="B274" s="167">
        <f>'Order Form'!A289</f>
        <v>15237</v>
      </c>
      <c r="C274" s="168">
        <f t="shared" si="19"/>
        <v>15237</v>
      </c>
      <c r="D274" s="164">
        <f>'Order Form'!$N$2</f>
        <v>0</v>
      </c>
      <c r="E274" s="165">
        <f>'Order Form'!$K$11</f>
        <v>0</v>
      </c>
      <c r="F274" s="165" t="str">
        <f>IF(ISBLANK('Order Form'!$K$12),"",'Order Form'!$K$12)</f>
        <v/>
      </c>
      <c r="G274" s="165">
        <f t="shared" ca="1" si="18"/>
        <v>41493</v>
      </c>
      <c r="H274" s="166">
        <f>'Order Form'!$K$13</f>
        <v>0</v>
      </c>
      <c r="I274" s="169">
        <f>'Order Form'!F289</f>
        <v>17.5</v>
      </c>
      <c r="J274" s="164">
        <f>'Order Form'!K289</f>
        <v>0</v>
      </c>
      <c r="K274" s="164" t="str">
        <f t="shared" si="20"/>
        <v>F</v>
      </c>
      <c r="L274" s="164">
        <f>IF('Pricing + Order Summary'!$O$13&gt;=5000,14,IF('Pricing + Order Summary'!$O$13&gt;=3500,15,IF('Pricing + Order Summary'!$O$13&gt;=2500,16,IF('Pricing + Order Summary'!$O$13&gt;=1000,23,21))))</f>
        <v>21</v>
      </c>
      <c r="M274" s="164" t="str">
        <f t="shared" si="21"/>
        <v>SPR2014-1-0</v>
      </c>
    </row>
    <row r="275" spans="1:13">
      <c r="A275" s="167">
        <f>'Order Form'!A290</f>
        <v>15238</v>
      </c>
      <c r="B275" s="167">
        <f>'Order Form'!A290</f>
        <v>15238</v>
      </c>
      <c r="C275" s="168">
        <f t="shared" si="19"/>
        <v>15238</v>
      </c>
      <c r="D275" s="164">
        <f>'Order Form'!$N$2</f>
        <v>0</v>
      </c>
      <c r="E275" s="165">
        <f>'Order Form'!$K$11</f>
        <v>0</v>
      </c>
      <c r="F275" s="165" t="str">
        <f>IF(ISBLANK('Order Form'!$K$12),"",'Order Form'!$K$12)</f>
        <v/>
      </c>
      <c r="G275" s="165">
        <f t="shared" ca="1" si="18"/>
        <v>41493</v>
      </c>
      <c r="H275" s="166">
        <f>'Order Form'!$K$13</f>
        <v>0</v>
      </c>
      <c r="I275" s="169">
        <f>'Order Form'!F290</f>
        <v>17.5</v>
      </c>
      <c r="J275" s="164">
        <f>'Order Form'!K290</f>
        <v>0</v>
      </c>
      <c r="K275" s="164" t="str">
        <f t="shared" si="20"/>
        <v>F</v>
      </c>
      <c r="L275" s="164">
        <f>IF('Pricing + Order Summary'!$O$13&gt;=5000,14,IF('Pricing + Order Summary'!$O$13&gt;=3500,15,IF('Pricing + Order Summary'!$O$13&gt;=2500,16,IF('Pricing + Order Summary'!$O$13&gt;=1000,23,21))))</f>
        <v>21</v>
      </c>
      <c r="M275" s="164" t="str">
        <f t="shared" si="21"/>
        <v>SPR2014-1-0</v>
      </c>
    </row>
    <row r="276" spans="1:13">
      <c r="A276" s="167">
        <f>'Order Form'!A291</f>
        <v>15239</v>
      </c>
      <c r="B276" s="167">
        <f>'Order Form'!A291</f>
        <v>15239</v>
      </c>
      <c r="C276" s="168">
        <f t="shared" si="19"/>
        <v>15239</v>
      </c>
      <c r="D276" s="164">
        <f>'Order Form'!$N$2</f>
        <v>0</v>
      </c>
      <c r="E276" s="165">
        <f>'Order Form'!$K$11</f>
        <v>0</v>
      </c>
      <c r="F276" s="165" t="str">
        <f>IF(ISBLANK('Order Form'!$K$12),"",'Order Form'!$K$12)</f>
        <v/>
      </c>
      <c r="G276" s="165">
        <f t="shared" ca="1" si="18"/>
        <v>41493</v>
      </c>
      <c r="H276" s="166">
        <f>'Order Form'!$K$13</f>
        <v>0</v>
      </c>
      <c r="I276" s="169">
        <f>'Order Form'!F291</f>
        <v>17.5</v>
      </c>
      <c r="J276" s="164">
        <f>'Order Form'!K291</f>
        <v>0</v>
      </c>
      <c r="K276" s="164" t="str">
        <f t="shared" si="20"/>
        <v>F</v>
      </c>
      <c r="L276" s="164">
        <f>IF('Pricing + Order Summary'!$O$13&gt;=5000,14,IF('Pricing + Order Summary'!$O$13&gt;=3500,15,IF('Pricing + Order Summary'!$O$13&gt;=2500,16,IF('Pricing + Order Summary'!$O$13&gt;=1000,23,21))))</f>
        <v>21</v>
      </c>
      <c r="M276" s="164" t="str">
        <f t="shared" si="21"/>
        <v>SPR2014-1-0</v>
      </c>
    </row>
    <row r="277" spans="1:13">
      <c r="A277" s="167">
        <f>'Order Form'!A292</f>
        <v>15240</v>
      </c>
      <c r="B277" s="167">
        <f>'Order Form'!A292</f>
        <v>15240</v>
      </c>
      <c r="C277" s="168">
        <f t="shared" si="19"/>
        <v>15240</v>
      </c>
      <c r="D277" s="164">
        <f>'Order Form'!$N$2</f>
        <v>0</v>
      </c>
      <c r="E277" s="165">
        <f>'Order Form'!$K$11</f>
        <v>0</v>
      </c>
      <c r="F277" s="165" t="str">
        <f>IF(ISBLANK('Order Form'!$K$12),"",'Order Form'!$K$12)</f>
        <v/>
      </c>
      <c r="G277" s="165">
        <f t="shared" ca="1" si="18"/>
        <v>41493</v>
      </c>
      <c r="H277" s="166">
        <f>'Order Form'!$K$13</f>
        <v>0</v>
      </c>
      <c r="I277" s="169">
        <f>'Order Form'!F292</f>
        <v>17.5</v>
      </c>
      <c r="J277" s="164">
        <f>'Order Form'!K292</f>
        <v>0</v>
      </c>
      <c r="K277" s="164" t="str">
        <f t="shared" si="20"/>
        <v>F</v>
      </c>
      <c r="L277" s="164">
        <f>IF('Pricing + Order Summary'!$O$13&gt;=5000,14,IF('Pricing + Order Summary'!$O$13&gt;=3500,15,IF('Pricing + Order Summary'!$O$13&gt;=2500,16,IF('Pricing + Order Summary'!$O$13&gt;=1000,23,21))))</f>
        <v>21</v>
      </c>
      <c r="M277" s="164" t="str">
        <f t="shared" si="21"/>
        <v>SPR2014-1-0</v>
      </c>
    </row>
    <row r="278" spans="1:13">
      <c r="A278" s="167">
        <f>'Order Form'!A293</f>
        <v>15249</v>
      </c>
      <c r="B278" s="167">
        <f>'Order Form'!A293</f>
        <v>15249</v>
      </c>
      <c r="C278" s="168">
        <f t="shared" si="19"/>
        <v>15249</v>
      </c>
      <c r="D278" s="164">
        <f>'Order Form'!$N$2</f>
        <v>0</v>
      </c>
      <c r="E278" s="165">
        <f>'Order Form'!$K$11</f>
        <v>0</v>
      </c>
      <c r="F278" s="165" t="str">
        <f>IF(ISBLANK('Order Form'!$K$12),"",'Order Form'!$K$12)</f>
        <v/>
      </c>
      <c r="G278" s="165">
        <f t="shared" ca="1" si="18"/>
        <v>41493</v>
      </c>
      <c r="H278" s="166">
        <f>'Order Form'!$K$13</f>
        <v>0</v>
      </c>
      <c r="I278" s="169">
        <f>'Order Form'!F293</f>
        <v>20</v>
      </c>
      <c r="J278" s="164">
        <f>'Order Form'!K293</f>
        <v>0</v>
      </c>
      <c r="K278" s="164" t="str">
        <f t="shared" si="20"/>
        <v>F</v>
      </c>
      <c r="L278" s="164">
        <f>IF('Pricing + Order Summary'!$O$13&gt;=5000,14,IF('Pricing + Order Summary'!$O$13&gt;=3500,15,IF('Pricing + Order Summary'!$O$13&gt;=2500,16,IF('Pricing + Order Summary'!$O$13&gt;=1000,23,21))))</f>
        <v>21</v>
      </c>
      <c r="M278" s="164" t="str">
        <f t="shared" si="21"/>
        <v>SPR2014-1-0</v>
      </c>
    </row>
    <row r="279" spans="1:13">
      <c r="A279" s="167">
        <f>'Order Form'!A294</f>
        <v>15250</v>
      </c>
      <c r="B279" s="167">
        <f>'Order Form'!A294</f>
        <v>15250</v>
      </c>
      <c r="C279" s="168">
        <f t="shared" si="19"/>
        <v>15250</v>
      </c>
      <c r="D279" s="164">
        <f>'Order Form'!$N$2</f>
        <v>0</v>
      </c>
      <c r="E279" s="165">
        <f>'Order Form'!$K$11</f>
        <v>0</v>
      </c>
      <c r="F279" s="165" t="str">
        <f>IF(ISBLANK('Order Form'!$K$12),"",'Order Form'!$K$12)</f>
        <v/>
      </c>
      <c r="G279" s="165">
        <f t="shared" ca="1" si="18"/>
        <v>41493</v>
      </c>
      <c r="H279" s="166">
        <f>'Order Form'!$K$13</f>
        <v>0</v>
      </c>
      <c r="I279" s="169">
        <f>'Order Form'!F294</f>
        <v>20</v>
      </c>
      <c r="J279" s="164">
        <f>'Order Form'!K294</f>
        <v>0</v>
      </c>
      <c r="K279" s="164" t="str">
        <f t="shared" si="20"/>
        <v>F</v>
      </c>
      <c r="L279" s="164">
        <f>IF('Pricing + Order Summary'!$O$13&gt;=5000,14,IF('Pricing + Order Summary'!$O$13&gt;=3500,15,IF('Pricing + Order Summary'!$O$13&gt;=2500,16,IF('Pricing + Order Summary'!$O$13&gt;=1000,23,21))))</f>
        <v>21</v>
      </c>
      <c r="M279" s="164" t="str">
        <f t="shared" si="21"/>
        <v>SPR2014-1-0</v>
      </c>
    </row>
    <row r="280" spans="1:13">
      <c r="A280" s="167">
        <f>'Order Form'!A295</f>
        <v>15251</v>
      </c>
      <c r="B280" s="167">
        <f>'Order Form'!A295</f>
        <v>15251</v>
      </c>
      <c r="C280" s="168">
        <f t="shared" si="19"/>
        <v>15251</v>
      </c>
      <c r="D280" s="164">
        <f>'Order Form'!$N$2</f>
        <v>0</v>
      </c>
      <c r="E280" s="165">
        <f>'Order Form'!$K$11</f>
        <v>0</v>
      </c>
      <c r="F280" s="165" t="str">
        <f>IF(ISBLANK('Order Form'!$K$12),"",'Order Form'!$K$12)</f>
        <v/>
      </c>
      <c r="G280" s="165">
        <f t="shared" ca="1" si="18"/>
        <v>41493</v>
      </c>
      <c r="H280" s="166">
        <f>'Order Form'!$K$13</f>
        <v>0</v>
      </c>
      <c r="I280" s="169">
        <f>'Order Form'!F295</f>
        <v>20</v>
      </c>
      <c r="J280" s="164">
        <f>'Order Form'!K295</f>
        <v>0</v>
      </c>
      <c r="K280" s="164" t="str">
        <f t="shared" si="20"/>
        <v>F</v>
      </c>
      <c r="L280" s="164">
        <f>IF('Pricing + Order Summary'!$O$13&gt;=5000,14,IF('Pricing + Order Summary'!$O$13&gt;=3500,15,IF('Pricing + Order Summary'!$O$13&gt;=2500,16,IF('Pricing + Order Summary'!$O$13&gt;=1000,23,21))))</f>
        <v>21</v>
      </c>
      <c r="M280" s="164" t="str">
        <f t="shared" si="21"/>
        <v>SPR2014-1-0</v>
      </c>
    </row>
    <row r="281" spans="1:13">
      <c r="A281" s="167">
        <f>'Order Form'!A296</f>
        <v>15252</v>
      </c>
      <c r="B281" s="167">
        <f>'Order Form'!A296</f>
        <v>15252</v>
      </c>
      <c r="C281" s="168">
        <f t="shared" si="19"/>
        <v>15252</v>
      </c>
      <c r="D281" s="164">
        <f>'Order Form'!$N$2</f>
        <v>0</v>
      </c>
      <c r="E281" s="165">
        <f>'Order Form'!$K$11</f>
        <v>0</v>
      </c>
      <c r="F281" s="165" t="str">
        <f>IF(ISBLANK('Order Form'!$K$12),"",'Order Form'!$K$12)</f>
        <v/>
      </c>
      <c r="G281" s="165">
        <f t="shared" ca="1" si="18"/>
        <v>41493</v>
      </c>
      <c r="H281" s="166">
        <f>'Order Form'!$K$13</f>
        <v>0</v>
      </c>
      <c r="I281" s="169">
        <f>'Order Form'!F296</f>
        <v>20</v>
      </c>
      <c r="J281" s="164">
        <f>'Order Form'!K296</f>
        <v>0</v>
      </c>
      <c r="K281" s="164" t="str">
        <f t="shared" si="20"/>
        <v>F</v>
      </c>
      <c r="L281" s="164">
        <f>IF('Pricing + Order Summary'!$O$13&gt;=5000,14,IF('Pricing + Order Summary'!$O$13&gt;=3500,15,IF('Pricing + Order Summary'!$O$13&gt;=2500,16,IF('Pricing + Order Summary'!$O$13&gt;=1000,23,21))))</f>
        <v>21</v>
      </c>
      <c r="M281" s="164" t="str">
        <f t="shared" si="21"/>
        <v>SPR2014-1-0</v>
      </c>
    </row>
    <row r="282" spans="1:13">
      <c r="A282" s="167">
        <f>'Order Form'!A297</f>
        <v>15253</v>
      </c>
      <c r="B282" s="167">
        <f>'Order Form'!A297</f>
        <v>15253</v>
      </c>
      <c r="C282" s="168">
        <f t="shared" si="19"/>
        <v>15253</v>
      </c>
      <c r="D282" s="164">
        <f>'Order Form'!$N$2</f>
        <v>0</v>
      </c>
      <c r="E282" s="165">
        <f>'Order Form'!$K$11</f>
        <v>0</v>
      </c>
      <c r="F282" s="165" t="str">
        <f>IF(ISBLANK('Order Form'!$K$12),"",'Order Form'!$K$12)</f>
        <v/>
      </c>
      <c r="G282" s="165">
        <f t="shared" ca="1" si="18"/>
        <v>41493</v>
      </c>
      <c r="H282" s="166">
        <f>'Order Form'!$K$13</f>
        <v>0</v>
      </c>
      <c r="I282" s="169">
        <f>'Order Form'!F297</f>
        <v>20</v>
      </c>
      <c r="J282" s="164">
        <f>'Order Form'!K297</f>
        <v>0</v>
      </c>
      <c r="K282" s="164" t="str">
        <f t="shared" si="20"/>
        <v>F</v>
      </c>
      <c r="L282" s="164">
        <f>IF('Pricing + Order Summary'!$O$13&gt;=5000,14,IF('Pricing + Order Summary'!$O$13&gt;=3500,15,IF('Pricing + Order Summary'!$O$13&gt;=2500,16,IF('Pricing + Order Summary'!$O$13&gt;=1000,23,21))))</f>
        <v>21</v>
      </c>
      <c r="M282" s="164" t="str">
        <f t="shared" si="21"/>
        <v>SPR2014-1-0</v>
      </c>
    </row>
    <row r="283" spans="1:13">
      <c r="A283" s="167">
        <f>'Order Form'!A298</f>
        <v>15254</v>
      </c>
      <c r="B283" s="167">
        <f>'Order Form'!A298</f>
        <v>15254</v>
      </c>
      <c r="C283" s="168">
        <f t="shared" si="19"/>
        <v>15254</v>
      </c>
      <c r="D283" s="164">
        <f>'Order Form'!$N$2</f>
        <v>0</v>
      </c>
      <c r="E283" s="165">
        <f>'Order Form'!$K$11</f>
        <v>0</v>
      </c>
      <c r="F283" s="165" t="str">
        <f>IF(ISBLANK('Order Form'!$K$12),"",'Order Form'!$K$12)</f>
        <v/>
      </c>
      <c r="G283" s="165">
        <f t="shared" ca="1" si="18"/>
        <v>41493</v>
      </c>
      <c r="H283" s="166">
        <f>'Order Form'!$K$13</f>
        <v>0</v>
      </c>
      <c r="I283" s="169">
        <f>'Order Form'!F298</f>
        <v>20</v>
      </c>
      <c r="J283" s="164">
        <f>'Order Form'!K298</f>
        <v>0</v>
      </c>
      <c r="K283" s="164" t="str">
        <f t="shared" si="20"/>
        <v>F</v>
      </c>
      <c r="L283" s="164">
        <f>IF('Pricing + Order Summary'!$O$13&gt;=5000,14,IF('Pricing + Order Summary'!$O$13&gt;=3500,15,IF('Pricing + Order Summary'!$O$13&gt;=2500,16,IF('Pricing + Order Summary'!$O$13&gt;=1000,23,21))))</f>
        <v>21</v>
      </c>
      <c r="M283" s="164" t="str">
        <f t="shared" si="21"/>
        <v>SPR2014-1-0</v>
      </c>
    </row>
    <row r="284" spans="1:13">
      <c r="A284" s="167">
        <f>'Order Form'!A299</f>
        <v>15255</v>
      </c>
      <c r="B284" s="167">
        <f>'Order Form'!A299</f>
        <v>15255</v>
      </c>
      <c r="C284" s="168">
        <f t="shared" si="19"/>
        <v>15255</v>
      </c>
      <c r="D284" s="164">
        <f>'Order Form'!$N$2</f>
        <v>0</v>
      </c>
      <c r="E284" s="165">
        <f>'Order Form'!$K$11</f>
        <v>0</v>
      </c>
      <c r="F284" s="165" t="str">
        <f>IF(ISBLANK('Order Form'!$K$12),"",'Order Form'!$K$12)</f>
        <v/>
      </c>
      <c r="G284" s="165">
        <f t="shared" ca="1" si="18"/>
        <v>41493</v>
      </c>
      <c r="H284" s="166">
        <f>'Order Form'!$K$13</f>
        <v>0</v>
      </c>
      <c r="I284" s="169">
        <f>'Order Form'!F299</f>
        <v>20</v>
      </c>
      <c r="J284" s="164">
        <f>'Order Form'!K299</f>
        <v>0</v>
      </c>
      <c r="K284" s="164" t="str">
        <f t="shared" si="20"/>
        <v>F</v>
      </c>
      <c r="L284" s="164">
        <f>IF('Pricing + Order Summary'!$O$13&gt;=5000,14,IF('Pricing + Order Summary'!$O$13&gt;=3500,15,IF('Pricing + Order Summary'!$O$13&gt;=2500,16,IF('Pricing + Order Summary'!$O$13&gt;=1000,23,21))))</f>
        <v>21</v>
      </c>
      <c r="M284" s="164" t="str">
        <f t="shared" si="21"/>
        <v>SPR2014-1-0</v>
      </c>
    </row>
    <row r="285" spans="1:13">
      <c r="A285" s="167">
        <f>'Order Form'!A300</f>
        <v>15256</v>
      </c>
      <c r="B285" s="167">
        <f>'Order Form'!A300</f>
        <v>15256</v>
      </c>
      <c r="C285" s="168">
        <f t="shared" si="19"/>
        <v>15256</v>
      </c>
      <c r="D285" s="164">
        <f>'Order Form'!$N$2</f>
        <v>0</v>
      </c>
      <c r="E285" s="165">
        <f>'Order Form'!$K$11</f>
        <v>0</v>
      </c>
      <c r="F285" s="165" t="str">
        <f>IF(ISBLANK('Order Form'!$K$12),"",'Order Form'!$K$12)</f>
        <v/>
      </c>
      <c r="G285" s="165">
        <f t="shared" ca="1" si="18"/>
        <v>41493</v>
      </c>
      <c r="H285" s="166">
        <f>'Order Form'!$K$13</f>
        <v>0</v>
      </c>
      <c r="I285" s="169">
        <f>'Order Form'!F300</f>
        <v>20</v>
      </c>
      <c r="J285" s="164">
        <f>'Order Form'!K300</f>
        <v>0</v>
      </c>
      <c r="K285" s="164" t="str">
        <f t="shared" si="20"/>
        <v>F</v>
      </c>
      <c r="L285" s="164">
        <f>IF('Pricing + Order Summary'!$O$13&gt;=5000,14,IF('Pricing + Order Summary'!$O$13&gt;=3500,15,IF('Pricing + Order Summary'!$O$13&gt;=2500,16,IF('Pricing + Order Summary'!$O$13&gt;=1000,23,21))))</f>
        <v>21</v>
      </c>
      <c r="M285" s="164" t="str">
        <f t="shared" si="21"/>
        <v>SPR2014-1-0</v>
      </c>
    </row>
    <row r="286" spans="1:13">
      <c r="A286" s="167">
        <f>'Order Form'!A301</f>
        <v>15290</v>
      </c>
      <c r="B286" s="167">
        <f>'Order Form'!A301</f>
        <v>15290</v>
      </c>
      <c r="C286" s="168">
        <f t="shared" si="19"/>
        <v>15290</v>
      </c>
      <c r="D286" s="164">
        <f>'Order Form'!$N$2</f>
        <v>0</v>
      </c>
      <c r="E286" s="165">
        <f>'Order Form'!$K$11</f>
        <v>0</v>
      </c>
      <c r="F286" s="165" t="str">
        <f>IF(ISBLANK('Order Form'!$K$12),"",'Order Form'!$K$12)</f>
        <v/>
      </c>
      <c r="G286" s="165">
        <f t="shared" ca="1" si="18"/>
        <v>41493</v>
      </c>
      <c r="H286" s="166">
        <f>'Order Form'!$K$13</f>
        <v>0</v>
      </c>
      <c r="I286" s="169">
        <f>'Order Form'!F301</f>
        <v>20</v>
      </c>
      <c r="J286" s="164">
        <f>'Order Form'!K301</f>
        <v>0</v>
      </c>
      <c r="K286" s="164" t="str">
        <f t="shared" si="20"/>
        <v>F</v>
      </c>
      <c r="L286" s="164">
        <f>IF('Pricing + Order Summary'!$O$13&gt;=5000,14,IF('Pricing + Order Summary'!$O$13&gt;=3500,15,IF('Pricing + Order Summary'!$O$13&gt;=2500,16,IF('Pricing + Order Summary'!$O$13&gt;=1000,23,21))))</f>
        <v>21</v>
      </c>
      <c r="M286" s="164" t="str">
        <f t="shared" si="21"/>
        <v>SPR2014-1-0</v>
      </c>
    </row>
    <row r="287" spans="1:13">
      <c r="A287" s="167">
        <f>'Order Form'!A302</f>
        <v>15291</v>
      </c>
      <c r="B287" s="167">
        <f>'Order Form'!A302</f>
        <v>15291</v>
      </c>
      <c r="C287" s="168">
        <f t="shared" si="19"/>
        <v>15291</v>
      </c>
      <c r="D287" s="164">
        <f>'Order Form'!$N$2</f>
        <v>0</v>
      </c>
      <c r="E287" s="165">
        <f>'Order Form'!$K$11</f>
        <v>0</v>
      </c>
      <c r="F287" s="165" t="str">
        <f>IF(ISBLANK('Order Form'!$K$12),"",'Order Form'!$K$12)</f>
        <v/>
      </c>
      <c r="G287" s="165">
        <f t="shared" ca="1" si="18"/>
        <v>41493</v>
      </c>
      <c r="H287" s="166">
        <f>'Order Form'!$K$13</f>
        <v>0</v>
      </c>
      <c r="I287" s="169">
        <f>'Order Form'!F302</f>
        <v>20</v>
      </c>
      <c r="J287" s="164">
        <f>'Order Form'!K302</f>
        <v>0</v>
      </c>
      <c r="K287" s="164" t="str">
        <f t="shared" si="20"/>
        <v>F</v>
      </c>
      <c r="L287" s="164">
        <f>IF('Pricing + Order Summary'!$O$13&gt;=5000,14,IF('Pricing + Order Summary'!$O$13&gt;=3500,15,IF('Pricing + Order Summary'!$O$13&gt;=2500,16,IF('Pricing + Order Summary'!$O$13&gt;=1000,23,21))))</f>
        <v>21</v>
      </c>
      <c r="M287" s="164" t="str">
        <f t="shared" si="21"/>
        <v>SPR2014-1-0</v>
      </c>
    </row>
    <row r="288" spans="1:13">
      <c r="A288" s="167">
        <f>'Order Form'!A303</f>
        <v>15292</v>
      </c>
      <c r="B288" s="167">
        <f>'Order Form'!A303</f>
        <v>15292</v>
      </c>
      <c r="C288" s="168">
        <f t="shared" si="19"/>
        <v>15292</v>
      </c>
      <c r="D288" s="164">
        <f>'Order Form'!$N$2</f>
        <v>0</v>
      </c>
      <c r="E288" s="165">
        <f>'Order Form'!$K$11</f>
        <v>0</v>
      </c>
      <c r="F288" s="165" t="str">
        <f>IF(ISBLANK('Order Form'!$K$12),"",'Order Form'!$K$12)</f>
        <v/>
      </c>
      <c r="G288" s="165">
        <f t="shared" ca="1" si="18"/>
        <v>41493</v>
      </c>
      <c r="H288" s="166">
        <f>'Order Form'!$K$13</f>
        <v>0</v>
      </c>
      <c r="I288" s="169">
        <f>'Order Form'!F303</f>
        <v>20</v>
      </c>
      <c r="J288" s="164">
        <f>'Order Form'!K303</f>
        <v>0</v>
      </c>
      <c r="K288" s="164" t="str">
        <f t="shared" si="20"/>
        <v>F</v>
      </c>
      <c r="L288" s="164">
        <f>IF('Pricing + Order Summary'!$O$13&gt;=5000,14,IF('Pricing + Order Summary'!$O$13&gt;=3500,15,IF('Pricing + Order Summary'!$O$13&gt;=2500,16,IF('Pricing + Order Summary'!$O$13&gt;=1000,23,21))))</f>
        <v>21</v>
      </c>
      <c r="M288" s="164" t="str">
        <f t="shared" si="21"/>
        <v>SPR2014-1-0</v>
      </c>
    </row>
    <row r="289" spans="1:13">
      <c r="A289" s="167">
        <f>'Order Form'!A304</f>
        <v>15293</v>
      </c>
      <c r="B289" s="167">
        <f>'Order Form'!A304</f>
        <v>15293</v>
      </c>
      <c r="C289" s="168">
        <f t="shared" si="19"/>
        <v>15293</v>
      </c>
      <c r="D289" s="164">
        <f>'Order Form'!$N$2</f>
        <v>0</v>
      </c>
      <c r="E289" s="165">
        <f>'Order Form'!$K$11</f>
        <v>0</v>
      </c>
      <c r="F289" s="165" t="str">
        <f>IF(ISBLANK('Order Form'!$K$12),"",'Order Form'!$K$12)</f>
        <v/>
      </c>
      <c r="G289" s="165">
        <f t="shared" ca="1" si="18"/>
        <v>41493</v>
      </c>
      <c r="H289" s="166">
        <f>'Order Form'!$K$13</f>
        <v>0</v>
      </c>
      <c r="I289" s="169">
        <f>'Order Form'!F304</f>
        <v>20</v>
      </c>
      <c r="J289" s="164">
        <f>'Order Form'!K304</f>
        <v>0</v>
      </c>
      <c r="K289" s="164" t="str">
        <f t="shared" si="20"/>
        <v>F</v>
      </c>
      <c r="L289" s="164">
        <f>IF('Pricing + Order Summary'!$O$13&gt;=5000,14,IF('Pricing + Order Summary'!$O$13&gt;=3500,15,IF('Pricing + Order Summary'!$O$13&gt;=2500,16,IF('Pricing + Order Summary'!$O$13&gt;=1000,23,21))))</f>
        <v>21</v>
      </c>
      <c r="M289" s="164" t="str">
        <f t="shared" si="21"/>
        <v>SPR2014-1-0</v>
      </c>
    </row>
    <row r="290" spans="1:13">
      <c r="A290" s="167">
        <f>'Order Form'!A305</f>
        <v>15257</v>
      </c>
      <c r="B290" s="167">
        <f>'Order Form'!A305</f>
        <v>15257</v>
      </c>
      <c r="C290" s="168">
        <f t="shared" si="19"/>
        <v>15257</v>
      </c>
      <c r="D290" s="164">
        <f>'Order Form'!$N$2</f>
        <v>0</v>
      </c>
      <c r="E290" s="165">
        <f>'Order Form'!$K$11</f>
        <v>0</v>
      </c>
      <c r="F290" s="165" t="str">
        <f>IF(ISBLANK('Order Form'!$K$12),"",'Order Form'!$K$12)</f>
        <v/>
      </c>
      <c r="G290" s="165">
        <f t="shared" ca="1" si="18"/>
        <v>41493</v>
      </c>
      <c r="H290" s="166">
        <f>'Order Form'!$K$13</f>
        <v>0</v>
      </c>
      <c r="I290" s="169">
        <f>'Order Form'!F305</f>
        <v>20</v>
      </c>
      <c r="J290" s="164">
        <f>'Order Form'!K305</f>
        <v>0</v>
      </c>
      <c r="K290" s="164" t="str">
        <f t="shared" si="20"/>
        <v>F</v>
      </c>
      <c r="L290" s="164">
        <f>IF('Pricing + Order Summary'!$O$13&gt;=5000,14,IF('Pricing + Order Summary'!$O$13&gt;=3500,15,IF('Pricing + Order Summary'!$O$13&gt;=2500,16,IF('Pricing + Order Summary'!$O$13&gt;=1000,23,21))))</f>
        <v>21</v>
      </c>
      <c r="M290" s="164" t="str">
        <f t="shared" si="21"/>
        <v>SPR2014-1-0</v>
      </c>
    </row>
    <row r="291" spans="1:13">
      <c r="A291" s="167">
        <f>'Order Form'!A306</f>
        <v>15258</v>
      </c>
      <c r="B291" s="167">
        <f>'Order Form'!A306</f>
        <v>15258</v>
      </c>
      <c r="C291" s="168">
        <f t="shared" si="19"/>
        <v>15258</v>
      </c>
      <c r="D291" s="164">
        <f>'Order Form'!$N$2</f>
        <v>0</v>
      </c>
      <c r="E291" s="165">
        <f>'Order Form'!$K$11</f>
        <v>0</v>
      </c>
      <c r="F291" s="165" t="str">
        <f>IF(ISBLANK('Order Form'!$K$12),"",'Order Form'!$K$12)</f>
        <v/>
      </c>
      <c r="G291" s="165">
        <f t="shared" ca="1" si="18"/>
        <v>41493</v>
      </c>
      <c r="H291" s="166">
        <f>'Order Form'!$K$13</f>
        <v>0</v>
      </c>
      <c r="I291" s="169">
        <f>'Order Form'!F306</f>
        <v>20</v>
      </c>
      <c r="J291" s="164">
        <f>'Order Form'!K306</f>
        <v>0</v>
      </c>
      <c r="K291" s="164" t="str">
        <f t="shared" si="20"/>
        <v>F</v>
      </c>
      <c r="L291" s="164">
        <f>IF('Pricing + Order Summary'!$O$13&gt;=5000,14,IF('Pricing + Order Summary'!$O$13&gt;=3500,15,IF('Pricing + Order Summary'!$O$13&gt;=2500,16,IF('Pricing + Order Summary'!$O$13&gt;=1000,23,21))))</f>
        <v>21</v>
      </c>
      <c r="M291" s="164" t="str">
        <f t="shared" si="21"/>
        <v>SPR2014-1-0</v>
      </c>
    </row>
    <row r="292" spans="1:13">
      <c r="A292" s="167">
        <f>'Order Form'!A307</f>
        <v>15259</v>
      </c>
      <c r="B292" s="167">
        <f>'Order Form'!A307</f>
        <v>15259</v>
      </c>
      <c r="C292" s="168">
        <f t="shared" si="19"/>
        <v>15259</v>
      </c>
      <c r="D292" s="164">
        <f>'Order Form'!$N$2</f>
        <v>0</v>
      </c>
      <c r="E292" s="165">
        <f>'Order Form'!$K$11</f>
        <v>0</v>
      </c>
      <c r="F292" s="165" t="str">
        <f>IF(ISBLANK('Order Form'!$K$12),"",'Order Form'!$K$12)</f>
        <v/>
      </c>
      <c r="G292" s="165">
        <f t="shared" ca="1" si="18"/>
        <v>41493</v>
      </c>
      <c r="H292" s="166">
        <f>'Order Form'!$K$13</f>
        <v>0</v>
      </c>
      <c r="I292" s="169">
        <f>'Order Form'!F307</f>
        <v>20</v>
      </c>
      <c r="J292" s="164">
        <f>'Order Form'!K307</f>
        <v>0</v>
      </c>
      <c r="K292" s="164" t="str">
        <f t="shared" si="20"/>
        <v>F</v>
      </c>
      <c r="L292" s="164">
        <f>IF('Pricing + Order Summary'!$O$13&gt;=5000,14,IF('Pricing + Order Summary'!$O$13&gt;=3500,15,IF('Pricing + Order Summary'!$O$13&gt;=2500,16,IF('Pricing + Order Summary'!$O$13&gt;=1000,23,21))))</f>
        <v>21</v>
      </c>
      <c r="M292" s="164" t="str">
        <f t="shared" si="21"/>
        <v>SPR2014-1-0</v>
      </c>
    </row>
    <row r="293" spans="1:13">
      <c r="A293" s="167">
        <f>'Order Form'!A308</f>
        <v>15260</v>
      </c>
      <c r="B293" s="167">
        <f>'Order Form'!A308</f>
        <v>15260</v>
      </c>
      <c r="C293" s="168">
        <f t="shared" si="19"/>
        <v>15260</v>
      </c>
      <c r="D293" s="164">
        <f>'Order Form'!$N$2</f>
        <v>0</v>
      </c>
      <c r="E293" s="165">
        <f>'Order Form'!$K$11</f>
        <v>0</v>
      </c>
      <c r="F293" s="165" t="str">
        <f>IF(ISBLANK('Order Form'!$K$12),"",'Order Form'!$K$12)</f>
        <v/>
      </c>
      <c r="G293" s="165">
        <f t="shared" ca="1" si="18"/>
        <v>41493</v>
      </c>
      <c r="H293" s="166">
        <f>'Order Form'!$K$13</f>
        <v>0</v>
      </c>
      <c r="I293" s="169">
        <f>'Order Form'!F308</f>
        <v>20</v>
      </c>
      <c r="J293" s="164">
        <f>'Order Form'!K308</f>
        <v>0</v>
      </c>
      <c r="K293" s="164" t="str">
        <f t="shared" si="20"/>
        <v>F</v>
      </c>
      <c r="L293" s="164">
        <f>IF('Pricing + Order Summary'!$O$13&gt;=5000,14,IF('Pricing + Order Summary'!$O$13&gt;=3500,15,IF('Pricing + Order Summary'!$O$13&gt;=2500,16,IF('Pricing + Order Summary'!$O$13&gt;=1000,23,21))))</f>
        <v>21</v>
      </c>
      <c r="M293" s="164" t="str">
        <f t="shared" si="21"/>
        <v>SPR2014-1-0</v>
      </c>
    </row>
    <row r="294" spans="1:13">
      <c r="A294" s="167">
        <f>'Order Form'!A309</f>
        <v>15261</v>
      </c>
      <c r="B294" s="167">
        <f>'Order Form'!A309</f>
        <v>15261</v>
      </c>
      <c r="C294" s="168">
        <f t="shared" si="19"/>
        <v>15261</v>
      </c>
      <c r="D294" s="164">
        <f>'Order Form'!$N$2</f>
        <v>0</v>
      </c>
      <c r="E294" s="165">
        <f>'Order Form'!$K$11</f>
        <v>0</v>
      </c>
      <c r="F294" s="165" t="str">
        <f>IF(ISBLANK('Order Form'!$K$12),"",'Order Form'!$K$12)</f>
        <v/>
      </c>
      <c r="G294" s="165">
        <f t="shared" ca="1" si="18"/>
        <v>41493</v>
      </c>
      <c r="H294" s="166">
        <f>'Order Form'!$K$13</f>
        <v>0</v>
      </c>
      <c r="I294" s="169">
        <f>'Order Form'!F309</f>
        <v>20</v>
      </c>
      <c r="J294" s="164">
        <f>'Order Form'!K309</f>
        <v>0</v>
      </c>
      <c r="K294" s="164" t="str">
        <f t="shared" si="20"/>
        <v>F</v>
      </c>
      <c r="L294" s="164">
        <f>IF('Pricing + Order Summary'!$O$13&gt;=5000,14,IF('Pricing + Order Summary'!$O$13&gt;=3500,15,IF('Pricing + Order Summary'!$O$13&gt;=2500,16,IF('Pricing + Order Summary'!$O$13&gt;=1000,23,21))))</f>
        <v>21</v>
      </c>
      <c r="M294" s="164" t="str">
        <f t="shared" si="21"/>
        <v>SPR2014-1-0</v>
      </c>
    </row>
    <row r="295" spans="1:13">
      <c r="A295" s="167">
        <f>'Order Form'!A310</f>
        <v>15262</v>
      </c>
      <c r="B295" s="167">
        <f>'Order Form'!A310</f>
        <v>15262</v>
      </c>
      <c r="C295" s="168">
        <f t="shared" si="19"/>
        <v>15262</v>
      </c>
      <c r="D295" s="164">
        <f>'Order Form'!$N$2</f>
        <v>0</v>
      </c>
      <c r="E295" s="165">
        <f>'Order Form'!$K$11</f>
        <v>0</v>
      </c>
      <c r="F295" s="165" t="str">
        <f>IF(ISBLANK('Order Form'!$K$12),"",'Order Form'!$K$12)</f>
        <v/>
      </c>
      <c r="G295" s="165">
        <f t="shared" ca="1" si="18"/>
        <v>41493</v>
      </c>
      <c r="H295" s="166">
        <f>'Order Form'!$K$13</f>
        <v>0</v>
      </c>
      <c r="I295" s="169">
        <f>'Order Form'!F310</f>
        <v>20</v>
      </c>
      <c r="J295" s="164">
        <f>'Order Form'!K310</f>
        <v>0</v>
      </c>
      <c r="K295" s="164" t="str">
        <f t="shared" si="20"/>
        <v>F</v>
      </c>
      <c r="L295" s="164">
        <f>IF('Pricing + Order Summary'!$O$13&gt;=5000,14,IF('Pricing + Order Summary'!$O$13&gt;=3500,15,IF('Pricing + Order Summary'!$O$13&gt;=2500,16,IF('Pricing + Order Summary'!$O$13&gt;=1000,23,21))))</f>
        <v>21</v>
      </c>
      <c r="M295" s="164" t="str">
        <f t="shared" si="21"/>
        <v>SPR2014-1-0</v>
      </c>
    </row>
    <row r="296" spans="1:13">
      <c r="A296" s="167">
        <f>'Order Form'!A311</f>
        <v>15287</v>
      </c>
      <c r="B296" s="167">
        <f>'Order Form'!A311</f>
        <v>15287</v>
      </c>
      <c r="C296" s="168">
        <f t="shared" si="19"/>
        <v>15287</v>
      </c>
      <c r="D296" s="164">
        <f>'Order Form'!$N$2</f>
        <v>0</v>
      </c>
      <c r="E296" s="165">
        <f>'Order Form'!$K$11</f>
        <v>0</v>
      </c>
      <c r="F296" s="165" t="str">
        <f>IF(ISBLANK('Order Form'!$K$12),"",'Order Form'!$K$12)</f>
        <v/>
      </c>
      <c r="G296" s="165">
        <f t="shared" ca="1" si="18"/>
        <v>41493</v>
      </c>
      <c r="H296" s="166">
        <f>'Order Form'!$K$13</f>
        <v>0</v>
      </c>
      <c r="I296" s="169">
        <f>'Order Form'!F311</f>
        <v>20</v>
      </c>
      <c r="J296" s="164">
        <f>'Order Form'!K311</f>
        <v>0</v>
      </c>
      <c r="K296" s="164" t="str">
        <f t="shared" si="20"/>
        <v>F</v>
      </c>
      <c r="L296" s="164">
        <f>IF('Pricing + Order Summary'!$O$13&gt;=5000,14,IF('Pricing + Order Summary'!$O$13&gt;=3500,15,IF('Pricing + Order Summary'!$O$13&gt;=2500,16,IF('Pricing + Order Summary'!$O$13&gt;=1000,23,21))))</f>
        <v>21</v>
      </c>
      <c r="M296" s="164" t="str">
        <f t="shared" si="21"/>
        <v>SPR2014-1-0</v>
      </c>
    </row>
    <row r="297" spans="1:13">
      <c r="A297" s="167">
        <f>'Order Form'!A312</f>
        <v>15288</v>
      </c>
      <c r="B297" s="167">
        <f>'Order Form'!A312</f>
        <v>15288</v>
      </c>
      <c r="C297" s="168">
        <f t="shared" si="19"/>
        <v>15288</v>
      </c>
      <c r="D297" s="164">
        <f>'Order Form'!$N$2</f>
        <v>0</v>
      </c>
      <c r="E297" s="165">
        <f>'Order Form'!$K$11</f>
        <v>0</v>
      </c>
      <c r="F297" s="165" t="str">
        <f>IF(ISBLANK('Order Form'!$K$12),"",'Order Form'!$K$12)</f>
        <v/>
      </c>
      <c r="G297" s="165">
        <f t="shared" ca="1" si="18"/>
        <v>41493</v>
      </c>
      <c r="H297" s="166">
        <f>'Order Form'!$K$13</f>
        <v>0</v>
      </c>
      <c r="I297" s="169">
        <f>'Order Form'!F312</f>
        <v>20</v>
      </c>
      <c r="J297" s="164">
        <f>'Order Form'!K312</f>
        <v>0</v>
      </c>
      <c r="K297" s="164" t="str">
        <f t="shared" si="20"/>
        <v>F</v>
      </c>
      <c r="L297" s="164">
        <f>IF('Pricing + Order Summary'!$O$13&gt;=5000,14,IF('Pricing + Order Summary'!$O$13&gt;=3500,15,IF('Pricing + Order Summary'!$O$13&gt;=2500,16,IF('Pricing + Order Summary'!$O$13&gt;=1000,23,21))))</f>
        <v>21</v>
      </c>
      <c r="M297" s="164" t="str">
        <f t="shared" si="21"/>
        <v>SPR2014-1-0</v>
      </c>
    </row>
    <row r="298" spans="1:13">
      <c r="A298" s="167">
        <f>'Order Form'!A313</f>
        <v>15289</v>
      </c>
      <c r="B298" s="167">
        <f>'Order Form'!A313</f>
        <v>15289</v>
      </c>
      <c r="C298" s="168">
        <f t="shared" si="19"/>
        <v>15289</v>
      </c>
      <c r="D298" s="164">
        <f>'Order Form'!$N$2</f>
        <v>0</v>
      </c>
      <c r="E298" s="165">
        <f>'Order Form'!$K$11</f>
        <v>0</v>
      </c>
      <c r="F298" s="165" t="str">
        <f>IF(ISBLANK('Order Form'!$K$12),"",'Order Form'!$K$12)</f>
        <v/>
      </c>
      <c r="G298" s="165">
        <f t="shared" ca="1" si="18"/>
        <v>41493</v>
      </c>
      <c r="H298" s="166">
        <f>'Order Form'!$K$13</f>
        <v>0</v>
      </c>
      <c r="I298" s="169">
        <f>'Order Form'!F313</f>
        <v>20</v>
      </c>
      <c r="J298" s="164">
        <f>'Order Form'!K313</f>
        <v>0</v>
      </c>
      <c r="K298" s="164" t="str">
        <f t="shared" si="20"/>
        <v>F</v>
      </c>
      <c r="L298" s="164">
        <f>IF('Pricing + Order Summary'!$O$13&gt;=5000,14,IF('Pricing + Order Summary'!$O$13&gt;=3500,15,IF('Pricing + Order Summary'!$O$13&gt;=2500,16,IF('Pricing + Order Summary'!$O$13&gt;=1000,23,21))))</f>
        <v>21</v>
      </c>
      <c r="M298" s="164" t="str">
        <f t="shared" si="21"/>
        <v>SPR2014-1-0</v>
      </c>
    </row>
    <row r="299" spans="1:13">
      <c r="A299" s="167">
        <f>'Order Form'!A314</f>
        <v>107607</v>
      </c>
      <c r="B299" s="167">
        <f>'Order Form'!A314</f>
        <v>107607</v>
      </c>
      <c r="C299" s="168">
        <f t="shared" si="19"/>
        <v>107607</v>
      </c>
      <c r="D299" s="164">
        <f>'Order Form'!$N$2</f>
        <v>0</v>
      </c>
      <c r="E299" s="165">
        <f>'Order Form'!$K$11</f>
        <v>0</v>
      </c>
      <c r="F299" s="165" t="str">
        <f>IF(ISBLANK('Order Form'!$K$12),"",'Order Form'!$K$12)</f>
        <v/>
      </c>
      <c r="G299" s="165">
        <f t="shared" ca="1" si="18"/>
        <v>41493</v>
      </c>
      <c r="H299" s="166">
        <f>'Order Form'!$K$13</f>
        <v>0</v>
      </c>
      <c r="I299" s="169">
        <f>'Order Form'!F314</f>
        <v>18.5</v>
      </c>
      <c r="J299" s="164">
        <f>'Order Form'!K314</f>
        <v>0</v>
      </c>
      <c r="K299" s="164" t="str">
        <f t="shared" si="20"/>
        <v>F</v>
      </c>
      <c r="L299" s="164">
        <f>IF('Pricing + Order Summary'!$O$13&gt;=5000,14,IF('Pricing + Order Summary'!$O$13&gt;=3500,15,IF('Pricing + Order Summary'!$O$13&gt;=2500,16,IF('Pricing + Order Summary'!$O$13&gt;=1000,23,21))))</f>
        <v>21</v>
      </c>
      <c r="M299" s="164" t="str">
        <f t="shared" si="21"/>
        <v>SPR2014-1-0</v>
      </c>
    </row>
    <row r="300" spans="1:13">
      <c r="A300" s="167">
        <f>'Order Form'!A315</f>
        <v>107612</v>
      </c>
      <c r="B300" s="167">
        <f>'Order Form'!A315</f>
        <v>107612</v>
      </c>
      <c r="C300" s="168">
        <f t="shared" si="19"/>
        <v>107612</v>
      </c>
      <c r="D300" s="164">
        <f>'Order Form'!$N$2</f>
        <v>0</v>
      </c>
      <c r="E300" s="165">
        <f>'Order Form'!$K$11</f>
        <v>0</v>
      </c>
      <c r="F300" s="165" t="str">
        <f>IF(ISBLANK('Order Form'!$K$12),"",'Order Form'!$K$12)</f>
        <v/>
      </c>
      <c r="G300" s="165">
        <f t="shared" ca="1" si="18"/>
        <v>41493</v>
      </c>
      <c r="H300" s="166">
        <f>'Order Form'!$K$13</f>
        <v>0</v>
      </c>
      <c r="I300" s="169">
        <f>'Order Form'!F315</f>
        <v>18.5</v>
      </c>
      <c r="J300" s="164">
        <f>'Order Form'!K315</f>
        <v>0</v>
      </c>
      <c r="K300" s="164" t="str">
        <f t="shared" si="20"/>
        <v>F</v>
      </c>
      <c r="L300" s="164">
        <f>IF('Pricing + Order Summary'!$O$13&gt;=5000,14,IF('Pricing + Order Summary'!$O$13&gt;=3500,15,IF('Pricing + Order Summary'!$O$13&gt;=2500,16,IF('Pricing + Order Summary'!$O$13&gt;=1000,23,21))))</f>
        <v>21</v>
      </c>
      <c r="M300" s="164" t="str">
        <f t="shared" si="21"/>
        <v>SPR2014-1-0</v>
      </c>
    </row>
    <row r="301" spans="1:13">
      <c r="A301" s="167">
        <f>'Order Form'!A316</f>
        <v>107613</v>
      </c>
      <c r="B301" s="167">
        <f>'Order Form'!A316</f>
        <v>107613</v>
      </c>
      <c r="C301" s="168">
        <f t="shared" si="19"/>
        <v>107613</v>
      </c>
      <c r="D301" s="164">
        <f>'Order Form'!$N$2</f>
        <v>0</v>
      </c>
      <c r="E301" s="165">
        <f>'Order Form'!$K$11</f>
        <v>0</v>
      </c>
      <c r="F301" s="165" t="str">
        <f>IF(ISBLANK('Order Form'!$K$12),"",'Order Form'!$K$12)</f>
        <v/>
      </c>
      <c r="G301" s="165">
        <f t="shared" ca="1" si="18"/>
        <v>41493</v>
      </c>
      <c r="H301" s="166">
        <f>'Order Form'!$K$13</f>
        <v>0</v>
      </c>
      <c r="I301" s="169">
        <f>'Order Form'!F316</f>
        <v>18.5</v>
      </c>
      <c r="J301" s="164">
        <f>'Order Form'!K316</f>
        <v>0</v>
      </c>
      <c r="K301" s="164" t="str">
        <f t="shared" si="20"/>
        <v>F</v>
      </c>
      <c r="L301" s="164">
        <f>IF('Pricing + Order Summary'!$O$13&gt;=5000,14,IF('Pricing + Order Summary'!$O$13&gt;=3500,15,IF('Pricing + Order Summary'!$O$13&gt;=2500,16,IF('Pricing + Order Summary'!$O$13&gt;=1000,23,21))))</f>
        <v>21</v>
      </c>
      <c r="M301" s="164" t="str">
        <f t="shared" si="21"/>
        <v>SPR2014-1-0</v>
      </c>
    </row>
    <row r="302" spans="1:13">
      <c r="A302" s="167">
        <f>'Order Form'!A317</f>
        <v>105812</v>
      </c>
      <c r="B302" s="167">
        <f>'Order Form'!A317</f>
        <v>105812</v>
      </c>
      <c r="C302" s="168">
        <f t="shared" si="19"/>
        <v>105812</v>
      </c>
      <c r="D302" s="164">
        <f>'Order Form'!$N$2</f>
        <v>0</v>
      </c>
      <c r="E302" s="165">
        <f>'Order Form'!$K$11</f>
        <v>0</v>
      </c>
      <c r="F302" s="165" t="str">
        <f>IF(ISBLANK('Order Form'!$K$12),"",'Order Form'!$K$12)</f>
        <v/>
      </c>
      <c r="G302" s="165">
        <f t="shared" ca="1" si="18"/>
        <v>41493</v>
      </c>
      <c r="H302" s="166">
        <f>'Order Form'!$K$13</f>
        <v>0</v>
      </c>
      <c r="I302" s="169">
        <f>'Order Form'!F317</f>
        <v>19.5</v>
      </c>
      <c r="J302" s="164">
        <f>'Order Form'!K317</f>
        <v>0</v>
      </c>
      <c r="K302" s="164" t="str">
        <f t="shared" si="20"/>
        <v>F</v>
      </c>
      <c r="L302" s="164">
        <f>IF('Pricing + Order Summary'!$O$13&gt;=5000,14,IF('Pricing + Order Summary'!$O$13&gt;=3500,15,IF('Pricing + Order Summary'!$O$13&gt;=2500,16,IF('Pricing + Order Summary'!$O$13&gt;=1000,23,21))))</f>
        <v>21</v>
      </c>
      <c r="M302" s="164" t="str">
        <f t="shared" si="21"/>
        <v>SPR2014-1-0</v>
      </c>
    </row>
    <row r="303" spans="1:13">
      <c r="A303" s="167">
        <f>'Order Form'!A318</f>
        <v>105811</v>
      </c>
      <c r="B303" s="167">
        <f>'Order Form'!A318</f>
        <v>105811</v>
      </c>
      <c r="C303" s="168">
        <f t="shared" si="19"/>
        <v>105811</v>
      </c>
      <c r="D303" s="164">
        <f>'Order Form'!$N$2</f>
        <v>0</v>
      </c>
      <c r="E303" s="165">
        <f>'Order Form'!$K$11</f>
        <v>0</v>
      </c>
      <c r="F303" s="165" t="str">
        <f>IF(ISBLANK('Order Form'!$K$12),"",'Order Form'!$K$12)</f>
        <v/>
      </c>
      <c r="G303" s="165">
        <f t="shared" ca="1" si="18"/>
        <v>41493</v>
      </c>
      <c r="H303" s="166">
        <f>'Order Form'!$K$13</f>
        <v>0</v>
      </c>
      <c r="I303" s="169">
        <f>'Order Form'!F318</f>
        <v>19.5</v>
      </c>
      <c r="J303" s="164">
        <f>'Order Form'!K318</f>
        <v>0</v>
      </c>
      <c r="K303" s="164" t="str">
        <f t="shared" si="20"/>
        <v>F</v>
      </c>
      <c r="L303" s="164">
        <f>IF('Pricing + Order Summary'!$O$13&gt;=5000,14,IF('Pricing + Order Summary'!$O$13&gt;=3500,15,IF('Pricing + Order Summary'!$O$13&gt;=2500,16,IF('Pricing + Order Summary'!$O$13&gt;=1000,23,21))))</f>
        <v>21</v>
      </c>
      <c r="M303" s="164" t="str">
        <f t="shared" si="21"/>
        <v>SPR2014-1-0</v>
      </c>
    </row>
    <row r="304" spans="1:13">
      <c r="A304" s="167">
        <f>'Order Form'!A319</f>
        <v>107581</v>
      </c>
      <c r="B304" s="167">
        <f>'Order Form'!A319</f>
        <v>107581</v>
      </c>
      <c r="C304" s="168">
        <f t="shared" si="19"/>
        <v>107581</v>
      </c>
      <c r="D304" s="164">
        <f>'Order Form'!$N$2</f>
        <v>0</v>
      </c>
      <c r="E304" s="165">
        <f>'Order Form'!$K$11</f>
        <v>0</v>
      </c>
      <c r="F304" s="165" t="str">
        <f>IF(ISBLANK('Order Form'!$K$12),"",'Order Form'!$K$12)</f>
        <v/>
      </c>
      <c r="G304" s="165">
        <f t="shared" ca="1" si="18"/>
        <v>41493</v>
      </c>
      <c r="H304" s="166">
        <f>'Order Form'!$K$13</f>
        <v>0</v>
      </c>
      <c r="I304" s="169">
        <f>'Order Form'!F319</f>
        <v>19.5</v>
      </c>
      <c r="J304" s="164">
        <f>'Order Form'!K319</f>
        <v>0</v>
      </c>
      <c r="K304" s="164" t="str">
        <f t="shared" si="20"/>
        <v>F</v>
      </c>
      <c r="L304" s="164">
        <f>IF('Pricing + Order Summary'!$O$13&gt;=5000,14,IF('Pricing + Order Summary'!$O$13&gt;=3500,15,IF('Pricing + Order Summary'!$O$13&gt;=2500,16,IF('Pricing + Order Summary'!$O$13&gt;=1000,23,21))))</f>
        <v>21</v>
      </c>
      <c r="M304" s="164" t="str">
        <f t="shared" si="21"/>
        <v>SPR2014-1-0</v>
      </c>
    </row>
    <row r="305" spans="1:13">
      <c r="A305" s="167">
        <f>'Order Form'!A320</f>
        <v>107605</v>
      </c>
      <c r="B305" s="167">
        <f>'Order Form'!A320</f>
        <v>107605</v>
      </c>
      <c r="C305" s="168">
        <f t="shared" si="19"/>
        <v>107605</v>
      </c>
      <c r="D305" s="164">
        <f>'Order Form'!$N$2</f>
        <v>0</v>
      </c>
      <c r="E305" s="165">
        <f>'Order Form'!$K$11</f>
        <v>0</v>
      </c>
      <c r="F305" s="165" t="str">
        <f>IF(ISBLANK('Order Form'!$K$12),"",'Order Form'!$K$12)</f>
        <v/>
      </c>
      <c r="G305" s="165">
        <f t="shared" ca="1" si="18"/>
        <v>41493</v>
      </c>
      <c r="H305" s="166">
        <f>'Order Form'!$K$13</f>
        <v>0</v>
      </c>
      <c r="I305" s="169">
        <f>'Order Form'!F320</f>
        <v>19.5</v>
      </c>
      <c r="J305" s="164">
        <f>'Order Form'!K320</f>
        <v>0</v>
      </c>
      <c r="K305" s="164" t="str">
        <f t="shared" si="20"/>
        <v>F</v>
      </c>
      <c r="L305" s="164">
        <f>IF('Pricing + Order Summary'!$O$13&gt;=5000,14,IF('Pricing + Order Summary'!$O$13&gt;=3500,15,IF('Pricing + Order Summary'!$O$13&gt;=2500,16,IF('Pricing + Order Summary'!$O$13&gt;=1000,23,21))))</f>
        <v>21</v>
      </c>
      <c r="M305" s="164" t="str">
        <f t="shared" si="21"/>
        <v>SPR2014-1-0</v>
      </c>
    </row>
    <row r="306" spans="1:13">
      <c r="A306" s="167">
        <f>'Order Form'!A321</f>
        <v>100054</v>
      </c>
      <c r="B306" s="167">
        <f>'Order Form'!A321</f>
        <v>100054</v>
      </c>
      <c r="C306" s="168">
        <f t="shared" si="19"/>
        <v>100054</v>
      </c>
      <c r="D306" s="164">
        <f>'Order Form'!$N$2</f>
        <v>0</v>
      </c>
      <c r="E306" s="165">
        <f>'Order Form'!$K$11</f>
        <v>0</v>
      </c>
      <c r="F306" s="165" t="str">
        <f>IF(ISBLANK('Order Form'!$K$12),"",'Order Form'!$K$12)</f>
        <v/>
      </c>
      <c r="G306" s="165">
        <f t="shared" ca="1" si="18"/>
        <v>41493</v>
      </c>
      <c r="H306" s="166">
        <f>'Order Form'!$K$13</f>
        <v>0</v>
      </c>
      <c r="I306" s="169">
        <f>'Order Form'!F321</f>
        <v>19.5</v>
      </c>
      <c r="J306" s="164">
        <f>'Order Form'!K321</f>
        <v>0</v>
      </c>
      <c r="K306" s="164" t="str">
        <f t="shared" si="20"/>
        <v>F</v>
      </c>
      <c r="L306" s="164">
        <f>IF('Pricing + Order Summary'!$O$13&gt;=5000,14,IF('Pricing + Order Summary'!$O$13&gt;=3500,15,IF('Pricing + Order Summary'!$O$13&gt;=2500,16,IF('Pricing + Order Summary'!$O$13&gt;=1000,23,21))))</f>
        <v>21</v>
      </c>
      <c r="M306" s="164" t="str">
        <f t="shared" si="21"/>
        <v>SPR2014-1-0</v>
      </c>
    </row>
    <row r="307" spans="1:13">
      <c r="A307" s="167">
        <f>'Order Form'!A322</f>
        <v>104775</v>
      </c>
      <c r="B307" s="167">
        <f>'Order Form'!A322</f>
        <v>104775</v>
      </c>
      <c r="C307" s="168">
        <f t="shared" si="19"/>
        <v>104775</v>
      </c>
      <c r="D307" s="164">
        <f>'Order Form'!$N$2</f>
        <v>0</v>
      </c>
      <c r="E307" s="165">
        <f>'Order Form'!$K$11</f>
        <v>0</v>
      </c>
      <c r="F307" s="165" t="str">
        <f>IF(ISBLANK('Order Form'!$K$12),"",'Order Form'!$K$12)</f>
        <v/>
      </c>
      <c r="G307" s="165">
        <f t="shared" ca="1" si="18"/>
        <v>41493</v>
      </c>
      <c r="H307" s="166">
        <f>'Order Form'!$K$13</f>
        <v>0</v>
      </c>
      <c r="I307" s="169">
        <f>'Order Form'!F322</f>
        <v>19.5</v>
      </c>
      <c r="J307" s="164">
        <f>'Order Form'!K322</f>
        <v>0</v>
      </c>
      <c r="K307" s="164" t="str">
        <f t="shared" si="20"/>
        <v>F</v>
      </c>
      <c r="L307" s="164">
        <f>IF('Pricing + Order Summary'!$O$13&gt;=5000,14,IF('Pricing + Order Summary'!$O$13&gt;=3500,15,IF('Pricing + Order Summary'!$O$13&gt;=2500,16,IF('Pricing + Order Summary'!$O$13&gt;=1000,23,21))))</f>
        <v>21</v>
      </c>
      <c r="M307" s="164" t="str">
        <f t="shared" si="21"/>
        <v>SPR2014-1-0</v>
      </c>
    </row>
    <row r="308" spans="1:13">
      <c r="A308" s="167">
        <f>'Order Form'!A323</f>
        <v>105681</v>
      </c>
      <c r="B308" s="167">
        <f>'Order Form'!A323</f>
        <v>105681</v>
      </c>
      <c r="C308" s="168">
        <f t="shared" si="19"/>
        <v>105681</v>
      </c>
      <c r="D308" s="164">
        <f>'Order Form'!$N$2</f>
        <v>0</v>
      </c>
      <c r="E308" s="165">
        <f>'Order Form'!$K$11</f>
        <v>0</v>
      </c>
      <c r="F308" s="165" t="str">
        <f>IF(ISBLANK('Order Form'!$K$12),"",'Order Form'!$K$12)</f>
        <v/>
      </c>
      <c r="G308" s="165">
        <f t="shared" ca="1" si="18"/>
        <v>41493</v>
      </c>
      <c r="H308" s="166">
        <f>'Order Form'!$K$13</f>
        <v>0</v>
      </c>
      <c r="I308" s="169">
        <f>'Order Form'!F323</f>
        <v>24.75</v>
      </c>
      <c r="J308" s="164">
        <f>'Order Form'!K323</f>
        <v>0</v>
      </c>
      <c r="K308" s="164" t="str">
        <f t="shared" si="20"/>
        <v>F</v>
      </c>
      <c r="L308" s="164">
        <f>IF('Pricing + Order Summary'!$O$13&gt;=5000,14,IF('Pricing + Order Summary'!$O$13&gt;=3500,15,IF('Pricing + Order Summary'!$O$13&gt;=2500,16,IF('Pricing + Order Summary'!$O$13&gt;=1000,23,21))))</f>
        <v>21</v>
      </c>
      <c r="M308" s="164" t="str">
        <f t="shared" si="21"/>
        <v>SPR2014-1-0</v>
      </c>
    </row>
    <row r="309" spans="1:13">
      <c r="A309" s="167">
        <f>'Order Form'!A324</f>
        <v>105684</v>
      </c>
      <c r="B309" s="167">
        <f>'Order Form'!A324</f>
        <v>105684</v>
      </c>
      <c r="C309" s="168">
        <f t="shared" si="19"/>
        <v>105684</v>
      </c>
      <c r="D309" s="164">
        <f>'Order Form'!$N$2</f>
        <v>0</v>
      </c>
      <c r="E309" s="165">
        <f>'Order Form'!$K$11</f>
        <v>0</v>
      </c>
      <c r="F309" s="165" t="str">
        <f>IF(ISBLANK('Order Form'!$K$12),"",'Order Form'!$K$12)</f>
        <v/>
      </c>
      <c r="G309" s="165">
        <f t="shared" ca="1" si="18"/>
        <v>41493</v>
      </c>
      <c r="H309" s="166">
        <f>'Order Form'!$K$13</f>
        <v>0</v>
      </c>
      <c r="I309" s="169">
        <f>'Order Form'!F324</f>
        <v>24.75</v>
      </c>
      <c r="J309" s="164">
        <f>'Order Form'!K324</f>
        <v>0</v>
      </c>
      <c r="K309" s="164" t="str">
        <f t="shared" si="20"/>
        <v>F</v>
      </c>
      <c r="L309" s="164">
        <f>IF('Pricing + Order Summary'!$O$13&gt;=5000,14,IF('Pricing + Order Summary'!$O$13&gt;=3500,15,IF('Pricing + Order Summary'!$O$13&gt;=2500,16,IF('Pricing + Order Summary'!$O$13&gt;=1000,23,21))))</f>
        <v>21</v>
      </c>
      <c r="M309" s="164" t="str">
        <f t="shared" si="21"/>
        <v>SPR2014-1-0</v>
      </c>
    </row>
    <row r="310" spans="1:13">
      <c r="A310" s="167">
        <f>'Order Form'!A325</f>
        <v>105682</v>
      </c>
      <c r="B310" s="167">
        <f>'Order Form'!A325</f>
        <v>105682</v>
      </c>
      <c r="C310" s="168">
        <f t="shared" si="19"/>
        <v>105682</v>
      </c>
      <c r="D310" s="164">
        <f>'Order Form'!$N$2</f>
        <v>0</v>
      </c>
      <c r="E310" s="165">
        <f>'Order Form'!$K$11</f>
        <v>0</v>
      </c>
      <c r="F310" s="165" t="str">
        <f>IF(ISBLANK('Order Form'!$K$12),"",'Order Form'!$K$12)</f>
        <v/>
      </c>
      <c r="G310" s="165">
        <f t="shared" ca="1" si="18"/>
        <v>41493</v>
      </c>
      <c r="H310" s="166">
        <f>'Order Form'!$K$13</f>
        <v>0</v>
      </c>
      <c r="I310" s="169">
        <f>'Order Form'!F325</f>
        <v>24.75</v>
      </c>
      <c r="J310" s="164">
        <f>'Order Form'!K325</f>
        <v>0</v>
      </c>
      <c r="K310" s="164" t="str">
        <f t="shared" si="20"/>
        <v>F</v>
      </c>
      <c r="L310" s="164">
        <f>IF('Pricing + Order Summary'!$O$13&gt;=5000,14,IF('Pricing + Order Summary'!$O$13&gt;=3500,15,IF('Pricing + Order Summary'!$O$13&gt;=2500,16,IF('Pricing + Order Summary'!$O$13&gt;=1000,23,21))))</f>
        <v>21</v>
      </c>
      <c r="M310" s="164" t="str">
        <f t="shared" si="21"/>
        <v>SPR2014-1-0</v>
      </c>
    </row>
    <row r="311" spans="1:13">
      <c r="A311" s="167">
        <f>'Order Form'!A326</f>
        <v>105683</v>
      </c>
      <c r="B311" s="167">
        <f>'Order Form'!A326</f>
        <v>105683</v>
      </c>
      <c r="C311" s="168">
        <f t="shared" si="19"/>
        <v>105683</v>
      </c>
      <c r="D311" s="164">
        <f>'Order Form'!$N$2</f>
        <v>0</v>
      </c>
      <c r="E311" s="165">
        <f>'Order Form'!$K$11</f>
        <v>0</v>
      </c>
      <c r="F311" s="165" t="str">
        <f>IF(ISBLANK('Order Form'!$K$12),"",'Order Form'!$K$12)</f>
        <v/>
      </c>
      <c r="G311" s="165">
        <f t="shared" ca="1" si="18"/>
        <v>41493</v>
      </c>
      <c r="H311" s="166">
        <f>'Order Form'!$K$13</f>
        <v>0</v>
      </c>
      <c r="I311" s="169">
        <f>'Order Form'!F326</f>
        <v>24.75</v>
      </c>
      <c r="J311" s="164">
        <f>'Order Form'!K326</f>
        <v>0</v>
      </c>
      <c r="K311" s="164" t="str">
        <f t="shared" si="20"/>
        <v>F</v>
      </c>
      <c r="L311" s="164">
        <f>IF('Pricing + Order Summary'!$O$13&gt;=5000,14,IF('Pricing + Order Summary'!$O$13&gt;=3500,15,IF('Pricing + Order Summary'!$O$13&gt;=2500,16,IF('Pricing + Order Summary'!$O$13&gt;=1000,23,21))))</f>
        <v>21</v>
      </c>
      <c r="M311" s="164" t="str">
        <f t="shared" si="21"/>
        <v>SPR2014-1-0</v>
      </c>
    </row>
    <row r="312" spans="1:13">
      <c r="A312" s="167">
        <f>'Order Form'!A327</f>
        <v>105658</v>
      </c>
      <c r="B312" s="167">
        <f>'Order Form'!A327</f>
        <v>105658</v>
      </c>
      <c r="C312" s="168">
        <f t="shared" si="19"/>
        <v>105658</v>
      </c>
      <c r="D312" s="164">
        <f>'Order Form'!$N$2</f>
        <v>0</v>
      </c>
      <c r="E312" s="165">
        <f>'Order Form'!$K$11</f>
        <v>0</v>
      </c>
      <c r="F312" s="165" t="str">
        <f>IF(ISBLANK('Order Form'!$K$12),"",'Order Form'!$K$12)</f>
        <v/>
      </c>
      <c r="G312" s="165">
        <f t="shared" ca="1" si="18"/>
        <v>41493</v>
      </c>
      <c r="H312" s="166">
        <f>'Order Form'!$K$13</f>
        <v>0</v>
      </c>
      <c r="I312" s="169">
        <f>'Order Form'!F327</f>
        <v>10</v>
      </c>
      <c r="J312" s="164">
        <f>'Order Form'!K327</f>
        <v>0</v>
      </c>
      <c r="K312" s="164" t="str">
        <f t="shared" si="20"/>
        <v>F</v>
      </c>
      <c r="L312" s="164">
        <f>IF('Pricing + Order Summary'!$O$13&gt;=5000,14,IF('Pricing + Order Summary'!$O$13&gt;=3500,15,IF('Pricing + Order Summary'!$O$13&gt;=2500,16,IF('Pricing + Order Summary'!$O$13&gt;=1000,23,21))))</f>
        <v>21</v>
      </c>
      <c r="M312" s="164" t="str">
        <f t="shared" si="21"/>
        <v>SPR2014-1-0</v>
      </c>
    </row>
    <row r="313" spans="1:13">
      <c r="A313" s="167">
        <f>'Order Form'!A328</f>
        <v>105660</v>
      </c>
      <c r="B313" s="167">
        <f>'Order Form'!A328</f>
        <v>105660</v>
      </c>
      <c r="C313" s="168">
        <f t="shared" si="19"/>
        <v>105660</v>
      </c>
      <c r="D313" s="164">
        <f>'Order Form'!$N$2</f>
        <v>0</v>
      </c>
      <c r="E313" s="165">
        <f>'Order Form'!$K$11</f>
        <v>0</v>
      </c>
      <c r="F313" s="165" t="str">
        <f>IF(ISBLANK('Order Form'!$K$12),"",'Order Form'!$K$12)</f>
        <v/>
      </c>
      <c r="G313" s="165">
        <f t="shared" ca="1" si="18"/>
        <v>41493</v>
      </c>
      <c r="H313" s="166">
        <f>'Order Form'!$K$13</f>
        <v>0</v>
      </c>
      <c r="I313" s="169">
        <f>'Order Form'!F328</f>
        <v>10</v>
      </c>
      <c r="J313" s="164">
        <f>'Order Form'!K328</f>
        <v>0</v>
      </c>
      <c r="K313" s="164" t="str">
        <f t="shared" si="20"/>
        <v>F</v>
      </c>
      <c r="L313" s="164">
        <f>IF('Pricing + Order Summary'!$O$13&gt;=5000,14,IF('Pricing + Order Summary'!$O$13&gt;=3500,15,IF('Pricing + Order Summary'!$O$13&gt;=2500,16,IF('Pricing + Order Summary'!$O$13&gt;=1000,23,21))))</f>
        <v>21</v>
      </c>
      <c r="M313" s="164" t="str">
        <f t="shared" si="21"/>
        <v>SPR2014-1-0</v>
      </c>
    </row>
    <row r="314" spans="1:13">
      <c r="A314" s="167">
        <f>'Order Form'!A329</f>
        <v>105656</v>
      </c>
      <c r="B314" s="167">
        <f>'Order Form'!A329</f>
        <v>105656</v>
      </c>
      <c r="C314" s="168">
        <f t="shared" si="19"/>
        <v>105656</v>
      </c>
      <c r="D314" s="164">
        <f>'Order Form'!$N$2</f>
        <v>0</v>
      </c>
      <c r="E314" s="165">
        <f>'Order Form'!$K$11</f>
        <v>0</v>
      </c>
      <c r="F314" s="165" t="str">
        <f>IF(ISBLANK('Order Form'!$K$12),"",'Order Form'!$K$12)</f>
        <v/>
      </c>
      <c r="G314" s="165">
        <f t="shared" ca="1" si="18"/>
        <v>41493</v>
      </c>
      <c r="H314" s="166">
        <f>'Order Form'!$K$13</f>
        <v>0</v>
      </c>
      <c r="I314" s="169">
        <f>'Order Form'!F329</f>
        <v>10</v>
      </c>
      <c r="J314" s="164">
        <f>'Order Form'!K329</f>
        <v>0</v>
      </c>
      <c r="K314" s="164" t="str">
        <f t="shared" si="20"/>
        <v>F</v>
      </c>
      <c r="L314" s="164">
        <f>IF('Pricing + Order Summary'!$O$13&gt;=5000,14,IF('Pricing + Order Summary'!$O$13&gt;=3500,15,IF('Pricing + Order Summary'!$O$13&gt;=2500,16,IF('Pricing + Order Summary'!$O$13&gt;=1000,23,21))))</f>
        <v>21</v>
      </c>
      <c r="M314" s="164" t="str">
        <f t="shared" si="21"/>
        <v>SPR2014-1-0</v>
      </c>
    </row>
    <row r="315" spans="1:13">
      <c r="A315" s="167">
        <f>'Order Form'!A330</f>
        <v>100460</v>
      </c>
      <c r="B315" s="167">
        <f>'Order Form'!A330</f>
        <v>100460</v>
      </c>
      <c r="C315" s="168">
        <f t="shared" si="19"/>
        <v>100460</v>
      </c>
      <c r="D315" s="164">
        <f>'Order Form'!$N$2</f>
        <v>0</v>
      </c>
      <c r="E315" s="165">
        <f>'Order Form'!$K$11</f>
        <v>0</v>
      </c>
      <c r="F315" s="165" t="str">
        <f>IF(ISBLANK('Order Form'!$K$12),"",'Order Form'!$K$12)</f>
        <v/>
      </c>
      <c r="G315" s="165">
        <f t="shared" ca="1" si="18"/>
        <v>41493</v>
      </c>
      <c r="H315" s="166">
        <f>'Order Form'!$K$13</f>
        <v>0</v>
      </c>
      <c r="I315" s="169">
        <f>'Order Form'!F330</f>
        <v>10</v>
      </c>
      <c r="J315" s="164">
        <f>'Order Form'!K330</f>
        <v>0</v>
      </c>
      <c r="K315" s="164" t="str">
        <f t="shared" si="20"/>
        <v>F</v>
      </c>
      <c r="L315" s="164">
        <f>IF('Pricing + Order Summary'!$O$13&gt;=5000,14,IF('Pricing + Order Summary'!$O$13&gt;=3500,15,IF('Pricing + Order Summary'!$O$13&gt;=2500,16,IF('Pricing + Order Summary'!$O$13&gt;=1000,23,21))))</f>
        <v>21</v>
      </c>
      <c r="M315" s="164" t="str">
        <f t="shared" si="21"/>
        <v>SPR2014-1-0</v>
      </c>
    </row>
    <row r="316" spans="1:13">
      <c r="A316" s="167">
        <f>'Order Form'!A331</f>
        <v>104788</v>
      </c>
      <c r="B316" s="167">
        <f>'Order Form'!A331</f>
        <v>104788</v>
      </c>
      <c r="C316" s="168">
        <f t="shared" si="19"/>
        <v>104788</v>
      </c>
      <c r="D316" s="164">
        <f>'Order Form'!$N$2</f>
        <v>0</v>
      </c>
      <c r="E316" s="165">
        <f>'Order Form'!$K$11</f>
        <v>0</v>
      </c>
      <c r="F316" s="165" t="str">
        <f>IF(ISBLANK('Order Form'!$K$12),"",'Order Form'!$K$12)</f>
        <v/>
      </c>
      <c r="G316" s="165">
        <f t="shared" ca="1" si="18"/>
        <v>41493</v>
      </c>
      <c r="H316" s="166">
        <f>'Order Form'!$K$13</f>
        <v>0</v>
      </c>
      <c r="I316" s="169">
        <f>'Order Form'!F331</f>
        <v>10</v>
      </c>
      <c r="J316" s="164">
        <f>'Order Form'!K331</f>
        <v>0</v>
      </c>
      <c r="K316" s="164" t="str">
        <f t="shared" si="20"/>
        <v>F</v>
      </c>
      <c r="L316" s="164">
        <f>IF('Pricing + Order Summary'!$O$13&gt;=5000,14,IF('Pricing + Order Summary'!$O$13&gt;=3500,15,IF('Pricing + Order Summary'!$O$13&gt;=2500,16,IF('Pricing + Order Summary'!$O$13&gt;=1000,23,21))))</f>
        <v>21</v>
      </c>
      <c r="M316" s="164" t="str">
        <f t="shared" si="21"/>
        <v>SPR2014-1-0</v>
      </c>
    </row>
    <row r="317" spans="1:13">
      <c r="A317" s="167">
        <f>'Order Form'!A332</f>
        <v>100649</v>
      </c>
      <c r="B317" s="167">
        <f>'Order Form'!A332</f>
        <v>100649</v>
      </c>
      <c r="C317" s="168">
        <f t="shared" si="19"/>
        <v>100649</v>
      </c>
      <c r="D317" s="164">
        <f>'Order Form'!$N$2</f>
        <v>0</v>
      </c>
      <c r="E317" s="165">
        <f>'Order Form'!$K$11</f>
        <v>0</v>
      </c>
      <c r="F317" s="165" t="str">
        <f>IF(ISBLANK('Order Form'!$K$12),"",'Order Form'!$K$12)</f>
        <v/>
      </c>
      <c r="G317" s="165">
        <f t="shared" ca="1" si="18"/>
        <v>41493</v>
      </c>
      <c r="H317" s="166">
        <f>'Order Form'!$K$13</f>
        <v>0</v>
      </c>
      <c r="I317" s="169">
        <f>'Order Form'!F332</f>
        <v>10</v>
      </c>
      <c r="J317" s="164">
        <f>'Order Form'!K332</f>
        <v>0</v>
      </c>
      <c r="K317" s="164" t="str">
        <f t="shared" si="20"/>
        <v>F</v>
      </c>
      <c r="L317" s="164">
        <f>IF('Pricing + Order Summary'!$O$13&gt;=5000,14,IF('Pricing + Order Summary'!$O$13&gt;=3500,15,IF('Pricing + Order Summary'!$O$13&gt;=2500,16,IF('Pricing + Order Summary'!$O$13&gt;=1000,23,21))))</f>
        <v>21</v>
      </c>
      <c r="M317" s="164" t="str">
        <f t="shared" si="21"/>
        <v>SPR2014-1-0</v>
      </c>
    </row>
    <row r="318" spans="1:13">
      <c r="A318" s="167">
        <f>'Order Form'!A333</f>
        <v>104789</v>
      </c>
      <c r="B318" s="167">
        <f>'Order Form'!A333</f>
        <v>104789</v>
      </c>
      <c r="C318" s="168">
        <f t="shared" si="19"/>
        <v>104789</v>
      </c>
      <c r="D318" s="164">
        <f>'Order Form'!$N$2</f>
        <v>0</v>
      </c>
      <c r="E318" s="165">
        <f>'Order Form'!$K$11</f>
        <v>0</v>
      </c>
      <c r="F318" s="165" t="str">
        <f>IF(ISBLANK('Order Form'!$K$12),"",'Order Form'!$K$12)</f>
        <v/>
      </c>
      <c r="G318" s="165">
        <f t="shared" ca="1" si="18"/>
        <v>41493</v>
      </c>
      <c r="H318" s="166">
        <f>'Order Form'!$K$13</f>
        <v>0</v>
      </c>
      <c r="I318" s="169">
        <f>'Order Form'!F333</f>
        <v>10</v>
      </c>
      <c r="J318" s="164">
        <f>'Order Form'!K333</f>
        <v>0</v>
      </c>
      <c r="K318" s="164" t="str">
        <f t="shared" si="20"/>
        <v>F</v>
      </c>
      <c r="L318" s="164">
        <f>IF('Pricing + Order Summary'!$O$13&gt;=5000,14,IF('Pricing + Order Summary'!$O$13&gt;=3500,15,IF('Pricing + Order Summary'!$O$13&gt;=2500,16,IF('Pricing + Order Summary'!$O$13&gt;=1000,23,21))))</f>
        <v>21</v>
      </c>
      <c r="M318" s="164" t="str">
        <f t="shared" si="21"/>
        <v>SPR2014-1-0</v>
      </c>
    </row>
    <row r="319" spans="1:13">
      <c r="A319" s="167">
        <f>'Order Form'!A334</f>
        <v>100404</v>
      </c>
      <c r="B319" s="167">
        <f>'Order Form'!A334</f>
        <v>100404</v>
      </c>
      <c r="C319" s="168">
        <f t="shared" si="19"/>
        <v>100404</v>
      </c>
      <c r="D319" s="164">
        <f>'Order Form'!$N$2</f>
        <v>0</v>
      </c>
      <c r="E319" s="165">
        <f>'Order Form'!$K$11</f>
        <v>0</v>
      </c>
      <c r="F319" s="165" t="str">
        <f>IF(ISBLANK('Order Form'!$K$12),"",'Order Form'!$K$12)</f>
        <v/>
      </c>
      <c r="G319" s="165">
        <f t="shared" ca="1" si="18"/>
        <v>41493</v>
      </c>
      <c r="H319" s="166">
        <f>'Order Form'!$K$13</f>
        <v>0</v>
      </c>
      <c r="I319" s="169">
        <f>'Order Form'!F334</f>
        <v>10</v>
      </c>
      <c r="J319" s="164">
        <f>'Order Form'!K334</f>
        <v>0</v>
      </c>
      <c r="K319" s="164" t="str">
        <f t="shared" si="20"/>
        <v>F</v>
      </c>
      <c r="L319" s="164">
        <f>IF('Pricing + Order Summary'!$O$13&gt;=5000,14,IF('Pricing + Order Summary'!$O$13&gt;=3500,15,IF('Pricing + Order Summary'!$O$13&gt;=2500,16,IF('Pricing + Order Summary'!$O$13&gt;=1000,23,21))))</f>
        <v>21</v>
      </c>
      <c r="M319" s="164" t="str">
        <f t="shared" si="21"/>
        <v>SPR2014-1-0</v>
      </c>
    </row>
    <row r="320" spans="1:13">
      <c r="A320" s="167">
        <f>'Order Form'!A335</f>
        <v>100403</v>
      </c>
      <c r="B320" s="167">
        <f>'Order Form'!A335</f>
        <v>100403</v>
      </c>
      <c r="C320" s="168">
        <f t="shared" si="19"/>
        <v>100403</v>
      </c>
      <c r="D320" s="164">
        <f>'Order Form'!$N$2</f>
        <v>0</v>
      </c>
      <c r="E320" s="165">
        <f>'Order Form'!$K$11</f>
        <v>0</v>
      </c>
      <c r="F320" s="165" t="str">
        <f>IF(ISBLANK('Order Form'!$K$12),"",'Order Form'!$K$12)</f>
        <v/>
      </c>
      <c r="G320" s="165">
        <f t="shared" ca="1" si="18"/>
        <v>41493</v>
      </c>
      <c r="H320" s="166">
        <f>'Order Form'!$K$13</f>
        <v>0</v>
      </c>
      <c r="I320" s="169">
        <f>'Order Form'!F335</f>
        <v>10</v>
      </c>
      <c r="J320" s="164">
        <f>'Order Form'!K335</f>
        <v>0</v>
      </c>
      <c r="K320" s="164" t="str">
        <f t="shared" si="20"/>
        <v>F</v>
      </c>
      <c r="L320" s="164">
        <f>IF('Pricing + Order Summary'!$O$13&gt;=5000,14,IF('Pricing + Order Summary'!$O$13&gt;=3500,15,IF('Pricing + Order Summary'!$O$13&gt;=2500,16,IF('Pricing + Order Summary'!$O$13&gt;=1000,23,21))))</f>
        <v>21</v>
      </c>
      <c r="M320" s="164" t="str">
        <f t="shared" si="21"/>
        <v>SPR2014-1-0</v>
      </c>
    </row>
    <row r="321" spans="1:13">
      <c r="A321" s="167">
        <f>'Order Form'!A336</f>
        <v>100401</v>
      </c>
      <c r="B321" s="167">
        <f>'Order Form'!A336</f>
        <v>100401</v>
      </c>
      <c r="C321" s="168">
        <f t="shared" si="19"/>
        <v>100401</v>
      </c>
      <c r="D321" s="164">
        <f>'Order Form'!$N$2</f>
        <v>0</v>
      </c>
      <c r="E321" s="165">
        <f>'Order Form'!$K$11</f>
        <v>0</v>
      </c>
      <c r="F321" s="165" t="str">
        <f>IF(ISBLANK('Order Form'!$K$12),"",'Order Form'!$K$12)</f>
        <v/>
      </c>
      <c r="G321" s="165">
        <f t="shared" ca="1" si="18"/>
        <v>41493</v>
      </c>
      <c r="H321" s="166">
        <f>'Order Form'!$K$13</f>
        <v>0</v>
      </c>
      <c r="I321" s="169">
        <f>'Order Form'!F336</f>
        <v>10</v>
      </c>
      <c r="J321" s="164">
        <f>'Order Form'!K336</f>
        <v>0</v>
      </c>
      <c r="K321" s="164" t="str">
        <f t="shared" si="20"/>
        <v>F</v>
      </c>
      <c r="L321" s="164">
        <f>IF('Pricing + Order Summary'!$O$13&gt;=5000,14,IF('Pricing + Order Summary'!$O$13&gt;=3500,15,IF('Pricing + Order Summary'!$O$13&gt;=2500,16,IF('Pricing + Order Summary'!$O$13&gt;=1000,23,21))))</f>
        <v>21</v>
      </c>
      <c r="M321" s="164" t="str">
        <f t="shared" si="21"/>
        <v>SPR2014-1-0</v>
      </c>
    </row>
    <row r="322" spans="1:13">
      <c r="A322" s="167">
        <f>'Order Form'!A337</f>
        <v>100200</v>
      </c>
      <c r="B322" s="167">
        <f>'Order Form'!A337</f>
        <v>100200</v>
      </c>
      <c r="C322" s="168">
        <f t="shared" si="19"/>
        <v>100200</v>
      </c>
      <c r="D322" s="164">
        <f>'Order Form'!$N$2</f>
        <v>0</v>
      </c>
      <c r="E322" s="165">
        <f>'Order Form'!$K$11</f>
        <v>0</v>
      </c>
      <c r="F322" s="165" t="str">
        <f>IF(ISBLANK('Order Form'!$K$12),"",'Order Form'!$K$12)</f>
        <v/>
      </c>
      <c r="G322" s="165">
        <f t="shared" ref="G322:G385" ca="1" si="22">TODAY()</f>
        <v>41493</v>
      </c>
      <c r="H322" s="166">
        <f>'Order Form'!$K$13</f>
        <v>0</v>
      </c>
      <c r="I322" s="169">
        <f>'Order Form'!F337</f>
        <v>10</v>
      </c>
      <c r="J322" s="164">
        <f>'Order Form'!K337</f>
        <v>0</v>
      </c>
      <c r="K322" s="164" t="str">
        <f t="shared" si="20"/>
        <v>F</v>
      </c>
      <c r="L322" s="164">
        <f>IF('Pricing + Order Summary'!$O$13&gt;=5000,14,IF('Pricing + Order Summary'!$O$13&gt;=3500,15,IF('Pricing + Order Summary'!$O$13&gt;=2500,16,IF('Pricing + Order Summary'!$O$13&gt;=1000,23,21))))</f>
        <v>21</v>
      </c>
      <c r="M322" s="164" t="str">
        <f t="shared" si="21"/>
        <v>SPR2014-1-0</v>
      </c>
    </row>
    <row r="323" spans="1:13">
      <c r="A323" s="167">
        <f>'Order Form'!A338</f>
        <v>100400</v>
      </c>
      <c r="B323" s="167">
        <f>'Order Form'!A338</f>
        <v>100400</v>
      </c>
      <c r="C323" s="168">
        <f t="shared" ref="C323:C386" si="23">IF(B323=0,A323,B323)</f>
        <v>100400</v>
      </c>
      <c r="D323" s="164">
        <f>'Order Form'!$N$2</f>
        <v>0</v>
      </c>
      <c r="E323" s="165">
        <f>'Order Form'!$K$11</f>
        <v>0</v>
      </c>
      <c r="F323" s="165" t="str">
        <f>IF(ISBLANK('Order Form'!$K$12),"",'Order Form'!$K$12)</f>
        <v/>
      </c>
      <c r="G323" s="165">
        <f t="shared" ca="1" si="22"/>
        <v>41493</v>
      </c>
      <c r="H323" s="166">
        <f>'Order Form'!$K$13</f>
        <v>0</v>
      </c>
      <c r="I323" s="169">
        <f>'Order Form'!F338</f>
        <v>10</v>
      </c>
      <c r="J323" s="164">
        <f>'Order Form'!K338</f>
        <v>0</v>
      </c>
      <c r="K323" s="164" t="str">
        <f t="shared" ref="K323:K386" si="24">IF(J323=0,"F","T")</f>
        <v>F</v>
      </c>
      <c r="L323" s="164">
        <f>IF('Pricing + Order Summary'!$O$13&gt;=5000,14,IF('Pricing + Order Summary'!$O$13&gt;=3500,15,IF('Pricing + Order Summary'!$O$13&gt;=2500,16,IF('Pricing + Order Summary'!$O$13&gt;=1000,23,21))))</f>
        <v>21</v>
      </c>
      <c r="M323" s="164" t="str">
        <f t="shared" ref="M323:M386" si="25">"SPR2014"&amp;"-1-"&amp;D323</f>
        <v>SPR2014-1-0</v>
      </c>
    </row>
    <row r="324" spans="1:13">
      <c r="A324" s="167">
        <f>'Order Form'!A339</f>
        <v>105760</v>
      </c>
      <c r="B324" s="167">
        <f>'Order Form'!A339</f>
        <v>105760</v>
      </c>
      <c r="C324" s="168">
        <f t="shared" si="23"/>
        <v>105760</v>
      </c>
      <c r="D324" s="164">
        <f>'Order Form'!$N$2</f>
        <v>0</v>
      </c>
      <c r="E324" s="165">
        <f>'Order Form'!$K$11</f>
        <v>0</v>
      </c>
      <c r="F324" s="165" t="str">
        <f>IF(ISBLANK('Order Form'!$K$12),"",'Order Form'!$K$12)</f>
        <v/>
      </c>
      <c r="G324" s="165">
        <f t="shared" ca="1" si="22"/>
        <v>41493</v>
      </c>
      <c r="H324" s="166">
        <f>'Order Form'!$K$13</f>
        <v>0</v>
      </c>
      <c r="I324" s="169">
        <f>'Order Form'!F339</f>
        <v>10</v>
      </c>
      <c r="J324" s="164">
        <f>'Order Form'!K339</f>
        <v>0</v>
      </c>
      <c r="K324" s="164" t="str">
        <f t="shared" si="24"/>
        <v>F</v>
      </c>
      <c r="L324" s="164">
        <f>IF('Pricing + Order Summary'!$O$13&gt;=5000,14,IF('Pricing + Order Summary'!$O$13&gt;=3500,15,IF('Pricing + Order Summary'!$O$13&gt;=2500,16,IF('Pricing + Order Summary'!$O$13&gt;=1000,23,21))))</f>
        <v>21</v>
      </c>
      <c r="M324" s="164" t="str">
        <f t="shared" si="25"/>
        <v>SPR2014-1-0</v>
      </c>
    </row>
    <row r="325" spans="1:13">
      <c r="A325" s="167">
        <f>'Order Form'!A340</f>
        <v>105759</v>
      </c>
      <c r="B325" s="167">
        <f>'Order Form'!A340</f>
        <v>105759</v>
      </c>
      <c r="C325" s="168">
        <f t="shared" si="23"/>
        <v>105759</v>
      </c>
      <c r="D325" s="164">
        <f>'Order Form'!$N$2</f>
        <v>0</v>
      </c>
      <c r="E325" s="165">
        <f>'Order Form'!$K$11</f>
        <v>0</v>
      </c>
      <c r="F325" s="165" t="str">
        <f>IF(ISBLANK('Order Form'!$K$12),"",'Order Form'!$K$12)</f>
        <v/>
      </c>
      <c r="G325" s="165">
        <f t="shared" ca="1" si="22"/>
        <v>41493</v>
      </c>
      <c r="H325" s="166">
        <f>'Order Form'!$K$13</f>
        <v>0</v>
      </c>
      <c r="I325" s="169">
        <f>'Order Form'!F340</f>
        <v>10</v>
      </c>
      <c r="J325" s="164">
        <f>'Order Form'!K340</f>
        <v>0</v>
      </c>
      <c r="K325" s="164" t="str">
        <f t="shared" si="24"/>
        <v>F</v>
      </c>
      <c r="L325" s="164">
        <f>IF('Pricing + Order Summary'!$O$13&gt;=5000,14,IF('Pricing + Order Summary'!$O$13&gt;=3500,15,IF('Pricing + Order Summary'!$O$13&gt;=2500,16,IF('Pricing + Order Summary'!$O$13&gt;=1000,23,21))))</f>
        <v>21</v>
      </c>
      <c r="M325" s="164" t="str">
        <f t="shared" si="25"/>
        <v>SPR2014-1-0</v>
      </c>
    </row>
    <row r="326" spans="1:13">
      <c r="A326" s="167">
        <f>'Order Form'!A341</f>
        <v>105745</v>
      </c>
      <c r="B326" s="167">
        <f>'Order Form'!A341</f>
        <v>105745</v>
      </c>
      <c r="C326" s="168">
        <f t="shared" si="23"/>
        <v>105745</v>
      </c>
      <c r="D326" s="164">
        <f>'Order Form'!$N$2</f>
        <v>0</v>
      </c>
      <c r="E326" s="165">
        <f>'Order Form'!$K$11</f>
        <v>0</v>
      </c>
      <c r="F326" s="165" t="str">
        <f>IF(ISBLANK('Order Form'!$K$12),"",'Order Form'!$K$12)</f>
        <v/>
      </c>
      <c r="G326" s="165">
        <f t="shared" ca="1" si="22"/>
        <v>41493</v>
      </c>
      <c r="H326" s="166">
        <f>'Order Form'!$K$13</f>
        <v>0</v>
      </c>
      <c r="I326" s="169">
        <f>'Order Form'!F341</f>
        <v>10</v>
      </c>
      <c r="J326" s="164">
        <f>'Order Form'!K341</f>
        <v>0</v>
      </c>
      <c r="K326" s="164" t="str">
        <f t="shared" si="24"/>
        <v>F</v>
      </c>
      <c r="L326" s="164">
        <f>IF('Pricing + Order Summary'!$O$13&gt;=5000,14,IF('Pricing + Order Summary'!$O$13&gt;=3500,15,IF('Pricing + Order Summary'!$O$13&gt;=2500,16,IF('Pricing + Order Summary'!$O$13&gt;=1000,23,21))))</f>
        <v>21</v>
      </c>
      <c r="M326" s="164" t="str">
        <f t="shared" si="25"/>
        <v>SPR2014-1-0</v>
      </c>
    </row>
    <row r="327" spans="1:13">
      <c r="A327" s="167">
        <f>'Order Form'!A342</f>
        <v>105741</v>
      </c>
      <c r="B327" s="167">
        <f>'Order Form'!A342</f>
        <v>105741</v>
      </c>
      <c r="C327" s="168">
        <f t="shared" si="23"/>
        <v>105741</v>
      </c>
      <c r="D327" s="164">
        <f>'Order Form'!$N$2</f>
        <v>0</v>
      </c>
      <c r="E327" s="165">
        <f>'Order Form'!$K$11</f>
        <v>0</v>
      </c>
      <c r="F327" s="165" t="str">
        <f>IF(ISBLANK('Order Form'!$K$12),"",'Order Form'!$K$12)</f>
        <v/>
      </c>
      <c r="G327" s="165">
        <f t="shared" ca="1" si="22"/>
        <v>41493</v>
      </c>
      <c r="H327" s="166">
        <f>'Order Form'!$K$13</f>
        <v>0</v>
      </c>
      <c r="I327" s="169">
        <f>'Order Form'!F342</f>
        <v>10</v>
      </c>
      <c r="J327" s="164">
        <f>'Order Form'!K342</f>
        <v>0</v>
      </c>
      <c r="K327" s="164" t="str">
        <f t="shared" si="24"/>
        <v>F</v>
      </c>
      <c r="L327" s="164">
        <f>IF('Pricing + Order Summary'!$O$13&gt;=5000,14,IF('Pricing + Order Summary'!$O$13&gt;=3500,15,IF('Pricing + Order Summary'!$O$13&gt;=2500,16,IF('Pricing + Order Summary'!$O$13&gt;=1000,23,21))))</f>
        <v>21</v>
      </c>
      <c r="M327" s="164" t="str">
        <f t="shared" si="25"/>
        <v>SPR2014-1-0</v>
      </c>
    </row>
    <row r="328" spans="1:13">
      <c r="A328" s="167">
        <f>'Order Form'!A343</f>
        <v>105748</v>
      </c>
      <c r="B328" s="167">
        <f>'Order Form'!A343</f>
        <v>105748</v>
      </c>
      <c r="C328" s="168">
        <f t="shared" si="23"/>
        <v>105748</v>
      </c>
      <c r="D328" s="164">
        <f>'Order Form'!$N$2</f>
        <v>0</v>
      </c>
      <c r="E328" s="165">
        <f>'Order Form'!$K$11</f>
        <v>0</v>
      </c>
      <c r="F328" s="165" t="str">
        <f>IF(ISBLANK('Order Form'!$K$12),"",'Order Form'!$K$12)</f>
        <v/>
      </c>
      <c r="G328" s="165">
        <f t="shared" ca="1" si="22"/>
        <v>41493</v>
      </c>
      <c r="H328" s="166">
        <f>'Order Form'!$K$13</f>
        <v>0</v>
      </c>
      <c r="I328" s="169">
        <f>'Order Form'!F343</f>
        <v>10</v>
      </c>
      <c r="J328" s="164">
        <f>'Order Form'!K343</f>
        <v>0</v>
      </c>
      <c r="K328" s="164" t="str">
        <f t="shared" si="24"/>
        <v>F</v>
      </c>
      <c r="L328" s="164">
        <f>IF('Pricing + Order Summary'!$O$13&gt;=5000,14,IF('Pricing + Order Summary'!$O$13&gt;=3500,15,IF('Pricing + Order Summary'!$O$13&gt;=2500,16,IF('Pricing + Order Summary'!$O$13&gt;=1000,23,21))))</f>
        <v>21</v>
      </c>
      <c r="M328" s="164" t="str">
        <f t="shared" si="25"/>
        <v>SPR2014-1-0</v>
      </c>
    </row>
    <row r="329" spans="1:13">
      <c r="A329" s="167">
        <f>'Order Form'!A344</f>
        <v>104841</v>
      </c>
      <c r="B329" s="167">
        <f>'Order Form'!A344</f>
        <v>104841</v>
      </c>
      <c r="C329" s="168">
        <f t="shared" si="23"/>
        <v>104841</v>
      </c>
      <c r="D329" s="164">
        <f>'Order Form'!$N$2</f>
        <v>0</v>
      </c>
      <c r="E329" s="165">
        <f>'Order Form'!$K$11</f>
        <v>0</v>
      </c>
      <c r="F329" s="165" t="str">
        <f>IF(ISBLANK('Order Form'!$K$12),"",'Order Form'!$K$12)</f>
        <v/>
      </c>
      <c r="G329" s="165">
        <f t="shared" ca="1" si="22"/>
        <v>41493</v>
      </c>
      <c r="H329" s="166">
        <f>'Order Form'!$K$13</f>
        <v>0</v>
      </c>
      <c r="I329" s="169">
        <f>'Order Form'!F344</f>
        <v>10</v>
      </c>
      <c r="J329" s="164">
        <f>'Order Form'!K344</f>
        <v>0</v>
      </c>
      <c r="K329" s="164" t="str">
        <f t="shared" si="24"/>
        <v>F</v>
      </c>
      <c r="L329" s="164">
        <f>IF('Pricing + Order Summary'!$O$13&gt;=5000,14,IF('Pricing + Order Summary'!$O$13&gt;=3500,15,IF('Pricing + Order Summary'!$O$13&gt;=2500,16,IF('Pricing + Order Summary'!$O$13&gt;=1000,23,21))))</f>
        <v>21</v>
      </c>
      <c r="M329" s="164" t="str">
        <f t="shared" si="25"/>
        <v>SPR2014-1-0</v>
      </c>
    </row>
    <row r="330" spans="1:13">
      <c r="A330" s="167">
        <f>'Order Form'!A345</f>
        <v>100678</v>
      </c>
      <c r="B330" s="167">
        <f>'Order Form'!A345</f>
        <v>100678</v>
      </c>
      <c r="C330" s="168">
        <f t="shared" si="23"/>
        <v>100678</v>
      </c>
      <c r="D330" s="164">
        <f>'Order Form'!$N$2</f>
        <v>0</v>
      </c>
      <c r="E330" s="165">
        <f>'Order Form'!$K$11</f>
        <v>0</v>
      </c>
      <c r="F330" s="165" t="str">
        <f>IF(ISBLANK('Order Form'!$K$12),"",'Order Form'!$K$12)</f>
        <v/>
      </c>
      <c r="G330" s="165">
        <f t="shared" ca="1" si="22"/>
        <v>41493</v>
      </c>
      <c r="H330" s="166">
        <f>'Order Form'!$K$13</f>
        <v>0</v>
      </c>
      <c r="I330" s="169">
        <f>'Order Form'!F345</f>
        <v>10</v>
      </c>
      <c r="J330" s="164">
        <f>'Order Form'!K345</f>
        <v>0</v>
      </c>
      <c r="K330" s="164" t="str">
        <f t="shared" si="24"/>
        <v>F</v>
      </c>
      <c r="L330" s="164">
        <f>IF('Pricing + Order Summary'!$O$13&gt;=5000,14,IF('Pricing + Order Summary'!$O$13&gt;=3500,15,IF('Pricing + Order Summary'!$O$13&gt;=2500,16,IF('Pricing + Order Summary'!$O$13&gt;=1000,23,21))))</f>
        <v>21</v>
      </c>
      <c r="M330" s="164" t="str">
        <f t="shared" si="25"/>
        <v>SPR2014-1-0</v>
      </c>
    </row>
    <row r="331" spans="1:13">
      <c r="A331" s="167">
        <f>'Order Form'!A346</f>
        <v>100448</v>
      </c>
      <c r="B331" s="167">
        <f>'Order Form'!A346</f>
        <v>100448</v>
      </c>
      <c r="C331" s="168">
        <f t="shared" si="23"/>
        <v>100448</v>
      </c>
      <c r="D331" s="164">
        <f>'Order Form'!$N$2</f>
        <v>0</v>
      </c>
      <c r="E331" s="165">
        <f>'Order Form'!$K$11</f>
        <v>0</v>
      </c>
      <c r="F331" s="165" t="str">
        <f>IF(ISBLANK('Order Form'!$K$12),"",'Order Form'!$K$12)</f>
        <v/>
      </c>
      <c r="G331" s="165">
        <f t="shared" ca="1" si="22"/>
        <v>41493</v>
      </c>
      <c r="H331" s="166">
        <f>'Order Form'!$K$13</f>
        <v>0</v>
      </c>
      <c r="I331" s="169">
        <f>'Order Form'!F346</f>
        <v>10</v>
      </c>
      <c r="J331" s="164">
        <f>'Order Form'!K346</f>
        <v>0</v>
      </c>
      <c r="K331" s="164" t="str">
        <f t="shared" si="24"/>
        <v>F</v>
      </c>
      <c r="L331" s="164">
        <f>IF('Pricing + Order Summary'!$O$13&gt;=5000,14,IF('Pricing + Order Summary'!$O$13&gt;=3500,15,IF('Pricing + Order Summary'!$O$13&gt;=2500,16,IF('Pricing + Order Summary'!$O$13&gt;=1000,23,21))))</f>
        <v>21</v>
      </c>
      <c r="M331" s="164" t="str">
        <f t="shared" si="25"/>
        <v>SPR2014-1-0</v>
      </c>
    </row>
    <row r="332" spans="1:13">
      <c r="A332" s="167">
        <f>'Order Form'!A347</f>
        <v>100421</v>
      </c>
      <c r="B332" s="167">
        <f>'Order Form'!A347</f>
        <v>100421</v>
      </c>
      <c r="C332" s="168">
        <f t="shared" si="23"/>
        <v>100421</v>
      </c>
      <c r="D332" s="164">
        <f>'Order Form'!$N$2</f>
        <v>0</v>
      </c>
      <c r="E332" s="165">
        <f>'Order Form'!$K$11</f>
        <v>0</v>
      </c>
      <c r="F332" s="165" t="str">
        <f>IF(ISBLANK('Order Form'!$K$12),"",'Order Form'!$K$12)</f>
        <v/>
      </c>
      <c r="G332" s="165">
        <f t="shared" ca="1" si="22"/>
        <v>41493</v>
      </c>
      <c r="H332" s="166">
        <f>'Order Form'!$K$13</f>
        <v>0</v>
      </c>
      <c r="I332" s="169">
        <f>'Order Form'!F347</f>
        <v>10</v>
      </c>
      <c r="J332" s="164">
        <f>'Order Form'!K347</f>
        <v>0</v>
      </c>
      <c r="K332" s="164" t="str">
        <f t="shared" si="24"/>
        <v>F</v>
      </c>
      <c r="L332" s="164">
        <f>IF('Pricing + Order Summary'!$O$13&gt;=5000,14,IF('Pricing + Order Summary'!$O$13&gt;=3500,15,IF('Pricing + Order Summary'!$O$13&gt;=2500,16,IF('Pricing + Order Summary'!$O$13&gt;=1000,23,21))))</f>
        <v>21</v>
      </c>
      <c r="M332" s="164" t="str">
        <f t="shared" si="25"/>
        <v>SPR2014-1-0</v>
      </c>
    </row>
    <row r="333" spans="1:13">
      <c r="A333" s="167">
        <f>'Order Form'!A348</f>
        <v>100417</v>
      </c>
      <c r="B333" s="167">
        <f>'Order Form'!A348</f>
        <v>100417</v>
      </c>
      <c r="C333" s="168">
        <f t="shared" si="23"/>
        <v>100417</v>
      </c>
      <c r="D333" s="164">
        <f>'Order Form'!$N$2</f>
        <v>0</v>
      </c>
      <c r="E333" s="165">
        <f>'Order Form'!$K$11</f>
        <v>0</v>
      </c>
      <c r="F333" s="165" t="str">
        <f>IF(ISBLANK('Order Form'!$K$12),"",'Order Form'!$K$12)</f>
        <v/>
      </c>
      <c r="G333" s="165">
        <f t="shared" ca="1" si="22"/>
        <v>41493</v>
      </c>
      <c r="H333" s="166">
        <f>'Order Form'!$K$13</f>
        <v>0</v>
      </c>
      <c r="I333" s="169">
        <f>'Order Form'!F348</f>
        <v>10</v>
      </c>
      <c r="J333" s="164">
        <f>'Order Form'!K348</f>
        <v>0</v>
      </c>
      <c r="K333" s="164" t="str">
        <f t="shared" si="24"/>
        <v>F</v>
      </c>
      <c r="L333" s="164">
        <f>IF('Pricing + Order Summary'!$O$13&gt;=5000,14,IF('Pricing + Order Summary'!$O$13&gt;=3500,15,IF('Pricing + Order Summary'!$O$13&gt;=2500,16,IF('Pricing + Order Summary'!$O$13&gt;=1000,23,21))))</f>
        <v>21</v>
      </c>
      <c r="M333" s="164" t="str">
        <f t="shared" si="25"/>
        <v>SPR2014-1-0</v>
      </c>
    </row>
    <row r="334" spans="1:13">
      <c r="A334" s="167">
        <f>'Order Form'!A349</f>
        <v>100412</v>
      </c>
      <c r="B334" s="167">
        <f>'Order Form'!A349</f>
        <v>100412</v>
      </c>
      <c r="C334" s="168">
        <f t="shared" si="23"/>
        <v>100412</v>
      </c>
      <c r="D334" s="164">
        <f>'Order Form'!$N$2</f>
        <v>0</v>
      </c>
      <c r="E334" s="165">
        <f>'Order Form'!$K$11</f>
        <v>0</v>
      </c>
      <c r="F334" s="165" t="str">
        <f>IF(ISBLANK('Order Form'!$K$12),"",'Order Form'!$K$12)</f>
        <v/>
      </c>
      <c r="G334" s="165">
        <f t="shared" ca="1" si="22"/>
        <v>41493</v>
      </c>
      <c r="H334" s="166">
        <f>'Order Form'!$K$13</f>
        <v>0</v>
      </c>
      <c r="I334" s="169">
        <f>'Order Form'!F349</f>
        <v>10</v>
      </c>
      <c r="J334" s="164">
        <f>'Order Form'!K349</f>
        <v>0</v>
      </c>
      <c r="K334" s="164" t="str">
        <f t="shared" si="24"/>
        <v>F</v>
      </c>
      <c r="L334" s="164">
        <f>IF('Pricing + Order Summary'!$O$13&gt;=5000,14,IF('Pricing + Order Summary'!$O$13&gt;=3500,15,IF('Pricing + Order Summary'!$O$13&gt;=2500,16,IF('Pricing + Order Summary'!$O$13&gt;=1000,23,21))))</f>
        <v>21</v>
      </c>
      <c r="M334" s="164" t="str">
        <f t="shared" si="25"/>
        <v>SPR2014-1-0</v>
      </c>
    </row>
    <row r="335" spans="1:13">
      <c r="A335" s="167">
        <f>'Order Form'!A350</f>
        <v>100432</v>
      </c>
      <c r="B335" s="167">
        <f>'Order Form'!A350</f>
        <v>100432</v>
      </c>
      <c r="C335" s="168">
        <f t="shared" si="23"/>
        <v>100432</v>
      </c>
      <c r="D335" s="164">
        <f>'Order Form'!$N$2</f>
        <v>0</v>
      </c>
      <c r="E335" s="165">
        <f>'Order Form'!$K$11</f>
        <v>0</v>
      </c>
      <c r="F335" s="165" t="str">
        <f>IF(ISBLANK('Order Form'!$K$12),"",'Order Form'!$K$12)</f>
        <v/>
      </c>
      <c r="G335" s="165">
        <f t="shared" ca="1" si="22"/>
        <v>41493</v>
      </c>
      <c r="H335" s="166">
        <f>'Order Form'!$K$13</f>
        <v>0</v>
      </c>
      <c r="I335" s="169">
        <f>'Order Form'!F350</f>
        <v>10</v>
      </c>
      <c r="J335" s="164">
        <f>'Order Form'!K350</f>
        <v>0</v>
      </c>
      <c r="K335" s="164" t="str">
        <f t="shared" si="24"/>
        <v>F</v>
      </c>
      <c r="L335" s="164">
        <f>IF('Pricing + Order Summary'!$O$13&gt;=5000,14,IF('Pricing + Order Summary'!$O$13&gt;=3500,15,IF('Pricing + Order Summary'!$O$13&gt;=2500,16,IF('Pricing + Order Summary'!$O$13&gt;=1000,23,21))))</f>
        <v>21</v>
      </c>
      <c r="M335" s="164" t="str">
        <f t="shared" si="25"/>
        <v>SPR2014-1-0</v>
      </c>
    </row>
    <row r="336" spans="1:13">
      <c r="A336" s="167">
        <f>'Order Form'!A351</f>
        <v>100684</v>
      </c>
      <c r="B336" s="167">
        <f>'Order Form'!A351</f>
        <v>100684</v>
      </c>
      <c r="C336" s="168">
        <f t="shared" si="23"/>
        <v>100684</v>
      </c>
      <c r="D336" s="164">
        <f>'Order Form'!$N$2</f>
        <v>0</v>
      </c>
      <c r="E336" s="165">
        <f>'Order Form'!$K$11</f>
        <v>0</v>
      </c>
      <c r="F336" s="165" t="str">
        <f>IF(ISBLANK('Order Form'!$K$12),"",'Order Form'!$K$12)</f>
        <v/>
      </c>
      <c r="G336" s="165">
        <f t="shared" ca="1" si="22"/>
        <v>41493</v>
      </c>
      <c r="H336" s="166">
        <f>'Order Form'!$K$13</f>
        <v>0</v>
      </c>
      <c r="I336" s="169">
        <f>'Order Form'!F351</f>
        <v>10</v>
      </c>
      <c r="J336" s="164">
        <f>'Order Form'!K351</f>
        <v>0</v>
      </c>
      <c r="K336" s="164" t="str">
        <f t="shared" si="24"/>
        <v>F</v>
      </c>
      <c r="L336" s="164">
        <f>IF('Pricing + Order Summary'!$O$13&gt;=5000,14,IF('Pricing + Order Summary'!$O$13&gt;=3500,15,IF('Pricing + Order Summary'!$O$13&gt;=2500,16,IF('Pricing + Order Summary'!$O$13&gt;=1000,23,21))))</f>
        <v>21</v>
      </c>
      <c r="M336" s="164" t="str">
        <f t="shared" si="25"/>
        <v>SPR2014-1-0</v>
      </c>
    </row>
    <row r="337" spans="1:13">
      <c r="A337" s="167">
        <f>'Order Form'!A352</f>
        <v>100424</v>
      </c>
      <c r="B337" s="167">
        <f>'Order Form'!A352</f>
        <v>100424</v>
      </c>
      <c r="C337" s="168">
        <f t="shared" si="23"/>
        <v>100424</v>
      </c>
      <c r="D337" s="164">
        <f>'Order Form'!$N$2</f>
        <v>0</v>
      </c>
      <c r="E337" s="165">
        <f>'Order Form'!$K$11</f>
        <v>0</v>
      </c>
      <c r="F337" s="165" t="str">
        <f>IF(ISBLANK('Order Form'!$K$12),"",'Order Form'!$K$12)</f>
        <v/>
      </c>
      <c r="G337" s="165">
        <f t="shared" ca="1" si="22"/>
        <v>41493</v>
      </c>
      <c r="H337" s="166">
        <f>'Order Form'!$K$13</f>
        <v>0</v>
      </c>
      <c r="I337" s="169">
        <f>'Order Form'!F352</f>
        <v>10</v>
      </c>
      <c r="J337" s="164">
        <f>'Order Form'!K352</f>
        <v>0</v>
      </c>
      <c r="K337" s="164" t="str">
        <f t="shared" si="24"/>
        <v>F</v>
      </c>
      <c r="L337" s="164">
        <f>IF('Pricing + Order Summary'!$O$13&gt;=5000,14,IF('Pricing + Order Summary'!$O$13&gt;=3500,15,IF('Pricing + Order Summary'!$O$13&gt;=2500,16,IF('Pricing + Order Summary'!$O$13&gt;=1000,23,21))))</f>
        <v>21</v>
      </c>
      <c r="M337" s="164" t="str">
        <f t="shared" si="25"/>
        <v>SPR2014-1-0</v>
      </c>
    </row>
    <row r="338" spans="1:13">
      <c r="A338" s="167">
        <f>'Order Form'!A353</f>
        <v>105743</v>
      </c>
      <c r="B338" s="167">
        <f>'Order Form'!A353</f>
        <v>105743</v>
      </c>
      <c r="C338" s="168">
        <f t="shared" si="23"/>
        <v>105743</v>
      </c>
      <c r="D338" s="164">
        <f>'Order Form'!$N$2</f>
        <v>0</v>
      </c>
      <c r="E338" s="165">
        <f>'Order Form'!$K$11</f>
        <v>0</v>
      </c>
      <c r="F338" s="165" t="str">
        <f>IF(ISBLANK('Order Form'!$K$12),"",'Order Form'!$K$12)</f>
        <v/>
      </c>
      <c r="G338" s="165">
        <f t="shared" ca="1" si="22"/>
        <v>41493</v>
      </c>
      <c r="H338" s="166">
        <f>'Order Form'!$K$13</f>
        <v>0</v>
      </c>
      <c r="I338" s="169">
        <f>'Order Form'!F353</f>
        <v>10</v>
      </c>
      <c r="J338" s="164">
        <f>'Order Form'!K353</f>
        <v>0</v>
      </c>
      <c r="K338" s="164" t="str">
        <f t="shared" si="24"/>
        <v>F</v>
      </c>
      <c r="L338" s="164">
        <f>IF('Pricing + Order Summary'!$O$13&gt;=5000,14,IF('Pricing + Order Summary'!$O$13&gt;=3500,15,IF('Pricing + Order Summary'!$O$13&gt;=2500,16,IF('Pricing + Order Summary'!$O$13&gt;=1000,23,21))))</f>
        <v>21</v>
      </c>
      <c r="M338" s="164" t="str">
        <f t="shared" si="25"/>
        <v>SPR2014-1-0</v>
      </c>
    </row>
    <row r="339" spans="1:13">
      <c r="A339" s="167">
        <f>'Order Form'!A354</f>
        <v>104825</v>
      </c>
      <c r="B339" s="167">
        <f>'Order Form'!A354</f>
        <v>104825</v>
      </c>
      <c r="C339" s="168">
        <f t="shared" si="23"/>
        <v>104825</v>
      </c>
      <c r="D339" s="164">
        <f>'Order Form'!$N$2</f>
        <v>0</v>
      </c>
      <c r="E339" s="165">
        <f>'Order Form'!$K$11</f>
        <v>0</v>
      </c>
      <c r="F339" s="165" t="str">
        <f>IF(ISBLANK('Order Form'!$K$12),"",'Order Form'!$K$12)</f>
        <v/>
      </c>
      <c r="G339" s="165">
        <f t="shared" ca="1" si="22"/>
        <v>41493</v>
      </c>
      <c r="H339" s="166">
        <f>'Order Form'!$K$13</f>
        <v>0</v>
      </c>
      <c r="I339" s="169">
        <f>'Order Form'!F354</f>
        <v>10</v>
      </c>
      <c r="J339" s="164">
        <f>'Order Form'!K354</f>
        <v>0</v>
      </c>
      <c r="K339" s="164" t="str">
        <f t="shared" si="24"/>
        <v>F</v>
      </c>
      <c r="L339" s="164">
        <f>IF('Pricing + Order Summary'!$O$13&gt;=5000,14,IF('Pricing + Order Summary'!$O$13&gt;=3500,15,IF('Pricing + Order Summary'!$O$13&gt;=2500,16,IF('Pricing + Order Summary'!$O$13&gt;=1000,23,21))))</f>
        <v>21</v>
      </c>
      <c r="M339" s="164" t="str">
        <f t="shared" si="25"/>
        <v>SPR2014-1-0</v>
      </c>
    </row>
    <row r="340" spans="1:13">
      <c r="A340" s="167">
        <f>'Order Form'!A355</f>
        <v>105742</v>
      </c>
      <c r="B340" s="167">
        <f>'Order Form'!A355</f>
        <v>105742</v>
      </c>
      <c r="C340" s="168">
        <f t="shared" si="23"/>
        <v>105742</v>
      </c>
      <c r="D340" s="164">
        <f>'Order Form'!$N$2</f>
        <v>0</v>
      </c>
      <c r="E340" s="165">
        <f>'Order Form'!$K$11</f>
        <v>0</v>
      </c>
      <c r="F340" s="165" t="str">
        <f>IF(ISBLANK('Order Form'!$K$12),"",'Order Form'!$K$12)</f>
        <v/>
      </c>
      <c r="G340" s="165">
        <f t="shared" ca="1" si="22"/>
        <v>41493</v>
      </c>
      <c r="H340" s="166">
        <f>'Order Form'!$K$13</f>
        <v>0</v>
      </c>
      <c r="I340" s="169">
        <f>'Order Form'!F355</f>
        <v>10</v>
      </c>
      <c r="J340" s="164">
        <f>'Order Form'!K355</f>
        <v>0</v>
      </c>
      <c r="K340" s="164" t="str">
        <f t="shared" si="24"/>
        <v>F</v>
      </c>
      <c r="L340" s="164">
        <f>IF('Pricing + Order Summary'!$O$13&gt;=5000,14,IF('Pricing + Order Summary'!$O$13&gt;=3500,15,IF('Pricing + Order Summary'!$O$13&gt;=2500,16,IF('Pricing + Order Summary'!$O$13&gt;=1000,23,21))))</f>
        <v>21</v>
      </c>
      <c r="M340" s="164" t="str">
        <f t="shared" si="25"/>
        <v>SPR2014-1-0</v>
      </c>
    </row>
    <row r="341" spans="1:13">
      <c r="A341" s="167">
        <f>'Order Form'!A356</f>
        <v>100667</v>
      </c>
      <c r="B341" s="167">
        <f>'Order Form'!A356</f>
        <v>100667</v>
      </c>
      <c r="C341" s="168">
        <f t="shared" si="23"/>
        <v>100667</v>
      </c>
      <c r="D341" s="164">
        <f>'Order Form'!$N$2</f>
        <v>0</v>
      </c>
      <c r="E341" s="165">
        <f>'Order Form'!$K$11</f>
        <v>0</v>
      </c>
      <c r="F341" s="165" t="str">
        <f>IF(ISBLANK('Order Form'!$K$12),"",'Order Form'!$K$12)</f>
        <v/>
      </c>
      <c r="G341" s="165">
        <f t="shared" ca="1" si="22"/>
        <v>41493</v>
      </c>
      <c r="H341" s="166">
        <f>'Order Form'!$K$13</f>
        <v>0</v>
      </c>
      <c r="I341" s="169">
        <f>'Order Form'!F356</f>
        <v>10</v>
      </c>
      <c r="J341" s="164">
        <f>'Order Form'!K356</f>
        <v>0</v>
      </c>
      <c r="K341" s="164" t="str">
        <f t="shared" si="24"/>
        <v>F</v>
      </c>
      <c r="L341" s="164">
        <f>IF('Pricing + Order Summary'!$O$13&gt;=5000,14,IF('Pricing + Order Summary'!$O$13&gt;=3500,15,IF('Pricing + Order Summary'!$O$13&gt;=2500,16,IF('Pricing + Order Summary'!$O$13&gt;=1000,23,21))))</f>
        <v>21</v>
      </c>
      <c r="M341" s="164" t="str">
        <f t="shared" si="25"/>
        <v>SPR2014-1-0</v>
      </c>
    </row>
    <row r="342" spans="1:13">
      <c r="A342" s="167">
        <f>'Order Form'!A357</f>
        <v>104834</v>
      </c>
      <c r="B342" s="167">
        <f>'Order Form'!A357</f>
        <v>104834</v>
      </c>
      <c r="C342" s="168">
        <f t="shared" si="23"/>
        <v>104834</v>
      </c>
      <c r="D342" s="164">
        <f>'Order Form'!$N$2</f>
        <v>0</v>
      </c>
      <c r="E342" s="165">
        <f>'Order Form'!$K$11</f>
        <v>0</v>
      </c>
      <c r="F342" s="165" t="str">
        <f>IF(ISBLANK('Order Form'!$K$12),"",'Order Form'!$K$12)</f>
        <v/>
      </c>
      <c r="G342" s="165">
        <f t="shared" ca="1" si="22"/>
        <v>41493</v>
      </c>
      <c r="H342" s="166">
        <f>'Order Form'!$K$13</f>
        <v>0</v>
      </c>
      <c r="I342" s="169">
        <f>'Order Form'!F357</f>
        <v>10</v>
      </c>
      <c r="J342" s="164">
        <f>'Order Form'!K357</f>
        <v>0</v>
      </c>
      <c r="K342" s="164" t="str">
        <f t="shared" si="24"/>
        <v>F</v>
      </c>
      <c r="L342" s="164">
        <f>IF('Pricing + Order Summary'!$O$13&gt;=5000,14,IF('Pricing + Order Summary'!$O$13&gt;=3500,15,IF('Pricing + Order Summary'!$O$13&gt;=2500,16,IF('Pricing + Order Summary'!$O$13&gt;=1000,23,21))))</f>
        <v>21</v>
      </c>
      <c r="M342" s="164" t="str">
        <f t="shared" si="25"/>
        <v>SPR2014-1-0</v>
      </c>
    </row>
    <row r="343" spans="1:13">
      <c r="A343" s="167">
        <f>'Order Form'!A358</f>
        <v>100425</v>
      </c>
      <c r="B343" s="167">
        <f>'Order Form'!A358</f>
        <v>100425</v>
      </c>
      <c r="C343" s="168">
        <f t="shared" si="23"/>
        <v>100425</v>
      </c>
      <c r="D343" s="164">
        <f>'Order Form'!$N$2</f>
        <v>0</v>
      </c>
      <c r="E343" s="165">
        <f>'Order Form'!$K$11</f>
        <v>0</v>
      </c>
      <c r="F343" s="165" t="str">
        <f>IF(ISBLANK('Order Form'!$K$12),"",'Order Form'!$K$12)</f>
        <v/>
      </c>
      <c r="G343" s="165">
        <f t="shared" ca="1" si="22"/>
        <v>41493</v>
      </c>
      <c r="H343" s="166">
        <f>'Order Form'!$K$13</f>
        <v>0</v>
      </c>
      <c r="I343" s="169">
        <f>'Order Form'!F358</f>
        <v>10</v>
      </c>
      <c r="J343" s="164">
        <f>'Order Form'!K358</f>
        <v>0</v>
      </c>
      <c r="K343" s="164" t="str">
        <f t="shared" si="24"/>
        <v>F</v>
      </c>
      <c r="L343" s="164">
        <f>IF('Pricing + Order Summary'!$O$13&gt;=5000,14,IF('Pricing + Order Summary'!$O$13&gt;=3500,15,IF('Pricing + Order Summary'!$O$13&gt;=2500,16,IF('Pricing + Order Summary'!$O$13&gt;=1000,23,21))))</f>
        <v>21</v>
      </c>
      <c r="M343" s="164" t="str">
        <f t="shared" si="25"/>
        <v>SPR2014-1-0</v>
      </c>
    </row>
    <row r="344" spans="1:13">
      <c r="A344" s="167">
        <f>'Order Form'!A359</f>
        <v>100419</v>
      </c>
      <c r="B344" s="167">
        <f>'Order Form'!A359</f>
        <v>100419</v>
      </c>
      <c r="C344" s="168">
        <f t="shared" si="23"/>
        <v>100419</v>
      </c>
      <c r="D344" s="164">
        <f>'Order Form'!$N$2</f>
        <v>0</v>
      </c>
      <c r="E344" s="165">
        <f>'Order Form'!$K$11</f>
        <v>0</v>
      </c>
      <c r="F344" s="165" t="str">
        <f>IF(ISBLANK('Order Form'!$K$12),"",'Order Form'!$K$12)</f>
        <v/>
      </c>
      <c r="G344" s="165">
        <f t="shared" ca="1" si="22"/>
        <v>41493</v>
      </c>
      <c r="H344" s="166">
        <f>'Order Form'!$K$13</f>
        <v>0</v>
      </c>
      <c r="I344" s="169">
        <f>'Order Form'!F359</f>
        <v>10</v>
      </c>
      <c r="J344" s="164">
        <f>'Order Form'!K359</f>
        <v>0</v>
      </c>
      <c r="K344" s="164" t="str">
        <f t="shared" si="24"/>
        <v>F</v>
      </c>
      <c r="L344" s="164">
        <f>IF('Pricing + Order Summary'!$O$13&gt;=5000,14,IF('Pricing + Order Summary'!$O$13&gt;=3500,15,IF('Pricing + Order Summary'!$O$13&gt;=2500,16,IF('Pricing + Order Summary'!$O$13&gt;=1000,23,21))))</f>
        <v>21</v>
      </c>
      <c r="M344" s="164" t="str">
        <f t="shared" si="25"/>
        <v>SPR2014-1-0</v>
      </c>
    </row>
    <row r="345" spans="1:13">
      <c r="A345" s="167">
        <f>'Order Form'!A360</f>
        <v>104827</v>
      </c>
      <c r="B345" s="167">
        <f>'Order Form'!A360</f>
        <v>104827</v>
      </c>
      <c r="C345" s="168">
        <f t="shared" si="23"/>
        <v>104827</v>
      </c>
      <c r="D345" s="164">
        <f>'Order Form'!$N$2</f>
        <v>0</v>
      </c>
      <c r="E345" s="165">
        <f>'Order Form'!$K$11</f>
        <v>0</v>
      </c>
      <c r="F345" s="165" t="str">
        <f>IF(ISBLANK('Order Form'!$K$12),"",'Order Form'!$K$12)</f>
        <v/>
      </c>
      <c r="G345" s="165">
        <f t="shared" ca="1" si="22"/>
        <v>41493</v>
      </c>
      <c r="H345" s="166">
        <f>'Order Form'!$K$13</f>
        <v>0</v>
      </c>
      <c r="I345" s="169">
        <f>'Order Form'!F360</f>
        <v>10</v>
      </c>
      <c r="J345" s="164">
        <f>'Order Form'!K360</f>
        <v>0</v>
      </c>
      <c r="K345" s="164" t="str">
        <f t="shared" si="24"/>
        <v>F</v>
      </c>
      <c r="L345" s="164">
        <f>IF('Pricing + Order Summary'!$O$13&gt;=5000,14,IF('Pricing + Order Summary'!$O$13&gt;=3500,15,IF('Pricing + Order Summary'!$O$13&gt;=2500,16,IF('Pricing + Order Summary'!$O$13&gt;=1000,23,21))))</f>
        <v>21</v>
      </c>
      <c r="M345" s="164" t="str">
        <f t="shared" si="25"/>
        <v>SPR2014-1-0</v>
      </c>
    </row>
    <row r="346" spans="1:13">
      <c r="A346" s="167">
        <f>'Order Form'!A361</f>
        <v>105751</v>
      </c>
      <c r="B346" s="167">
        <f>'Order Form'!A361</f>
        <v>105751</v>
      </c>
      <c r="C346" s="168">
        <f t="shared" si="23"/>
        <v>105751</v>
      </c>
      <c r="D346" s="164">
        <f>'Order Form'!$N$2</f>
        <v>0</v>
      </c>
      <c r="E346" s="165">
        <f>'Order Form'!$K$11</f>
        <v>0</v>
      </c>
      <c r="F346" s="165" t="str">
        <f>IF(ISBLANK('Order Form'!$K$12),"",'Order Form'!$K$12)</f>
        <v/>
      </c>
      <c r="G346" s="165">
        <f t="shared" ca="1" si="22"/>
        <v>41493</v>
      </c>
      <c r="H346" s="166">
        <f>'Order Form'!$K$13</f>
        <v>0</v>
      </c>
      <c r="I346" s="169">
        <f>'Order Form'!F361</f>
        <v>10</v>
      </c>
      <c r="J346" s="164">
        <f>'Order Form'!K361</f>
        <v>0</v>
      </c>
      <c r="K346" s="164" t="str">
        <f t="shared" si="24"/>
        <v>F</v>
      </c>
      <c r="L346" s="164">
        <f>IF('Pricing + Order Summary'!$O$13&gt;=5000,14,IF('Pricing + Order Summary'!$O$13&gt;=3500,15,IF('Pricing + Order Summary'!$O$13&gt;=2500,16,IF('Pricing + Order Summary'!$O$13&gt;=1000,23,21))))</f>
        <v>21</v>
      </c>
      <c r="M346" s="164" t="str">
        <f t="shared" si="25"/>
        <v>SPR2014-1-0</v>
      </c>
    </row>
    <row r="347" spans="1:13">
      <c r="A347" s="167">
        <f>'Order Form'!A362</f>
        <v>104843</v>
      </c>
      <c r="B347" s="167">
        <f>'Order Form'!A362</f>
        <v>104843</v>
      </c>
      <c r="C347" s="168">
        <f t="shared" si="23"/>
        <v>104843</v>
      </c>
      <c r="D347" s="164">
        <f>'Order Form'!$N$2</f>
        <v>0</v>
      </c>
      <c r="E347" s="165">
        <f>'Order Form'!$K$11</f>
        <v>0</v>
      </c>
      <c r="F347" s="165" t="str">
        <f>IF(ISBLANK('Order Form'!$K$12),"",'Order Form'!$K$12)</f>
        <v/>
      </c>
      <c r="G347" s="165">
        <f t="shared" ca="1" si="22"/>
        <v>41493</v>
      </c>
      <c r="H347" s="166">
        <f>'Order Form'!$K$13</f>
        <v>0</v>
      </c>
      <c r="I347" s="169">
        <f>'Order Form'!F362</f>
        <v>10</v>
      </c>
      <c r="J347" s="164">
        <f>'Order Form'!K362</f>
        <v>0</v>
      </c>
      <c r="K347" s="164" t="str">
        <f t="shared" si="24"/>
        <v>F</v>
      </c>
      <c r="L347" s="164">
        <f>IF('Pricing + Order Summary'!$O$13&gt;=5000,14,IF('Pricing + Order Summary'!$O$13&gt;=3500,15,IF('Pricing + Order Summary'!$O$13&gt;=2500,16,IF('Pricing + Order Summary'!$O$13&gt;=1000,23,21))))</f>
        <v>21</v>
      </c>
      <c r="M347" s="164" t="str">
        <f t="shared" si="25"/>
        <v>SPR2014-1-0</v>
      </c>
    </row>
    <row r="348" spans="1:13">
      <c r="A348" s="167">
        <f>'Order Form'!A363</f>
        <v>105752</v>
      </c>
      <c r="B348" s="167">
        <f>'Order Form'!A363</f>
        <v>105752</v>
      </c>
      <c r="C348" s="168">
        <f t="shared" si="23"/>
        <v>105752</v>
      </c>
      <c r="D348" s="164">
        <f>'Order Form'!$N$2</f>
        <v>0</v>
      </c>
      <c r="E348" s="165">
        <f>'Order Form'!$K$11</f>
        <v>0</v>
      </c>
      <c r="F348" s="165" t="str">
        <f>IF(ISBLANK('Order Form'!$K$12),"",'Order Form'!$K$12)</f>
        <v/>
      </c>
      <c r="G348" s="165">
        <f t="shared" ca="1" si="22"/>
        <v>41493</v>
      </c>
      <c r="H348" s="166">
        <f>'Order Form'!$K$13</f>
        <v>0</v>
      </c>
      <c r="I348" s="169">
        <f>'Order Form'!F363</f>
        <v>10</v>
      </c>
      <c r="J348" s="164">
        <f>'Order Form'!K363</f>
        <v>0</v>
      </c>
      <c r="K348" s="164" t="str">
        <f t="shared" si="24"/>
        <v>F</v>
      </c>
      <c r="L348" s="164">
        <f>IF('Pricing + Order Summary'!$O$13&gt;=5000,14,IF('Pricing + Order Summary'!$O$13&gt;=3500,15,IF('Pricing + Order Summary'!$O$13&gt;=2500,16,IF('Pricing + Order Summary'!$O$13&gt;=1000,23,21))))</f>
        <v>21</v>
      </c>
      <c r="M348" s="164" t="str">
        <f t="shared" si="25"/>
        <v>SPR2014-1-0</v>
      </c>
    </row>
    <row r="349" spans="1:13">
      <c r="A349" s="167">
        <f>'Order Form'!A364</f>
        <v>100558</v>
      </c>
      <c r="B349" s="167">
        <f>'Order Form'!A364</f>
        <v>100558</v>
      </c>
      <c r="C349" s="168">
        <f t="shared" si="23"/>
        <v>100558</v>
      </c>
      <c r="D349" s="164">
        <f>'Order Form'!$N$2</f>
        <v>0</v>
      </c>
      <c r="E349" s="165">
        <f>'Order Form'!$K$11</f>
        <v>0</v>
      </c>
      <c r="F349" s="165" t="str">
        <f>IF(ISBLANK('Order Form'!$K$12),"",'Order Form'!$K$12)</f>
        <v/>
      </c>
      <c r="G349" s="165">
        <f t="shared" ca="1" si="22"/>
        <v>41493</v>
      </c>
      <c r="H349" s="166">
        <f>'Order Form'!$K$13</f>
        <v>0</v>
      </c>
      <c r="I349" s="169">
        <f>'Order Form'!F364</f>
        <v>10</v>
      </c>
      <c r="J349" s="164">
        <f>'Order Form'!K364</f>
        <v>0</v>
      </c>
      <c r="K349" s="164" t="str">
        <f t="shared" si="24"/>
        <v>F</v>
      </c>
      <c r="L349" s="164">
        <f>IF('Pricing + Order Summary'!$O$13&gt;=5000,14,IF('Pricing + Order Summary'!$O$13&gt;=3500,15,IF('Pricing + Order Summary'!$O$13&gt;=2500,16,IF('Pricing + Order Summary'!$O$13&gt;=1000,23,21))))</f>
        <v>21</v>
      </c>
      <c r="M349" s="164" t="str">
        <f t="shared" si="25"/>
        <v>SPR2014-1-0</v>
      </c>
    </row>
    <row r="350" spans="1:13">
      <c r="A350" s="167">
        <f>'Order Form'!A365</f>
        <v>100450</v>
      </c>
      <c r="B350" s="167">
        <f>'Order Form'!A365</f>
        <v>100450</v>
      </c>
      <c r="C350" s="168">
        <f t="shared" si="23"/>
        <v>100450</v>
      </c>
      <c r="D350" s="164">
        <f>'Order Form'!$N$2</f>
        <v>0</v>
      </c>
      <c r="E350" s="165">
        <f>'Order Form'!$K$11</f>
        <v>0</v>
      </c>
      <c r="F350" s="165" t="str">
        <f>IF(ISBLANK('Order Form'!$K$12),"",'Order Form'!$K$12)</f>
        <v/>
      </c>
      <c r="G350" s="165">
        <f t="shared" ca="1" si="22"/>
        <v>41493</v>
      </c>
      <c r="H350" s="166">
        <f>'Order Form'!$K$13</f>
        <v>0</v>
      </c>
      <c r="I350" s="169">
        <f>'Order Form'!F365</f>
        <v>10</v>
      </c>
      <c r="J350" s="164">
        <f>'Order Form'!K365</f>
        <v>0</v>
      </c>
      <c r="K350" s="164" t="str">
        <f t="shared" si="24"/>
        <v>F</v>
      </c>
      <c r="L350" s="164">
        <f>IF('Pricing + Order Summary'!$O$13&gt;=5000,14,IF('Pricing + Order Summary'!$O$13&gt;=3500,15,IF('Pricing + Order Summary'!$O$13&gt;=2500,16,IF('Pricing + Order Summary'!$O$13&gt;=1000,23,21))))</f>
        <v>21</v>
      </c>
      <c r="M350" s="164" t="str">
        <f t="shared" si="25"/>
        <v>SPR2014-1-0</v>
      </c>
    </row>
    <row r="351" spans="1:13">
      <c r="A351" s="167">
        <f>'Order Form'!A366</f>
        <v>100449</v>
      </c>
      <c r="B351" s="167">
        <f>'Order Form'!A366</f>
        <v>100449</v>
      </c>
      <c r="C351" s="168">
        <f t="shared" si="23"/>
        <v>100449</v>
      </c>
      <c r="D351" s="164">
        <f>'Order Form'!$N$2</f>
        <v>0</v>
      </c>
      <c r="E351" s="165">
        <f>'Order Form'!$K$11</f>
        <v>0</v>
      </c>
      <c r="F351" s="165" t="str">
        <f>IF(ISBLANK('Order Form'!$K$12),"",'Order Form'!$K$12)</f>
        <v/>
      </c>
      <c r="G351" s="165">
        <f t="shared" ca="1" si="22"/>
        <v>41493</v>
      </c>
      <c r="H351" s="166">
        <f>'Order Form'!$K$13</f>
        <v>0</v>
      </c>
      <c r="I351" s="169">
        <f>'Order Form'!F366</f>
        <v>10</v>
      </c>
      <c r="J351" s="164">
        <f>'Order Form'!K366</f>
        <v>0</v>
      </c>
      <c r="K351" s="164" t="str">
        <f t="shared" si="24"/>
        <v>F</v>
      </c>
      <c r="L351" s="164">
        <f>IF('Pricing + Order Summary'!$O$13&gt;=5000,14,IF('Pricing + Order Summary'!$O$13&gt;=3500,15,IF('Pricing + Order Summary'!$O$13&gt;=2500,16,IF('Pricing + Order Summary'!$O$13&gt;=1000,23,21))))</f>
        <v>21</v>
      </c>
      <c r="M351" s="164" t="str">
        <f t="shared" si="25"/>
        <v>SPR2014-1-0</v>
      </c>
    </row>
    <row r="352" spans="1:13">
      <c r="A352" s="167">
        <f>'Order Form'!A367</f>
        <v>105750</v>
      </c>
      <c r="B352" s="167">
        <f>'Order Form'!A367</f>
        <v>105750</v>
      </c>
      <c r="C352" s="168">
        <f t="shared" si="23"/>
        <v>105750</v>
      </c>
      <c r="D352" s="164">
        <f>'Order Form'!$N$2</f>
        <v>0</v>
      </c>
      <c r="E352" s="165">
        <f>'Order Form'!$K$11</f>
        <v>0</v>
      </c>
      <c r="F352" s="165" t="str">
        <f>IF(ISBLANK('Order Form'!$K$12),"",'Order Form'!$K$12)</f>
        <v/>
      </c>
      <c r="G352" s="165">
        <f t="shared" ca="1" si="22"/>
        <v>41493</v>
      </c>
      <c r="H352" s="166">
        <f>'Order Form'!$K$13</f>
        <v>0</v>
      </c>
      <c r="I352" s="169">
        <f>'Order Form'!F367</f>
        <v>10</v>
      </c>
      <c r="J352" s="164">
        <f>'Order Form'!K367</f>
        <v>0</v>
      </c>
      <c r="K352" s="164" t="str">
        <f t="shared" si="24"/>
        <v>F</v>
      </c>
      <c r="L352" s="164">
        <f>IF('Pricing + Order Summary'!$O$13&gt;=5000,14,IF('Pricing + Order Summary'!$O$13&gt;=3500,15,IF('Pricing + Order Summary'!$O$13&gt;=2500,16,IF('Pricing + Order Summary'!$O$13&gt;=1000,23,21))))</f>
        <v>21</v>
      </c>
      <c r="M352" s="164" t="str">
        <f t="shared" si="25"/>
        <v>SPR2014-1-0</v>
      </c>
    </row>
    <row r="353" spans="1:13">
      <c r="A353" s="167">
        <f>'Order Form'!A368</f>
        <v>104814</v>
      </c>
      <c r="B353" s="167">
        <f>'Order Form'!A368</f>
        <v>104814</v>
      </c>
      <c r="C353" s="168">
        <f t="shared" si="23"/>
        <v>104814</v>
      </c>
      <c r="D353" s="164">
        <f>'Order Form'!$N$2</f>
        <v>0</v>
      </c>
      <c r="E353" s="165">
        <f>'Order Form'!$K$11</f>
        <v>0</v>
      </c>
      <c r="F353" s="165" t="str">
        <f>IF(ISBLANK('Order Form'!$K$12),"",'Order Form'!$K$12)</f>
        <v/>
      </c>
      <c r="G353" s="165">
        <f t="shared" ca="1" si="22"/>
        <v>41493</v>
      </c>
      <c r="H353" s="166">
        <f>'Order Form'!$K$13</f>
        <v>0</v>
      </c>
      <c r="I353" s="169">
        <f>'Order Form'!F368</f>
        <v>10</v>
      </c>
      <c r="J353" s="164">
        <f>'Order Form'!K368</f>
        <v>0</v>
      </c>
      <c r="K353" s="164" t="str">
        <f t="shared" si="24"/>
        <v>F</v>
      </c>
      <c r="L353" s="164">
        <f>IF('Pricing + Order Summary'!$O$13&gt;=5000,14,IF('Pricing + Order Summary'!$O$13&gt;=3500,15,IF('Pricing + Order Summary'!$O$13&gt;=2500,16,IF('Pricing + Order Summary'!$O$13&gt;=1000,23,21))))</f>
        <v>21</v>
      </c>
      <c r="M353" s="164" t="str">
        <f t="shared" si="25"/>
        <v>SPR2014-1-0</v>
      </c>
    </row>
    <row r="354" spans="1:13">
      <c r="A354" s="167">
        <f>'Order Form'!A369</f>
        <v>100458</v>
      </c>
      <c r="B354" s="167">
        <f>'Order Form'!A369</f>
        <v>100458</v>
      </c>
      <c r="C354" s="168">
        <f t="shared" si="23"/>
        <v>100458</v>
      </c>
      <c r="D354" s="164">
        <f>'Order Form'!$N$2</f>
        <v>0</v>
      </c>
      <c r="E354" s="165">
        <f>'Order Form'!$K$11</f>
        <v>0</v>
      </c>
      <c r="F354" s="165" t="str">
        <f>IF(ISBLANK('Order Form'!$K$12),"",'Order Form'!$K$12)</f>
        <v/>
      </c>
      <c r="G354" s="165">
        <f t="shared" ca="1" si="22"/>
        <v>41493</v>
      </c>
      <c r="H354" s="166">
        <f>'Order Form'!$K$13</f>
        <v>0</v>
      </c>
      <c r="I354" s="169">
        <f>'Order Form'!F369</f>
        <v>10</v>
      </c>
      <c r="J354" s="164">
        <f>'Order Form'!K369</f>
        <v>0</v>
      </c>
      <c r="K354" s="164" t="str">
        <f t="shared" si="24"/>
        <v>F</v>
      </c>
      <c r="L354" s="164">
        <f>IF('Pricing + Order Summary'!$O$13&gt;=5000,14,IF('Pricing + Order Summary'!$O$13&gt;=3500,15,IF('Pricing + Order Summary'!$O$13&gt;=2500,16,IF('Pricing + Order Summary'!$O$13&gt;=1000,23,21))))</f>
        <v>21</v>
      </c>
      <c r="M354" s="164" t="str">
        <f t="shared" si="25"/>
        <v>SPR2014-1-0</v>
      </c>
    </row>
    <row r="355" spans="1:13">
      <c r="A355" s="167">
        <f>'Order Form'!A370</f>
        <v>100456</v>
      </c>
      <c r="B355" s="167">
        <f>'Order Form'!A370</f>
        <v>100456</v>
      </c>
      <c r="C355" s="168">
        <f t="shared" si="23"/>
        <v>100456</v>
      </c>
      <c r="D355" s="164">
        <f>'Order Form'!$N$2</f>
        <v>0</v>
      </c>
      <c r="E355" s="165">
        <f>'Order Form'!$K$11</f>
        <v>0</v>
      </c>
      <c r="F355" s="165" t="str">
        <f>IF(ISBLANK('Order Form'!$K$12),"",'Order Form'!$K$12)</f>
        <v/>
      </c>
      <c r="G355" s="165">
        <f t="shared" ca="1" si="22"/>
        <v>41493</v>
      </c>
      <c r="H355" s="166">
        <f>'Order Form'!$K$13</f>
        <v>0</v>
      </c>
      <c r="I355" s="169">
        <f>'Order Form'!F370</f>
        <v>10</v>
      </c>
      <c r="J355" s="164">
        <f>'Order Form'!K370</f>
        <v>0</v>
      </c>
      <c r="K355" s="164" t="str">
        <f t="shared" si="24"/>
        <v>F</v>
      </c>
      <c r="L355" s="164">
        <f>IF('Pricing + Order Summary'!$O$13&gt;=5000,14,IF('Pricing + Order Summary'!$O$13&gt;=3500,15,IF('Pricing + Order Summary'!$O$13&gt;=2500,16,IF('Pricing + Order Summary'!$O$13&gt;=1000,23,21))))</f>
        <v>21</v>
      </c>
      <c r="M355" s="164" t="str">
        <f t="shared" si="25"/>
        <v>SPR2014-1-0</v>
      </c>
    </row>
    <row r="356" spans="1:13">
      <c r="A356" s="167">
        <f>'Order Form'!A371</f>
        <v>100426</v>
      </c>
      <c r="B356" s="167">
        <f>'Order Form'!A371</f>
        <v>100426</v>
      </c>
      <c r="C356" s="168">
        <f t="shared" si="23"/>
        <v>100426</v>
      </c>
      <c r="D356" s="164">
        <f>'Order Form'!$N$2</f>
        <v>0</v>
      </c>
      <c r="E356" s="165">
        <f>'Order Form'!$K$11</f>
        <v>0</v>
      </c>
      <c r="F356" s="165" t="str">
        <f>IF(ISBLANK('Order Form'!$K$12),"",'Order Form'!$K$12)</f>
        <v/>
      </c>
      <c r="G356" s="165">
        <f t="shared" ca="1" si="22"/>
        <v>41493</v>
      </c>
      <c r="H356" s="166">
        <f>'Order Form'!$K$13</f>
        <v>0</v>
      </c>
      <c r="I356" s="169">
        <f>'Order Form'!F371</f>
        <v>10</v>
      </c>
      <c r="J356" s="164">
        <f>'Order Form'!K371</f>
        <v>0</v>
      </c>
      <c r="K356" s="164" t="str">
        <f t="shared" si="24"/>
        <v>F</v>
      </c>
      <c r="L356" s="164">
        <f>IF('Pricing + Order Summary'!$O$13&gt;=5000,14,IF('Pricing + Order Summary'!$O$13&gt;=3500,15,IF('Pricing + Order Summary'!$O$13&gt;=2500,16,IF('Pricing + Order Summary'!$O$13&gt;=1000,23,21))))</f>
        <v>21</v>
      </c>
      <c r="M356" s="164" t="str">
        <f t="shared" si="25"/>
        <v>SPR2014-1-0</v>
      </c>
    </row>
    <row r="357" spans="1:13">
      <c r="A357" s="167">
        <f>'Order Form'!A372</f>
        <v>100422</v>
      </c>
      <c r="B357" s="167">
        <f>'Order Form'!A372</f>
        <v>100422</v>
      </c>
      <c r="C357" s="168">
        <f t="shared" si="23"/>
        <v>100422</v>
      </c>
      <c r="D357" s="164">
        <f>'Order Form'!$N$2</f>
        <v>0</v>
      </c>
      <c r="E357" s="165">
        <f>'Order Form'!$K$11</f>
        <v>0</v>
      </c>
      <c r="F357" s="165" t="str">
        <f>IF(ISBLANK('Order Form'!$K$12),"",'Order Form'!$K$12)</f>
        <v/>
      </c>
      <c r="G357" s="165">
        <f t="shared" ca="1" si="22"/>
        <v>41493</v>
      </c>
      <c r="H357" s="166">
        <f>'Order Form'!$K$13</f>
        <v>0</v>
      </c>
      <c r="I357" s="169">
        <f>'Order Form'!F372</f>
        <v>10</v>
      </c>
      <c r="J357" s="164">
        <f>'Order Form'!K372</f>
        <v>0</v>
      </c>
      <c r="K357" s="164" t="str">
        <f t="shared" si="24"/>
        <v>F</v>
      </c>
      <c r="L357" s="164">
        <f>IF('Pricing + Order Summary'!$O$13&gt;=5000,14,IF('Pricing + Order Summary'!$O$13&gt;=3500,15,IF('Pricing + Order Summary'!$O$13&gt;=2500,16,IF('Pricing + Order Summary'!$O$13&gt;=1000,23,21))))</f>
        <v>21</v>
      </c>
      <c r="M357" s="164" t="str">
        <f t="shared" si="25"/>
        <v>SPR2014-1-0</v>
      </c>
    </row>
    <row r="358" spans="1:13">
      <c r="A358" s="167">
        <f>'Order Form'!A373</f>
        <v>100452</v>
      </c>
      <c r="B358" s="167">
        <f>'Order Form'!A373</f>
        <v>100452</v>
      </c>
      <c r="C358" s="168">
        <f t="shared" si="23"/>
        <v>100452</v>
      </c>
      <c r="D358" s="164">
        <f>'Order Form'!$N$2</f>
        <v>0</v>
      </c>
      <c r="E358" s="165">
        <f>'Order Form'!$K$11</f>
        <v>0</v>
      </c>
      <c r="F358" s="165" t="str">
        <f>IF(ISBLANK('Order Form'!$K$12),"",'Order Form'!$K$12)</f>
        <v/>
      </c>
      <c r="G358" s="165">
        <f t="shared" ca="1" si="22"/>
        <v>41493</v>
      </c>
      <c r="H358" s="166">
        <f>'Order Form'!$K$13</f>
        <v>0</v>
      </c>
      <c r="I358" s="169">
        <f>'Order Form'!F373</f>
        <v>10</v>
      </c>
      <c r="J358" s="164">
        <f>'Order Form'!K373</f>
        <v>0</v>
      </c>
      <c r="K358" s="164" t="str">
        <f t="shared" si="24"/>
        <v>F</v>
      </c>
      <c r="L358" s="164">
        <f>IF('Pricing + Order Summary'!$O$13&gt;=5000,14,IF('Pricing + Order Summary'!$O$13&gt;=3500,15,IF('Pricing + Order Summary'!$O$13&gt;=2500,16,IF('Pricing + Order Summary'!$O$13&gt;=1000,23,21))))</f>
        <v>21</v>
      </c>
      <c r="M358" s="164" t="str">
        <f t="shared" si="25"/>
        <v>SPR2014-1-0</v>
      </c>
    </row>
    <row r="359" spans="1:13">
      <c r="A359" s="167">
        <f>'Order Form'!A374</f>
        <v>100453</v>
      </c>
      <c r="B359" s="167">
        <f>'Order Form'!A374</f>
        <v>100453</v>
      </c>
      <c r="C359" s="168">
        <f t="shared" si="23"/>
        <v>100453</v>
      </c>
      <c r="D359" s="164">
        <f>'Order Form'!$N$2</f>
        <v>0</v>
      </c>
      <c r="E359" s="165">
        <f>'Order Form'!$K$11</f>
        <v>0</v>
      </c>
      <c r="F359" s="165" t="str">
        <f>IF(ISBLANK('Order Form'!$K$12),"",'Order Form'!$K$12)</f>
        <v/>
      </c>
      <c r="G359" s="165">
        <f t="shared" ca="1" si="22"/>
        <v>41493</v>
      </c>
      <c r="H359" s="166">
        <f>'Order Form'!$K$13</f>
        <v>0</v>
      </c>
      <c r="I359" s="169">
        <f>'Order Form'!F374</f>
        <v>10</v>
      </c>
      <c r="J359" s="164">
        <f>'Order Form'!K374</f>
        <v>0</v>
      </c>
      <c r="K359" s="164" t="str">
        <f t="shared" si="24"/>
        <v>F</v>
      </c>
      <c r="L359" s="164">
        <f>IF('Pricing + Order Summary'!$O$13&gt;=5000,14,IF('Pricing + Order Summary'!$O$13&gt;=3500,15,IF('Pricing + Order Summary'!$O$13&gt;=2500,16,IF('Pricing + Order Summary'!$O$13&gt;=1000,23,21))))</f>
        <v>21</v>
      </c>
      <c r="M359" s="164" t="str">
        <f t="shared" si="25"/>
        <v>SPR2014-1-0</v>
      </c>
    </row>
    <row r="360" spans="1:13">
      <c r="A360" s="167">
        <f>'Order Form'!A375</f>
        <v>100454</v>
      </c>
      <c r="B360" s="167">
        <f>'Order Form'!A375</f>
        <v>100454</v>
      </c>
      <c r="C360" s="168">
        <f t="shared" si="23"/>
        <v>100454</v>
      </c>
      <c r="D360" s="164">
        <f>'Order Form'!$N$2</f>
        <v>0</v>
      </c>
      <c r="E360" s="165">
        <f>'Order Form'!$K$11</f>
        <v>0</v>
      </c>
      <c r="F360" s="165" t="str">
        <f>IF(ISBLANK('Order Form'!$K$12),"",'Order Form'!$K$12)</f>
        <v/>
      </c>
      <c r="G360" s="165">
        <f t="shared" ca="1" si="22"/>
        <v>41493</v>
      </c>
      <c r="H360" s="166">
        <f>'Order Form'!$K$13</f>
        <v>0</v>
      </c>
      <c r="I360" s="169">
        <f>'Order Form'!F375</f>
        <v>10</v>
      </c>
      <c r="J360" s="164">
        <f>'Order Form'!K375</f>
        <v>0</v>
      </c>
      <c r="K360" s="164" t="str">
        <f t="shared" si="24"/>
        <v>F</v>
      </c>
      <c r="L360" s="164">
        <f>IF('Pricing + Order Summary'!$O$13&gt;=5000,14,IF('Pricing + Order Summary'!$O$13&gt;=3500,15,IF('Pricing + Order Summary'!$O$13&gt;=2500,16,IF('Pricing + Order Summary'!$O$13&gt;=1000,23,21))))</f>
        <v>21</v>
      </c>
      <c r="M360" s="164" t="str">
        <f t="shared" si="25"/>
        <v>SPR2014-1-0</v>
      </c>
    </row>
    <row r="361" spans="1:13">
      <c r="A361" s="167">
        <f>'Order Form'!A376</f>
        <v>105754</v>
      </c>
      <c r="B361" s="167">
        <f>'Order Form'!A376</f>
        <v>105754</v>
      </c>
      <c r="C361" s="168">
        <f t="shared" si="23"/>
        <v>105754</v>
      </c>
      <c r="D361" s="164">
        <f>'Order Form'!$N$2</f>
        <v>0</v>
      </c>
      <c r="E361" s="165">
        <f>'Order Form'!$K$11</f>
        <v>0</v>
      </c>
      <c r="F361" s="165" t="str">
        <f>IF(ISBLANK('Order Form'!$K$12),"",'Order Form'!$K$12)</f>
        <v/>
      </c>
      <c r="G361" s="165">
        <f t="shared" ca="1" si="22"/>
        <v>41493</v>
      </c>
      <c r="H361" s="166">
        <f>'Order Form'!$K$13</f>
        <v>0</v>
      </c>
      <c r="I361" s="169">
        <f>'Order Form'!F376</f>
        <v>10</v>
      </c>
      <c r="J361" s="164">
        <f>'Order Form'!K376</f>
        <v>0</v>
      </c>
      <c r="K361" s="164" t="str">
        <f t="shared" si="24"/>
        <v>F</v>
      </c>
      <c r="L361" s="164">
        <f>IF('Pricing + Order Summary'!$O$13&gt;=5000,14,IF('Pricing + Order Summary'!$O$13&gt;=3500,15,IF('Pricing + Order Summary'!$O$13&gt;=2500,16,IF('Pricing + Order Summary'!$O$13&gt;=1000,23,21))))</f>
        <v>21</v>
      </c>
      <c r="M361" s="164" t="str">
        <f t="shared" si="25"/>
        <v>SPR2014-1-0</v>
      </c>
    </row>
    <row r="362" spans="1:13">
      <c r="A362" s="167">
        <f>'Order Form'!A377</f>
        <v>100423</v>
      </c>
      <c r="B362" s="167">
        <f>'Order Form'!A377</f>
        <v>100423</v>
      </c>
      <c r="C362" s="168">
        <f t="shared" si="23"/>
        <v>100423</v>
      </c>
      <c r="D362" s="164">
        <f>'Order Form'!$N$2</f>
        <v>0</v>
      </c>
      <c r="E362" s="165">
        <f>'Order Form'!$K$11</f>
        <v>0</v>
      </c>
      <c r="F362" s="165" t="str">
        <f>IF(ISBLANK('Order Form'!$K$12),"",'Order Form'!$K$12)</f>
        <v/>
      </c>
      <c r="G362" s="165">
        <f t="shared" ca="1" si="22"/>
        <v>41493</v>
      </c>
      <c r="H362" s="166">
        <f>'Order Form'!$K$13</f>
        <v>0</v>
      </c>
      <c r="I362" s="169">
        <f>'Order Form'!F377</f>
        <v>10</v>
      </c>
      <c r="J362" s="164">
        <f>'Order Form'!K377</f>
        <v>0</v>
      </c>
      <c r="K362" s="164" t="str">
        <f t="shared" si="24"/>
        <v>F</v>
      </c>
      <c r="L362" s="164">
        <f>IF('Pricing + Order Summary'!$O$13&gt;=5000,14,IF('Pricing + Order Summary'!$O$13&gt;=3500,15,IF('Pricing + Order Summary'!$O$13&gt;=2500,16,IF('Pricing + Order Summary'!$O$13&gt;=1000,23,21))))</f>
        <v>21</v>
      </c>
      <c r="M362" s="164" t="str">
        <f t="shared" si="25"/>
        <v>SPR2014-1-0</v>
      </c>
    </row>
    <row r="363" spans="1:13">
      <c r="A363" s="167">
        <f>'Order Form'!A378</f>
        <v>100427</v>
      </c>
      <c r="B363" s="167">
        <f>'Order Form'!A378</f>
        <v>100427</v>
      </c>
      <c r="C363" s="168">
        <f t="shared" si="23"/>
        <v>100427</v>
      </c>
      <c r="D363" s="164">
        <f>'Order Form'!$N$2</f>
        <v>0</v>
      </c>
      <c r="E363" s="165">
        <f>'Order Form'!$K$11</f>
        <v>0</v>
      </c>
      <c r="F363" s="165" t="str">
        <f>IF(ISBLANK('Order Form'!$K$12),"",'Order Form'!$K$12)</f>
        <v/>
      </c>
      <c r="G363" s="165">
        <f t="shared" ca="1" si="22"/>
        <v>41493</v>
      </c>
      <c r="H363" s="166">
        <f>'Order Form'!$K$13</f>
        <v>0</v>
      </c>
      <c r="I363" s="169">
        <f>'Order Form'!F378</f>
        <v>10</v>
      </c>
      <c r="J363" s="164">
        <f>'Order Form'!K378</f>
        <v>0</v>
      </c>
      <c r="K363" s="164" t="str">
        <f t="shared" si="24"/>
        <v>F</v>
      </c>
      <c r="L363" s="164">
        <f>IF('Pricing + Order Summary'!$O$13&gt;=5000,14,IF('Pricing + Order Summary'!$O$13&gt;=3500,15,IF('Pricing + Order Summary'!$O$13&gt;=2500,16,IF('Pricing + Order Summary'!$O$13&gt;=1000,23,21))))</f>
        <v>21</v>
      </c>
      <c r="M363" s="164" t="str">
        <f t="shared" si="25"/>
        <v>SPR2014-1-0</v>
      </c>
    </row>
    <row r="364" spans="1:13">
      <c r="A364" s="167">
        <f>'Order Form'!A379</f>
        <v>100431</v>
      </c>
      <c r="B364" s="167">
        <f>'Order Form'!A379</f>
        <v>100431</v>
      </c>
      <c r="C364" s="168">
        <f t="shared" si="23"/>
        <v>100431</v>
      </c>
      <c r="D364" s="164">
        <f>'Order Form'!$N$2</f>
        <v>0</v>
      </c>
      <c r="E364" s="165">
        <f>'Order Form'!$K$11</f>
        <v>0</v>
      </c>
      <c r="F364" s="165" t="str">
        <f>IF(ISBLANK('Order Form'!$K$12),"",'Order Form'!$K$12)</f>
        <v/>
      </c>
      <c r="G364" s="165">
        <f t="shared" ca="1" si="22"/>
        <v>41493</v>
      </c>
      <c r="H364" s="166">
        <f>'Order Form'!$K$13</f>
        <v>0</v>
      </c>
      <c r="I364" s="169">
        <f>'Order Form'!F379</f>
        <v>10</v>
      </c>
      <c r="J364" s="164">
        <f>'Order Form'!K379</f>
        <v>0</v>
      </c>
      <c r="K364" s="164" t="str">
        <f t="shared" si="24"/>
        <v>F</v>
      </c>
      <c r="L364" s="164">
        <f>IF('Pricing + Order Summary'!$O$13&gt;=5000,14,IF('Pricing + Order Summary'!$O$13&gt;=3500,15,IF('Pricing + Order Summary'!$O$13&gt;=2500,16,IF('Pricing + Order Summary'!$O$13&gt;=1000,23,21))))</f>
        <v>21</v>
      </c>
      <c r="M364" s="164" t="str">
        <f t="shared" si="25"/>
        <v>SPR2014-1-0</v>
      </c>
    </row>
    <row r="365" spans="1:13">
      <c r="A365" s="167">
        <f>'Order Form'!A380</f>
        <v>105740</v>
      </c>
      <c r="B365" s="167">
        <f>'Order Form'!A380</f>
        <v>105740</v>
      </c>
      <c r="C365" s="168">
        <f t="shared" si="23"/>
        <v>105740</v>
      </c>
      <c r="D365" s="164">
        <f>'Order Form'!$N$2</f>
        <v>0</v>
      </c>
      <c r="E365" s="165">
        <f>'Order Form'!$K$11</f>
        <v>0</v>
      </c>
      <c r="F365" s="165" t="str">
        <f>IF(ISBLANK('Order Form'!$K$12),"",'Order Form'!$K$12)</f>
        <v/>
      </c>
      <c r="G365" s="165">
        <f t="shared" ca="1" si="22"/>
        <v>41493</v>
      </c>
      <c r="H365" s="166">
        <f>'Order Form'!$K$13</f>
        <v>0</v>
      </c>
      <c r="I365" s="169">
        <f>'Order Form'!F380</f>
        <v>10</v>
      </c>
      <c r="J365" s="164">
        <f>'Order Form'!K380</f>
        <v>0</v>
      </c>
      <c r="K365" s="164" t="str">
        <f t="shared" si="24"/>
        <v>F</v>
      </c>
      <c r="L365" s="164">
        <f>IF('Pricing + Order Summary'!$O$13&gt;=5000,14,IF('Pricing + Order Summary'!$O$13&gt;=3500,15,IF('Pricing + Order Summary'!$O$13&gt;=2500,16,IF('Pricing + Order Summary'!$O$13&gt;=1000,23,21))))</f>
        <v>21</v>
      </c>
      <c r="M365" s="164" t="str">
        <f t="shared" si="25"/>
        <v>SPR2014-1-0</v>
      </c>
    </row>
    <row r="366" spans="1:13">
      <c r="A366" s="167">
        <f>'Order Form'!A381</f>
        <v>105589</v>
      </c>
      <c r="B366" s="167">
        <f>'Order Form'!A381</f>
        <v>105589</v>
      </c>
      <c r="C366" s="168">
        <f t="shared" si="23"/>
        <v>105589</v>
      </c>
      <c r="D366" s="164">
        <f>'Order Form'!$N$2</f>
        <v>0</v>
      </c>
      <c r="E366" s="165">
        <f>'Order Form'!$K$11</f>
        <v>0</v>
      </c>
      <c r="F366" s="165" t="str">
        <f>IF(ISBLANK('Order Form'!$K$12),"",'Order Form'!$K$12)</f>
        <v/>
      </c>
      <c r="G366" s="165">
        <f t="shared" ca="1" si="22"/>
        <v>41493</v>
      </c>
      <c r="H366" s="166">
        <f>'Order Form'!$K$13</f>
        <v>0</v>
      </c>
      <c r="I366" s="169">
        <f>'Order Form'!F381</f>
        <v>10</v>
      </c>
      <c r="J366" s="164">
        <f>'Order Form'!K381</f>
        <v>0</v>
      </c>
      <c r="K366" s="164" t="str">
        <f t="shared" si="24"/>
        <v>F</v>
      </c>
      <c r="L366" s="164">
        <f>IF('Pricing + Order Summary'!$O$13&gt;=5000,14,IF('Pricing + Order Summary'!$O$13&gt;=3500,15,IF('Pricing + Order Summary'!$O$13&gt;=2500,16,IF('Pricing + Order Summary'!$O$13&gt;=1000,23,21))))</f>
        <v>21</v>
      </c>
      <c r="M366" s="164" t="str">
        <f t="shared" si="25"/>
        <v>SPR2014-1-0</v>
      </c>
    </row>
    <row r="367" spans="1:13">
      <c r="A367" s="167">
        <f>'Order Form'!A382</f>
        <v>105744</v>
      </c>
      <c r="B367" s="167">
        <f>'Order Form'!A382</f>
        <v>105744</v>
      </c>
      <c r="C367" s="168">
        <f t="shared" si="23"/>
        <v>105744</v>
      </c>
      <c r="D367" s="164">
        <f>'Order Form'!$N$2</f>
        <v>0</v>
      </c>
      <c r="E367" s="165">
        <f>'Order Form'!$K$11</f>
        <v>0</v>
      </c>
      <c r="F367" s="165" t="str">
        <f>IF(ISBLANK('Order Form'!$K$12),"",'Order Form'!$K$12)</f>
        <v/>
      </c>
      <c r="G367" s="165">
        <f t="shared" ca="1" si="22"/>
        <v>41493</v>
      </c>
      <c r="H367" s="166">
        <f>'Order Form'!$K$13</f>
        <v>0</v>
      </c>
      <c r="I367" s="169">
        <f>'Order Form'!F382</f>
        <v>10</v>
      </c>
      <c r="J367" s="164">
        <f>'Order Form'!K382</f>
        <v>0</v>
      </c>
      <c r="K367" s="164" t="str">
        <f t="shared" si="24"/>
        <v>F</v>
      </c>
      <c r="L367" s="164">
        <f>IF('Pricing + Order Summary'!$O$13&gt;=5000,14,IF('Pricing + Order Summary'!$O$13&gt;=3500,15,IF('Pricing + Order Summary'!$O$13&gt;=2500,16,IF('Pricing + Order Summary'!$O$13&gt;=1000,23,21))))</f>
        <v>21</v>
      </c>
      <c r="M367" s="164" t="str">
        <f t="shared" si="25"/>
        <v>SPR2014-1-0</v>
      </c>
    </row>
    <row r="368" spans="1:13">
      <c r="A368" s="167">
        <f>'Order Form'!A383</f>
        <v>104840</v>
      </c>
      <c r="B368" s="167">
        <f>'Order Form'!A383</f>
        <v>104840</v>
      </c>
      <c r="C368" s="168">
        <f t="shared" si="23"/>
        <v>104840</v>
      </c>
      <c r="D368" s="164">
        <f>'Order Form'!$N$2</f>
        <v>0</v>
      </c>
      <c r="E368" s="165">
        <f>'Order Form'!$K$11</f>
        <v>0</v>
      </c>
      <c r="F368" s="165" t="str">
        <f>IF(ISBLANK('Order Form'!$K$12),"",'Order Form'!$K$12)</f>
        <v/>
      </c>
      <c r="G368" s="165">
        <f t="shared" ca="1" si="22"/>
        <v>41493</v>
      </c>
      <c r="H368" s="166">
        <f>'Order Form'!$K$13</f>
        <v>0</v>
      </c>
      <c r="I368" s="169">
        <f>'Order Form'!F383</f>
        <v>10</v>
      </c>
      <c r="J368" s="164">
        <f>'Order Form'!K383</f>
        <v>0</v>
      </c>
      <c r="K368" s="164" t="str">
        <f t="shared" si="24"/>
        <v>F</v>
      </c>
      <c r="L368" s="164">
        <f>IF('Pricing + Order Summary'!$O$13&gt;=5000,14,IF('Pricing + Order Summary'!$O$13&gt;=3500,15,IF('Pricing + Order Summary'!$O$13&gt;=2500,16,IF('Pricing + Order Summary'!$O$13&gt;=1000,23,21))))</f>
        <v>21</v>
      </c>
      <c r="M368" s="164" t="str">
        <f t="shared" si="25"/>
        <v>SPR2014-1-0</v>
      </c>
    </row>
    <row r="369" spans="1:13">
      <c r="A369" s="167">
        <f>'Order Form'!A384</f>
        <v>105753</v>
      </c>
      <c r="B369" s="167">
        <f>'Order Form'!A384</f>
        <v>105753</v>
      </c>
      <c r="C369" s="168">
        <f t="shared" si="23"/>
        <v>105753</v>
      </c>
      <c r="D369" s="164">
        <f>'Order Form'!$N$2</f>
        <v>0</v>
      </c>
      <c r="E369" s="165">
        <f>'Order Form'!$K$11</f>
        <v>0</v>
      </c>
      <c r="F369" s="165" t="str">
        <f>IF(ISBLANK('Order Form'!$K$12),"",'Order Form'!$K$12)</f>
        <v/>
      </c>
      <c r="G369" s="165">
        <f t="shared" ca="1" si="22"/>
        <v>41493</v>
      </c>
      <c r="H369" s="166">
        <f>'Order Form'!$K$13</f>
        <v>0</v>
      </c>
      <c r="I369" s="169">
        <f>'Order Form'!F384</f>
        <v>10</v>
      </c>
      <c r="J369" s="164">
        <f>'Order Form'!K384</f>
        <v>0</v>
      </c>
      <c r="K369" s="164" t="str">
        <f t="shared" si="24"/>
        <v>F</v>
      </c>
      <c r="L369" s="164">
        <f>IF('Pricing + Order Summary'!$O$13&gt;=5000,14,IF('Pricing + Order Summary'!$O$13&gt;=3500,15,IF('Pricing + Order Summary'!$O$13&gt;=2500,16,IF('Pricing + Order Summary'!$O$13&gt;=1000,23,21))))</f>
        <v>21</v>
      </c>
      <c r="M369" s="164" t="str">
        <f t="shared" si="25"/>
        <v>SPR2014-1-0</v>
      </c>
    </row>
    <row r="370" spans="1:13">
      <c r="A370" s="167">
        <f>'Order Form'!A385</f>
        <v>100405</v>
      </c>
      <c r="B370" s="167">
        <f>'Order Form'!A385</f>
        <v>100405</v>
      </c>
      <c r="C370" s="168">
        <f t="shared" si="23"/>
        <v>100405</v>
      </c>
      <c r="D370" s="164">
        <f>'Order Form'!$N$2</f>
        <v>0</v>
      </c>
      <c r="E370" s="165">
        <f>'Order Form'!$K$11</f>
        <v>0</v>
      </c>
      <c r="F370" s="165" t="str">
        <f>IF(ISBLANK('Order Form'!$K$12),"",'Order Form'!$K$12)</f>
        <v/>
      </c>
      <c r="G370" s="165">
        <f t="shared" ca="1" si="22"/>
        <v>41493</v>
      </c>
      <c r="H370" s="166">
        <f>'Order Form'!$K$13</f>
        <v>0</v>
      </c>
      <c r="I370" s="169">
        <f>'Order Form'!F385</f>
        <v>10</v>
      </c>
      <c r="J370" s="164">
        <f>'Order Form'!K385</f>
        <v>0</v>
      </c>
      <c r="K370" s="164" t="str">
        <f t="shared" si="24"/>
        <v>F</v>
      </c>
      <c r="L370" s="164">
        <f>IF('Pricing + Order Summary'!$O$13&gt;=5000,14,IF('Pricing + Order Summary'!$O$13&gt;=3500,15,IF('Pricing + Order Summary'!$O$13&gt;=2500,16,IF('Pricing + Order Summary'!$O$13&gt;=1000,23,21))))</f>
        <v>21</v>
      </c>
      <c r="M370" s="164" t="str">
        <f t="shared" si="25"/>
        <v>SPR2014-1-0</v>
      </c>
    </row>
    <row r="371" spans="1:13">
      <c r="A371" s="167">
        <f>'Order Form'!A386</f>
        <v>105734</v>
      </c>
      <c r="B371" s="167">
        <f>'Order Form'!A386</f>
        <v>105734</v>
      </c>
      <c r="C371" s="168">
        <f t="shared" si="23"/>
        <v>105734</v>
      </c>
      <c r="D371" s="164">
        <f>'Order Form'!$N$2</f>
        <v>0</v>
      </c>
      <c r="E371" s="165">
        <f>'Order Form'!$K$11</f>
        <v>0</v>
      </c>
      <c r="F371" s="165" t="str">
        <f>IF(ISBLANK('Order Form'!$K$12),"",'Order Form'!$K$12)</f>
        <v/>
      </c>
      <c r="G371" s="165">
        <f t="shared" ca="1" si="22"/>
        <v>41493</v>
      </c>
      <c r="H371" s="166">
        <f>'Order Form'!$K$13</f>
        <v>0</v>
      </c>
      <c r="I371" s="169">
        <f>'Order Form'!F386</f>
        <v>10</v>
      </c>
      <c r="J371" s="164">
        <f>'Order Form'!K386</f>
        <v>0</v>
      </c>
      <c r="K371" s="164" t="str">
        <f t="shared" si="24"/>
        <v>F</v>
      </c>
      <c r="L371" s="164">
        <f>IF('Pricing + Order Summary'!$O$13&gt;=5000,14,IF('Pricing + Order Summary'!$O$13&gt;=3500,15,IF('Pricing + Order Summary'!$O$13&gt;=2500,16,IF('Pricing + Order Summary'!$O$13&gt;=1000,23,21))))</f>
        <v>21</v>
      </c>
      <c r="M371" s="164" t="str">
        <f t="shared" si="25"/>
        <v>SPR2014-1-0</v>
      </c>
    </row>
    <row r="372" spans="1:13">
      <c r="A372" s="167">
        <f>'Order Form'!A387</f>
        <v>105735</v>
      </c>
      <c r="B372" s="167">
        <f>'Order Form'!A387</f>
        <v>105735</v>
      </c>
      <c r="C372" s="168">
        <f t="shared" si="23"/>
        <v>105735</v>
      </c>
      <c r="D372" s="164">
        <f>'Order Form'!$N$2</f>
        <v>0</v>
      </c>
      <c r="E372" s="165">
        <f>'Order Form'!$K$11</f>
        <v>0</v>
      </c>
      <c r="F372" s="165" t="str">
        <f>IF(ISBLANK('Order Form'!$K$12),"",'Order Form'!$K$12)</f>
        <v/>
      </c>
      <c r="G372" s="165">
        <f t="shared" ca="1" si="22"/>
        <v>41493</v>
      </c>
      <c r="H372" s="166">
        <f>'Order Form'!$K$13</f>
        <v>0</v>
      </c>
      <c r="I372" s="169">
        <f>'Order Form'!F387</f>
        <v>10</v>
      </c>
      <c r="J372" s="164">
        <f>'Order Form'!K387</f>
        <v>0</v>
      </c>
      <c r="K372" s="164" t="str">
        <f t="shared" si="24"/>
        <v>F</v>
      </c>
      <c r="L372" s="164">
        <f>IF('Pricing + Order Summary'!$O$13&gt;=5000,14,IF('Pricing + Order Summary'!$O$13&gt;=3500,15,IF('Pricing + Order Summary'!$O$13&gt;=2500,16,IF('Pricing + Order Summary'!$O$13&gt;=1000,23,21))))</f>
        <v>21</v>
      </c>
      <c r="M372" s="164" t="str">
        <f t="shared" si="25"/>
        <v>SPR2014-1-0</v>
      </c>
    </row>
    <row r="373" spans="1:13">
      <c r="A373" s="167">
        <f>'Order Form'!A388</f>
        <v>105736</v>
      </c>
      <c r="B373" s="167">
        <f>'Order Form'!A388</f>
        <v>105736</v>
      </c>
      <c r="C373" s="168">
        <f t="shared" si="23"/>
        <v>105736</v>
      </c>
      <c r="D373" s="164">
        <f>'Order Form'!$N$2</f>
        <v>0</v>
      </c>
      <c r="E373" s="165">
        <f>'Order Form'!$K$11</f>
        <v>0</v>
      </c>
      <c r="F373" s="165" t="str">
        <f>IF(ISBLANK('Order Form'!$K$12),"",'Order Form'!$K$12)</f>
        <v/>
      </c>
      <c r="G373" s="165">
        <f t="shared" ca="1" si="22"/>
        <v>41493</v>
      </c>
      <c r="H373" s="166">
        <f>'Order Form'!$K$13</f>
        <v>0</v>
      </c>
      <c r="I373" s="169">
        <f>'Order Form'!F388</f>
        <v>10</v>
      </c>
      <c r="J373" s="164">
        <f>'Order Form'!K388</f>
        <v>0</v>
      </c>
      <c r="K373" s="164" t="str">
        <f t="shared" si="24"/>
        <v>F</v>
      </c>
      <c r="L373" s="164">
        <f>IF('Pricing + Order Summary'!$O$13&gt;=5000,14,IF('Pricing + Order Summary'!$O$13&gt;=3500,15,IF('Pricing + Order Summary'!$O$13&gt;=2500,16,IF('Pricing + Order Summary'!$O$13&gt;=1000,23,21))))</f>
        <v>21</v>
      </c>
      <c r="M373" s="164" t="str">
        <f t="shared" si="25"/>
        <v>SPR2014-1-0</v>
      </c>
    </row>
    <row r="374" spans="1:13">
      <c r="A374" s="167">
        <f>'Order Form'!A389</f>
        <v>105755</v>
      </c>
      <c r="B374" s="167">
        <f>'Order Form'!A389</f>
        <v>105755</v>
      </c>
      <c r="C374" s="168">
        <f t="shared" si="23"/>
        <v>105755</v>
      </c>
      <c r="D374" s="164">
        <f>'Order Form'!$N$2</f>
        <v>0</v>
      </c>
      <c r="E374" s="165">
        <f>'Order Form'!$K$11</f>
        <v>0</v>
      </c>
      <c r="F374" s="165" t="str">
        <f>IF(ISBLANK('Order Form'!$K$12),"",'Order Form'!$K$12)</f>
        <v/>
      </c>
      <c r="G374" s="165">
        <f t="shared" ca="1" si="22"/>
        <v>41493</v>
      </c>
      <c r="H374" s="166">
        <f>'Order Form'!$K$13</f>
        <v>0</v>
      </c>
      <c r="I374" s="169">
        <f>'Order Form'!F389</f>
        <v>10</v>
      </c>
      <c r="J374" s="164">
        <f>'Order Form'!K389</f>
        <v>0</v>
      </c>
      <c r="K374" s="164" t="str">
        <f t="shared" si="24"/>
        <v>F</v>
      </c>
      <c r="L374" s="164">
        <f>IF('Pricing + Order Summary'!$O$13&gt;=5000,14,IF('Pricing + Order Summary'!$O$13&gt;=3500,15,IF('Pricing + Order Summary'!$O$13&gt;=2500,16,IF('Pricing + Order Summary'!$O$13&gt;=1000,23,21))))</f>
        <v>21</v>
      </c>
      <c r="M374" s="164" t="str">
        <f t="shared" si="25"/>
        <v>SPR2014-1-0</v>
      </c>
    </row>
    <row r="375" spans="1:13">
      <c r="A375" s="167">
        <f>'Order Form'!A390</f>
        <v>105756</v>
      </c>
      <c r="B375" s="167">
        <f>'Order Form'!A390</f>
        <v>105756</v>
      </c>
      <c r="C375" s="168">
        <f t="shared" si="23"/>
        <v>105756</v>
      </c>
      <c r="D375" s="164">
        <f>'Order Form'!$N$2</f>
        <v>0</v>
      </c>
      <c r="E375" s="165">
        <f>'Order Form'!$K$11</f>
        <v>0</v>
      </c>
      <c r="F375" s="165" t="str">
        <f>IF(ISBLANK('Order Form'!$K$12),"",'Order Form'!$K$12)</f>
        <v/>
      </c>
      <c r="G375" s="165">
        <f t="shared" ca="1" si="22"/>
        <v>41493</v>
      </c>
      <c r="H375" s="166">
        <f>'Order Form'!$K$13</f>
        <v>0</v>
      </c>
      <c r="I375" s="169">
        <f>'Order Form'!F390</f>
        <v>10</v>
      </c>
      <c r="J375" s="164">
        <f>'Order Form'!K390</f>
        <v>0</v>
      </c>
      <c r="K375" s="164" t="str">
        <f t="shared" si="24"/>
        <v>F</v>
      </c>
      <c r="L375" s="164">
        <f>IF('Pricing + Order Summary'!$O$13&gt;=5000,14,IF('Pricing + Order Summary'!$O$13&gt;=3500,15,IF('Pricing + Order Summary'!$O$13&gt;=2500,16,IF('Pricing + Order Summary'!$O$13&gt;=1000,23,21))))</f>
        <v>21</v>
      </c>
      <c r="M375" s="164" t="str">
        <f t="shared" si="25"/>
        <v>SPR2014-1-0</v>
      </c>
    </row>
    <row r="376" spans="1:13">
      <c r="A376" s="167">
        <f>'Order Form'!A391</f>
        <v>100416</v>
      </c>
      <c r="B376" s="167">
        <f>'Order Form'!A391</f>
        <v>100416</v>
      </c>
      <c r="C376" s="168">
        <f t="shared" si="23"/>
        <v>100416</v>
      </c>
      <c r="D376" s="164">
        <f>'Order Form'!$N$2</f>
        <v>0</v>
      </c>
      <c r="E376" s="165">
        <f>'Order Form'!$K$11</f>
        <v>0</v>
      </c>
      <c r="F376" s="165" t="str">
        <f>IF(ISBLANK('Order Form'!$K$12),"",'Order Form'!$K$12)</f>
        <v/>
      </c>
      <c r="G376" s="165">
        <f t="shared" ca="1" si="22"/>
        <v>41493</v>
      </c>
      <c r="H376" s="166">
        <f>'Order Form'!$K$13</f>
        <v>0</v>
      </c>
      <c r="I376" s="169">
        <f>'Order Form'!F391</f>
        <v>10</v>
      </c>
      <c r="J376" s="164">
        <f>'Order Form'!K391</f>
        <v>0</v>
      </c>
      <c r="K376" s="164" t="str">
        <f t="shared" si="24"/>
        <v>F</v>
      </c>
      <c r="L376" s="164">
        <f>IF('Pricing + Order Summary'!$O$13&gt;=5000,14,IF('Pricing + Order Summary'!$O$13&gt;=3500,15,IF('Pricing + Order Summary'!$O$13&gt;=2500,16,IF('Pricing + Order Summary'!$O$13&gt;=1000,23,21))))</f>
        <v>21</v>
      </c>
      <c r="M376" s="164" t="str">
        <f t="shared" si="25"/>
        <v>SPR2014-1-0</v>
      </c>
    </row>
    <row r="377" spans="1:13">
      <c r="A377" s="167">
        <f>'Order Form'!A392</f>
        <v>100418</v>
      </c>
      <c r="B377" s="167">
        <f>'Order Form'!A392</f>
        <v>100418</v>
      </c>
      <c r="C377" s="168">
        <f t="shared" si="23"/>
        <v>100418</v>
      </c>
      <c r="D377" s="164">
        <f>'Order Form'!$N$2</f>
        <v>0</v>
      </c>
      <c r="E377" s="165">
        <f>'Order Form'!$K$11</f>
        <v>0</v>
      </c>
      <c r="F377" s="165" t="str">
        <f>IF(ISBLANK('Order Form'!$K$12),"",'Order Form'!$K$12)</f>
        <v/>
      </c>
      <c r="G377" s="165">
        <f t="shared" ca="1" si="22"/>
        <v>41493</v>
      </c>
      <c r="H377" s="166">
        <f>'Order Form'!$K$13</f>
        <v>0</v>
      </c>
      <c r="I377" s="169">
        <f>'Order Form'!F392</f>
        <v>10</v>
      </c>
      <c r="J377" s="164">
        <f>'Order Form'!K392</f>
        <v>0</v>
      </c>
      <c r="K377" s="164" t="str">
        <f t="shared" si="24"/>
        <v>F</v>
      </c>
      <c r="L377" s="164">
        <f>IF('Pricing + Order Summary'!$O$13&gt;=5000,14,IF('Pricing + Order Summary'!$O$13&gt;=3500,15,IF('Pricing + Order Summary'!$O$13&gt;=2500,16,IF('Pricing + Order Summary'!$O$13&gt;=1000,23,21))))</f>
        <v>21</v>
      </c>
      <c r="M377" s="164" t="str">
        <f t="shared" si="25"/>
        <v>SPR2014-1-0</v>
      </c>
    </row>
    <row r="378" spans="1:13">
      <c r="A378" s="167">
        <f>'Order Form'!A393</f>
        <v>100433</v>
      </c>
      <c r="B378" s="167">
        <f>'Order Form'!A393</f>
        <v>100433</v>
      </c>
      <c r="C378" s="168">
        <f t="shared" si="23"/>
        <v>100433</v>
      </c>
      <c r="D378" s="164">
        <f>'Order Form'!$N$2</f>
        <v>0</v>
      </c>
      <c r="E378" s="165">
        <f>'Order Form'!$K$11</f>
        <v>0</v>
      </c>
      <c r="F378" s="165" t="str">
        <f>IF(ISBLANK('Order Form'!$K$12),"",'Order Form'!$K$12)</f>
        <v/>
      </c>
      <c r="G378" s="165">
        <f t="shared" ca="1" si="22"/>
        <v>41493</v>
      </c>
      <c r="H378" s="166">
        <f>'Order Form'!$K$13</f>
        <v>0</v>
      </c>
      <c r="I378" s="169">
        <f>'Order Form'!F393</f>
        <v>10</v>
      </c>
      <c r="J378" s="164">
        <f>'Order Form'!K393</f>
        <v>0</v>
      </c>
      <c r="K378" s="164" t="str">
        <f t="shared" si="24"/>
        <v>F</v>
      </c>
      <c r="L378" s="164">
        <f>IF('Pricing + Order Summary'!$O$13&gt;=5000,14,IF('Pricing + Order Summary'!$O$13&gt;=3500,15,IF('Pricing + Order Summary'!$O$13&gt;=2500,16,IF('Pricing + Order Summary'!$O$13&gt;=1000,23,21))))</f>
        <v>21</v>
      </c>
      <c r="M378" s="164" t="str">
        <f t="shared" si="25"/>
        <v>SPR2014-1-0</v>
      </c>
    </row>
    <row r="379" spans="1:13">
      <c r="A379" s="167">
        <f>'Order Form'!A394</f>
        <v>100438</v>
      </c>
      <c r="B379" s="167">
        <f>'Order Form'!A394</f>
        <v>100438</v>
      </c>
      <c r="C379" s="168">
        <f t="shared" si="23"/>
        <v>100438</v>
      </c>
      <c r="D379" s="164">
        <f>'Order Form'!$N$2</f>
        <v>0</v>
      </c>
      <c r="E379" s="165">
        <f>'Order Form'!$K$11</f>
        <v>0</v>
      </c>
      <c r="F379" s="165" t="str">
        <f>IF(ISBLANK('Order Form'!$K$12),"",'Order Form'!$K$12)</f>
        <v/>
      </c>
      <c r="G379" s="165">
        <f t="shared" ca="1" si="22"/>
        <v>41493</v>
      </c>
      <c r="H379" s="166">
        <f>'Order Form'!$K$13</f>
        <v>0</v>
      </c>
      <c r="I379" s="169">
        <f>'Order Form'!F394</f>
        <v>10</v>
      </c>
      <c r="J379" s="164">
        <f>'Order Form'!K394</f>
        <v>0</v>
      </c>
      <c r="K379" s="164" t="str">
        <f t="shared" si="24"/>
        <v>F</v>
      </c>
      <c r="L379" s="164">
        <f>IF('Pricing + Order Summary'!$O$13&gt;=5000,14,IF('Pricing + Order Summary'!$O$13&gt;=3500,15,IF('Pricing + Order Summary'!$O$13&gt;=2500,16,IF('Pricing + Order Summary'!$O$13&gt;=1000,23,21))))</f>
        <v>21</v>
      </c>
      <c r="M379" s="164" t="str">
        <f t="shared" si="25"/>
        <v>SPR2014-1-0</v>
      </c>
    </row>
    <row r="380" spans="1:13">
      <c r="A380" s="167">
        <f>'Order Form'!A395</f>
        <v>100459</v>
      </c>
      <c r="B380" s="167">
        <f>'Order Form'!A395</f>
        <v>100459</v>
      </c>
      <c r="C380" s="168">
        <f t="shared" si="23"/>
        <v>100459</v>
      </c>
      <c r="D380" s="164">
        <f>'Order Form'!$N$2</f>
        <v>0</v>
      </c>
      <c r="E380" s="165">
        <f>'Order Form'!$K$11</f>
        <v>0</v>
      </c>
      <c r="F380" s="165" t="str">
        <f>IF(ISBLANK('Order Form'!$K$12),"",'Order Form'!$K$12)</f>
        <v/>
      </c>
      <c r="G380" s="165">
        <f t="shared" ca="1" si="22"/>
        <v>41493</v>
      </c>
      <c r="H380" s="166">
        <f>'Order Form'!$K$13</f>
        <v>0</v>
      </c>
      <c r="I380" s="169">
        <f>'Order Form'!F395</f>
        <v>10</v>
      </c>
      <c r="J380" s="164">
        <f>'Order Form'!K395</f>
        <v>0</v>
      </c>
      <c r="K380" s="164" t="str">
        <f t="shared" si="24"/>
        <v>F</v>
      </c>
      <c r="L380" s="164">
        <f>IF('Pricing + Order Summary'!$O$13&gt;=5000,14,IF('Pricing + Order Summary'!$O$13&gt;=3500,15,IF('Pricing + Order Summary'!$O$13&gt;=2500,16,IF('Pricing + Order Summary'!$O$13&gt;=1000,23,21))))</f>
        <v>21</v>
      </c>
      <c r="M380" s="164" t="str">
        <f t="shared" si="25"/>
        <v>SPR2014-1-0</v>
      </c>
    </row>
    <row r="381" spans="1:13">
      <c r="A381" s="167">
        <f>'Order Form'!A396</f>
        <v>100743</v>
      </c>
      <c r="B381" s="167">
        <f>'Order Form'!A396</f>
        <v>100743</v>
      </c>
      <c r="C381" s="168">
        <f t="shared" si="23"/>
        <v>100743</v>
      </c>
      <c r="D381" s="164">
        <f>'Order Form'!$N$2</f>
        <v>0</v>
      </c>
      <c r="E381" s="165">
        <f>'Order Form'!$K$11</f>
        <v>0</v>
      </c>
      <c r="F381" s="165" t="str">
        <f>IF(ISBLANK('Order Form'!$K$12),"",'Order Form'!$K$12)</f>
        <v/>
      </c>
      <c r="G381" s="165">
        <f t="shared" ca="1" si="22"/>
        <v>41493</v>
      </c>
      <c r="H381" s="166">
        <f>'Order Form'!$K$13</f>
        <v>0</v>
      </c>
      <c r="I381" s="169">
        <f>'Order Form'!F396</f>
        <v>10</v>
      </c>
      <c r="J381" s="164">
        <f>'Order Form'!K396</f>
        <v>0</v>
      </c>
      <c r="K381" s="164" t="str">
        <f t="shared" si="24"/>
        <v>F</v>
      </c>
      <c r="L381" s="164">
        <f>IF('Pricing + Order Summary'!$O$13&gt;=5000,14,IF('Pricing + Order Summary'!$O$13&gt;=3500,15,IF('Pricing + Order Summary'!$O$13&gt;=2500,16,IF('Pricing + Order Summary'!$O$13&gt;=1000,23,21))))</f>
        <v>21</v>
      </c>
      <c r="M381" s="164" t="str">
        <f t="shared" si="25"/>
        <v>SPR2014-1-0</v>
      </c>
    </row>
    <row r="382" spans="1:13">
      <c r="A382" s="167">
        <f>'Order Form'!A397</f>
        <v>100441</v>
      </c>
      <c r="B382" s="167">
        <f>'Order Form'!A397</f>
        <v>100441</v>
      </c>
      <c r="C382" s="168">
        <f t="shared" si="23"/>
        <v>100441</v>
      </c>
      <c r="D382" s="164">
        <f>'Order Form'!$N$2</f>
        <v>0</v>
      </c>
      <c r="E382" s="165">
        <f>'Order Form'!$K$11</f>
        <v>0</v>
      </c>
      <c r="F382" s="165" t="str">
        <f>IF(ISBLANK('Order Form'!$K$12),"",'Order Form'!$K$12)</f>
        <v/>
      </c>
      <c r="G382" s="165">
        <f t="shared" ca="1" si="22"/>
        <v>41493</v>
      </c>
      <c r="H382" s="166">
        <f>'Order Form'!$K$13</f>
        <v>0</v>
      </c>
      <c r="I382" s="169">
        <f>'Order Form'!F397</f>
        <v>10</v>
      </c>
      <c r="J382" s="164">
        <f>'Order Form'!K397</f>
        <v>0</v>
      </c>
      <c r="K382" s="164" t="str">
        <f t="shared" si="24"/>
        <v>F</v>
      </c>
      <c r="L382" s="164">
        <f>IF('Pricing + Order Summary'!$O$13&gt;=5000,14,IF('Pricing + Order Summary'!$O$13&gt;=3500,15,IF('Pricing + Order Summary'!$O$13&gt;=2500,16,IF('Pricing + Order Summary'!$O$13&gt;=1000,23,21))))</f>
        <v>21</v>
      </c>
      <c r="M382" s="164" t="str">
        <f t="shared" si="25"/>
        <v>SPR2014-1-0</v>
      </c>
    </row>
    <row r="383" spans="1:13">
      <c r="A383" s="167">
        <f>'Order Form'!A398</f>
        <v>100736</v>
      </c>
      <c r="B383" s="167">
        <f>'Order Form'!A398</f>
        <v>100736</v>
      </c>
      <c r="C383" s="168">
        <f t="shared" si="23"/>
        <v>100736</v>
      </c>
      <c r="D383" s="164">
        <f>'Order Form'!$N$2</f>
        <v>0</v>
      </c>
      <c r="E383" s="165">
        <f>'Order Form'!$K$11</f>
        <v>0</v>
      </c>
      <c r="F383" s="165" t="str">
        <f>IF(ISBLANK('Order Form'!$K$12),"",'Order Form'!$K$12)</f>
        <v/>
      </c>
      <c r="G383" s="165">
        <f t="shared" ca="1" si="22"/>
        <v>41493</v>
      </c>
      <c r="H383" s="166">
        <f>'Order Form'!$K$13</f>
        <v>0</v>
      </c>
      <c r="I383" s="169">
        <f>'Order Form'!F398</f>
        <v>10</v>
      </c>
      <c r="J383" s="164">
        <f>'Order Form'!K398</f>
        <v>0</v>
      </c>
      <c r="K383" s="164" t="str">
        <f t="shared" si="24"/>
        <v>F</v>
      </c>
      <c r="L383" s="164">
        <f>IF('Pricing + Order Summary'!$O$13&gt;=5000,14,IF('Pricing + Order Summary'!$O$13&gt;=3500,15,IF('Pricing + Order Summary'!$O$13&gt;=2500,16,IF('Pricing + Order Summary'!$O$13&gt;=1000,23,21))))</f>
        <v>21</v>
      </c>
      <c r="M383" s="164" t="str">
        <f t="shared" si="25"/>
        <v>SPR2014-1-0</v>
      </c>
    </row>
    <row r="384" spans="1:13">
      <c r="A384" s="167">
        <f>'Order Form'!A399</f>
        <v>105749</v>
      </c>
      <c r="B384" s="167">
        <f>'Order Form'!A399</f>
        <v>105749</v>
      </c>
      <c r="C384" s="168">
        <f t="shared" si="23"/>
        <v>105749</v>
      </c>
      <c r="D384" s="164">
        <f>'Order Form'!$N$2</f>
        <v>0</v>
      </c>
      <c r="E384" s="165">
        <f>'Order Form'!$K$11</f>
        <v>0</v>
      </c>
      <c r="F384" s="165" t="str">
        <f>IF(ISBLANK('Order Form'!$K$12),"",'Order Form'!$K$12)</f>
        <v/>
      </c>
      <c r="G384" s="165">
        <f t="shared" ca="1" si="22"/>
        <v>41493</v>
      </c>
      <c r="H384" s="166">
        <f>'Order Form'!$K$13</f>
        <v>0</v>
      </c>
      <c r="I384" s="169">
        <f>'Order Form'!F399</f>
        <v>10</v>
      </c>
      <c r="J384" s="164">
        <f>'Order Form'!K399</f>
        <v>0</v>
      </c>
      <c r="K384" s="164" t="str">
        <f t="shared" si="24"/>
        <v>F</v>
      </c>
      <c r="L384" s="164">
        <f>IF('Pricing + Order Summary'!$O$13&gt;=5000,14,IF('Pricing + Order Summary'!$O$13&gt;=3500,15,IF('Pricing + Order Summary'!$O$13&gt;=2500,16,IF('Pricing + Order Summary'!$O$13&gt;=1000,23,21))))</f>
        <v>21</v>
      </c>
      <c r="M384" s="164" t="str">
        <f t="shared" si="25"/>
        <v>SPR2014-1-0</v>
      </c>
    </row>
    <row r="385" spans="1:13">
      <c r="A385" s="167">
        <f>'Order Form'!A400</f>
        <v>101659</v>
      </c>
      <c r="B385" s="167">
        <f>'Order Form'!A400</f>
        <v>101659</v>
      </c>
      <c r="C385" s="168">
        <f t="shared" si="23"/>
        <v>101659</v>
      </c>
      <c r="D385" s="164">
        <f>'Order Form'!$N$2</f>
        <v>0</v>
      </c>
      <c r="E385" s="165">
        <f>'Order Form'!$K$11</f>
        <v>0</v>
      </c>
      <c r="F385" s="165" t="str">
        <f>IF(ISBLANK('Order Form'!$K$12),"",'Order Form'!$K$12)</f>
        <v/>
      </c>
      <c r="G385" s="165">
        <f t="shared" ca="1" si="22"/>
        <v>41493</v>
      </c>
      <c r="H385" s="166">
        <f>'Order Form'!$K$13</f>
        <v>0</v>
      </c>
      <c r="I385" s="169">
        <f>'Order Form'!F400</f>
        <v>10</v>
      </c>
      <c r="J385" s="164">
        <f>'Order Form'!K400</f>
        <v>0</v>
      </c>
      <c r="K385" s="164" t="str">
        <f t="shared" si="24"/>
        <v>F</v>
      </c>
      <c r="L385" s="164">
        <f>IF('Pricing + Order Summary'!$O$13&gt;=5000,14,IF('Pricing + Order Summary'!$O$13&gt;=3500,15,IF('Pricing + Order Summary'!$O$13&gt;=2500,16,IF('Pricing + Order Summary'!$O$13&gt;=1000,23,21))))</f>
        <v>21</v>
      </c>
      <c r="M385" s="164" t="str">
        <f t="shared" si="25"/>
        <v>SPR2014-1-0</v>
      </c>
    </row>
    <row r="386" spans="1:13">
      <c r="A386" s="167">
        <f>'Order Form'!A401</f>
        <v>100428</v>
      </c>
      <c r="B386" s="167">
        <f>'Order Form'!A401</f>
        <v>100428</v>
      </c>
      <c r="C386" s="168">
        <f t="shared" si="23"/>
        <v>100428</v>
      </c>
      <c r="D386" s="164">
        <f>'Order Form'!$N$2</f>
        <v>0</v>
      </c>
      <c r="E386" s="165">
        <f>'Order Form'!$K$11</f>
        <v>0</v>
      </c>
      <c r="F386" s="165" t="str">
        <f>IF(ISBLANK('Order Form'!$K$12),"",'Order Form'!$K$12)</f>
        <v/>
      </c>
      <c r="G386" s="165">
        <f t="shared" ref="G386:G449" ca="1" si="26">TODAY()</f>
        <v>41493</v>
      </c>
      <c r="H386" s="166">
        <f>'Order Form'!$K$13</f>
        <v>0</v>
      </c>
      <c r="I386" s="169">
        <f>'Order Form'!F401</f>
        <v>10</v>
      </c>
      <c r="J386" s="164">
        <f>'Order Form'!K401</f>
        <v>0</v>
      </c>
      <c r="K386" s="164" t="str">
        <f t="shared" si="24"/>
        <v>F</v>
      </c>
      <c r="L386" s="164">
        <f>IF('Pricing + Order Summary'!$O$13&gt;=5000,14,IF('Pricing + Order Summary'!$O$13&gt;=3500,15,IF('Pricing + Order Summary'!$O$13&gt;=2500,16,IF('Pricing + Order Summary'!$O$13&gt;=1000,23,21))))</f>
        <v>21</v>
      </c>
      <c r="M386" s="164" t="str">
        <f t="shared" si="25"/>
        <v>SPR2014-1-0</v>
      </c>
    </row>
    <row r="387" spans="1:13">
      <c r="A387" s="167">
        <f>'Order Form'!A402</f>
        <v>100420</v>
      </c>
      <c r="B387" s="167">
        <f>'Order Form'!A402</f>
        <v>100420</v>
      </c>
      <c r="C387" s="168">
        <f t="shared" ref="C387:C450" si="27">IF(B387=0,A387,B387)</f>
        <v>100420</v>
      </c>
      <c r="D387" s="164">
        <f>'Order Form'!$N$2</f>
        <v>0</v>
      </c>
      <c r="E387" s="165">
        <f>'Order Form'!$K$11</f>
        <v>0</v>
      </c>
      <c r="F387" s="165" t="str">
        <f>IF(ISBLANK('Order Form'!$K$12),"",'Order Form'!$K$12)</f>
        <v/>
      </c>
      <c r="G387" s="165">
        <f t="shared" ca="1" si="26"/>
        <v>41493</v>
      </c>
      <c r="H387" s="166">
        <f>'Order Form'!$K$13</f>
        <v>0</v>
      </c>
      <c r="I387" s="169">
        <f>'Order Form'!F402</f>
        <v>10</v>
      </c>
      <c r="J387" s="164">
        <f>'Order Form'!K402</f>
        <v>0</v>
      </c>
      <c r="K387" s="164" t="str">
        <f t="shared" ref="K387:K450" si="28">IF(J387=0,"F","T")</f>
        <v>F</v>
      </c>
      <c r="L387" s="164">
        <f>IF('Pricing + Order Summary'!$O$13&gt;=5000,14,IF('Pricing + Order Summary'!$O$13&gt;=3500,15,IF('Pricing + Order Summary'!$O$13&gt;=2500,16,IF('Pricing + Order Summary'!$O$13&gt;=1000,23,21))))</f>
        <v>21</v>
      </c>
      <c r="M387" s="164" t="str">
        <f t="shared" ref="M387:M450" si="29">"SPR2014"&amp;"-1-"&amp;D387</f>
        <v>SPR2014-1-0</v>
      </c>
    </row>
    <row r="388" spans="1:13">
      <c r="A388" s="167">
        <f>'Order Form'!A403</f>
        <v>100413</v>
      </c>
      <c r="B388" s="167">
        <f>'Order Form'!A403</f>
        <v>100413</v>
      </c>
      <c r="C388" s="168">
        <f t="shared" si="27"/>
        <v>100413</v>
      </c>
      <c r="D388" s="164">
        <f>'Order Form'!$N$2</f>
        <v>0</v>
      </c>
      <c r="E388" s="165">
        <f>'Order Form'!$K$11</f>
        <v>0</v>
      </c>
      <c r="F388" s="165" t="str">
        <f>IF(ISBLANK('Order Form'!$K$12),"",'Order Form'!$K$12)</f>
        <v/>
      </c>
      <c r="G388" s="165">
        <f t="shared" ca="1" si="26"/>
        <v>41493</v>
      </c>
      <c r="H388" s="166">
        <f>'Order Form'!$K$13</f>
        <v>0</v>
      </c>
      <c r="I388" s="169">
        <f>'Order Form'!F403</f>
        <v>10</v>
      </c>
      <c r="J388" s="164">
        <f>'Order Form'!K403</f>
        <v>0</v>
      </c>
      <c r="K388" s="164" t="str">
        <f t="shared" si="28"/>
        <v>F</v>
      </c>
      <c r="L388" s="164">
        <f>IF('Pricing + Order Summary'!$O$13&gt;=5000,14,IF('Pricing + Order Summary'!$O$13&gt;=3500,15,IF('Pricing + Order Summary'!$O$13&gt;=2500,16,IF('Pricing + Order Summary'!$O$13&gt;=1000,23,21))))</f>
        <v>21</v>
      </c>
      <c r="M388" s="164" t="str">
        <f t="shared" si="29"/>
        <v>SPR2014-1-0</v>
      </c>
    </row>
    <row r="389" spans="1:13">
      <c r="A389" s="167">
        <f>'Order Form'!A404</f>
        <v>100272</v>
      </c>
      <c r="B389" s="167">
        <f>'Order Form'!A404</f>
        <v>100272</v>
      </c>
      <c r="C389" s="168">
        <f t="shared" si="27"/>
        <v>100272</v>
      </c>
      <c r="D389" s="164">
        <f>'Order Form'!$N$2</f>
        <v>0</v>
      </c>
      <c r="E389" s="165">
        <f>'Order Form'!$K$11</f>
        <v>0</v>
      </c>
      <c r="F389" s="165" t="str">
        <f>IF(ISBLANK('Order Form'!$K$12),"",'Order Form'!$K$12)</f>
        <v/>
      </c>
      <c r="G389" s="165">
        <f t="shared" ca="1" si="26"/>
        <v>41493</v>
      </c>
      <c r="H389" s="166">
        <f>'Order Form'!$K$13</f>
        <v>0</v>
      </c>
      <c r="I389" s="169">
        <f>'Order Form'!F404</f>
        <v>10</v>
      </c>
      <c r="J389" s="164">
        <f>'Order Form'!K404</f>
        <v>0</v>
      </c>
      <c r="K389" s="164" t="str">
        <f t="shared" si="28"/>
        <v>F</v>
      </c>
      <c r="L389" s="164">
        <f>IF('Pricing + Order Summary'!$O$13&gt;=5000,14,IF('Pricing + Order Summary'!$O$13&gt;=3500,15,IF('Pricing + Order Summary'!$O$13&gt;=2500,16,IF('Pricing + Order Summary'!$O$13&gt;=1000,23,21))))</f>
        <v>21</v>
      </c>
      <c r="M389" s="164" t="str">
        <f t="shared" si="29"/>
        <v>SPR2014-1-0</v>
      </c>
    </row>
    <row r="390" spans="1:13">
      <c r="A390" s="167">
        <f>'Order Form'!A405</f>
        <v>100679</v>
      </c>
      <c r="B390" s="167">
        <f>'Order Form'!A405</f>
        <v>100679</v>
      </c>
      <c r="C390" s="168">
        <f t="shared" si="27"/>
        <v>100679</v>
      </c>
      <c r="D390" s="164">
        <f>'Order Form'!$N$2</f>
        <v>0</v>
      </c>
      <c r="E390" s="165">
        <f>'Order Form'!$K$11</f>
        <v>0</v>
      </c>
      <c r="F390" s="165" t="str">
        <f>IF(ISBLANK('Order Form'!$K$12),"",'Order Form'!$K$12)</f>
        <v/>
      </c>
      <c r="G390" s="165">
        <f t="shared" ca="1" si="26"/>
        <v>41493</v>
      </c>
      <c r="H390" s="166">
        <f>'Order Form'!$K$13</f>
        <v>0</v>
      </c>
      <c r="I390" s="169">
        <f>'Order Form'!F405</f>
        <v>10</v>
      </c>
      <c r="J390" s="164">
        <f>'Order Form'!K405</f>
        <v>0</v>
      </c>
      <c r="K390" s="164" t="str">
        <f t="shared" si="28"/>
        <v>F</v>
      </c>
      <c r="L390" s="164">
        <f>IF('Pricing + Order Summary'!$O$13&gt;=5000,14,IF('Pricing + Order Summary'!$O$13&gt;=3500,15,IF('Pricing + Order Summary'!$O$13&gt;=2500,16,IF('Pricing + Order Summary'!$O$13&gt;=1000,23,21))))</f>
        <v>21</v>
      </c>
      <c r="M390" s="164" t="str">
        <f t="shared" si="29"/>
        <v>SPR2014-1-0</v>
      </c>
    </row>
    <row r="391" spans="1:13">
      <c r="A391" s="167">
        <f>'Order Form'!A406</f>
        <v>100670</v>
      </c>
      <c r="B391" s="167">
        <f>'Order Form'!A406</f>
        <v>100670</v>
      </c>
      <c r="C391" s="168">
        <f t="shared" si="27"/>
        <v>100670</v>
      </c>
      <c r="D391" s="164">
        <f>'Order Form'!$N$2</f>
        <v>0</v>
      </c>
      <c r="E391" s="165">
        <f>'Order Form'!$K$11</f>
        <v>0</v>
      </c>
      <c r="F391" s="165" t="str">
        <f>IF(ISBLANK('Order Form'!$K$12),"",'Order Form'!$K$12)</f>
        <v/>
      </c>
      <c r="G391" s="165">
        <f t="shared" ca="1" si="26"/>
        <v>41493</v>
      </c>
      <c r="H391" s="166">
        <f>'Order Form'!$K$13</f>
        <v>0</v>
      </c>
      <c r="I391" s="169">
        <f>'Order Form'!F406</f>
        <v>10</v>
      </c>
      <c r="J391" s="164">
        <f>'Order Form'!K406</f>
        <v>0</v>
      </c>
      <c r="K391" s="164" t="str">
        <f t="shared" si="28"/>
        <v>F</v>
      </c>
      <c r="L391" s="164">
        <f>IF('Pricing + Order Summary'!$O$13&gt;=5000,14,IF('Pricing + Order Summary'!$O$13&gt;=3500,15,IF('Pricing + Order Summary'!$O$13&gt;=2500,16,IF('Pricing + Order Summary'!$O$13&gt;=1000,23,21))))</f>
        <v>21</v>
      </c>
      <c r="M391" s="164" t="str">
        <f t="shared" si="29"/>
        <v>SPR2014-1-0</v>
      </c>
    </row>
    <row r="392" spans="1:13">
      <c r="A392" s="167">
        <f>'Order Form'!A407</f>
        <v>100411</v>
      </c>
      <c r="B392" s="167">
        <f>'Order Form'!A407</f>
        <v>100411</v>
      </c>
      <c r="C392" s="168">
        <f t="shared" si="27"/>
        <v>100411</v>
      </c>
      <c r="D392" s="164">
        <f>'Order Form'!$N$2</f>
        <v>0</v>
      </c>
      <c r="E392" s="165">
        <f>'Order Form'!$K$11</f>
        <v>0</v>
      </c>
      <c r="F392" s="165" t="str">
        <f>IF(ISBLANK('Order Form'!$K$12),"",'Order Form'!$K$12)</f>
        <v/>
      </c>
      <c r="G392" s="165">
        <f t="shared" ca="1" si="26"/>
        <v>41493</v>
      </c>
      <c r="H392" s="166">
        <f>'Order Form'!$K$13</f>
        <v>0</v>
      </c>
      <c r="I392" s="169">
        <f>'Order Form'!F407</f>
        <v>10</v>
      </c>
      <c r="J392" s="164">
        <f>'Order Form'!K407</f>
        <v>0</v>
      </c>
      <c r="K392" s="164" t="str">
        <f t="shared" si="28"/>
        <v>F</v>
      </c>
      <c r="L392" s="164">
        <f>IF('Pricing + Order Summary'!$O$13&gt;=5000,14,IF('Pricing + Order Summary'!$O$13&gt;=3500,15,IF('Pricing + Order Summary'!$O$13&gt;=2500,16,IF('Pricing + Order Summary'!$O$13&gt;=1000,23,21))))</f>
        <v>21</v>
      </c>
      <c r="M392" s="164" t="str">
        <f t="shared" si="29"/>
        <v>SPR2014-1-0</v>
      </c>
    </row>
    <row r="393" spans="1:13">
      <c r="A393" s="167">
        <f>'Order Form'!A408</f>
        <v>100410</v>
      </c>
      <c r="B393" s="167">
        <f>'Order Form'!A408</f>
        <v>100410</v>
      </c>
      <c r="C393" s="168">
        <f t="shared" si="27"/>
        <v>100410</v>
      </c>
      <c r="D393" s="164">
        <f>'Order Form'!$N$2</f>
        <v>0</v>
      </c>
      <c r="E393" s="165">
        <f>'Order Form'!$K$11</f>
        <v>0</v>
      </c>
      <c r="F393" s="165" t="str">
        <f>IF(ISBLANK('Order Form'!$K$12),"",'Order Form'!$K$12)</f>
        <v/>
      </c>
      <c r="G393" s="165">
        <f t="shared" ca="1" si="26"/>
        <v>41493</v>
      </c>
      <c r="H393" s="166">
        <f>'Order Form'!$K$13</f>
        <v>0</v>
      </c>
      <c r="I393" s="169">
        <f>'Order Form'!F408</f>
        <v>10</v>
      </c>
      <c r="J393" s="164">
        <f>'Order Form'!K408</f>
        <v>0</v>
      </c>
      <c r="K393" s="164" t="str">
        <f t="shared" si="28"/>
        <v>F</v>
      </c>
      <c r="L393" s="164">
        <f>IF('Pricing + Order Summary'!$O$13&gt;=5000,14,IF('Pricing + Order Summary'!$O$13&gt;=3500,15,IF('Pricing + Order Summary'!$O$13&gt;=2500,16,IF('Pricing + Order Summary'!$O$13&gt;=1000,23,21))))</f>
        <v>21</v>
      </c>
      <c r="M393" s="164" t="str">
        <f t="shared" si="29"/>
        <v>SPR2014-1-0</v>
      </c>
    </row>
    <row r="394" spans="1:13">
      <c r="A394" s="167">
        <f>'Order Form'!A409</f>
        <v>105737</v>
      </c>
      <c r="B394" s="167">
        <f>'Order Form'!A409</f>
        <v>105737</v>
      </c>
      <c r="C394" s="168">
        <f t="shared" si="27"/>
        <v>105737</v>
      </c>
      <c r="D394" s="164">
        <f>'Order Form'!$N$2</f>
        <v>0</v>
      </c>
      <c r="E394" s="165">
        <f>'Order Form'!$K$11</f>
        <v>0</v>
      </c>
      <c r="F394" s="165" t="str">
        <f>IF(ISBLANK('Order Form'!$K$12),"",'Order Form'!$K$12)</f>
        <v/>
      </c>
      <c r="G394" s="165">
        <f t="shared" ca="1" si="26"/>
        <v>41493</v>
      </c>
      <c r="H394" s="166">
        <f>'Order Form'!$K$13</f>
        <v>0</v>
      </c>
      <c r="I394" s="169">
        <f>'Order Form'!F409</f>
        <v>10</v>
      </c>
      <c r="J394" s="164">
        <f>'Order Form'!K409</f>
        <v>0</v>
      </c>
      <c r="K394" s="164" t="str">
        <f t="shared" si="28"/>
        <v>F</v>
      </c>
      <c r="L394" s="164">
        <f>IF('Pricing + Order Summary'!$O$13&gt;=5000,14,IF('Pricing + Order Summary'!$O$13&gt;=3500,15,IF('Pricing + Order Summary'!$O$13&gt;=2500,16,IF('Pricing + Order Summary'!$O$13&gt;=1000,23,21))))</f>
        <v>21</v>
      </c>
      <c r="M394" s="164" t="str">
        <f t="shared" si="29"/>
        <v>SPR2014-1-0</v>
      </c>
    </row>
    <row r="395" spans="1:13">
      <c r="A395" s="167">
        <f>'Order Form'!A410</f>
        <v>105738</v>
      </c>
      <c r="B395" s="167">
        <f>'Order Form'!A410</f>
        <v>105738</v>
      </c>
      <c r="C395" s="168">
        <f t="shared" si="27"/>
        <v>105738</v>
      </c>
      <c r="D395" s="164">
        <f>'Order Form'!$N$2</f>
        <v>0</v>
      </c>
      <c r="E395" s="165">
        <f>'Order Form'!$K$11</f>
        <v>0</v>
      </c>
      <c r="F395" s="165" t="str">
        <f>IF(ISBLANK('Order Form'!$K$12),"",'Order Form'!$K$12)</f>
        <v/>
      </c>
      <c r="G395" s="165">
        <f t="shared" ca="1" si="26"/>
        <v>41493</v>
      </c>
      <c r="H395" s="166">
        <f>'Order Form'!$K$13</f>
        <v>0</v>
      </c>
      <c r="I395" s="169">
        <f>'Order Form'!F410</f>
        <v>10</v>
      </c>
      <c r="J395" s="164">
        <f>'Order Form'!K410</f>
        <v>0</v>
      </c>
      <c r="K395" s="164" t="str">
        <f t="shared" si="28"/>
        <v>F</v>
      </c>
      <c r="L395" s="164">
        <f>IF('Pricing + Order Summary'!$O$13&gt;=5000,14,IF('Pricing + Order Summary'!$O$13&gt;=3500,15,IF('Pricing + Order Summary'!$O$13&gt;=2500,16,IF('Pricing + Order Summary'!$O$13&gt;=1000,23,21))))</f>
        <v>21</v>
      </c>
      <c r="M395" s="164" t="str">
        <f t="shared" si="29"/>
        <v>SPR2014-1-0</v>
      </c>
    </row>
    <row r="396" spans="1:13">
      <c r="A396" s="167">
        <f>'Order Form'!A411</f>
        <v>100407</v>
      </c>
      <c r="B396" s="167">
        <f>'Order Form'!A411</f>
        <v>100407</v>
      </c>
      <c r="C396" s="168">
        <f t="shared" si="27"/>
        <v>100407</v>
      </c>
      <c r="D396" s="164">
        <f>'Order Form'!$N$2</f>
        <v>0</v>
      </c>
      <c r="E396" s="165">
        <f>'Order Form'!$K$11</f>
        <v>0</v>
      </c>
      <c r="F396" s="165" t="str">
        <f>IF(ISBLANK('Order Form'!$K$12),"",'Order Form'!$K$12)</f>
        <v/>
      </c>
      <c r="G396" s="165">
        <f t="shared" ca="1" si="26"/>
        <v>41493</v>
      </c>
      <c r="H396" s="166">
        <f>'Order Form'!$K$13</f>
        <v>0</v>
      </c>
      <c r="I396" s="169">
        <f>'Order Form'!F411</f>
        <v>10</v>
      </c>
      <c r="J396" s="164">
        <f>'Order Form'!K411</f>
        <v>0</v>
      </c>
      <c r="K396" s="164" t="str">
        <f t="shared" si="28"/>
        <v>F</v>
      </c>
      <c r="L396" s="164">
        <f>IF('Pricing + Order Summary'!$O$13&gt;=5000,14,IF('Pricing + Order Summary'!$O$13&gt;=3500,15,IF('Pricing + Order Summary'!$O$13&gt;=2500,16,IF('Pricing + Order Summary'!$O$13&gt;=1000,23,21))))</f>
        <v>21</v>
      </c>
      <c r="M396" s="164" t="str">
        <f t="shared" si="29"/>
        <v>SPR2014-1-0</v>
      </c>
    </row>
    <row r="397" spans="1:13">
      <c r="A397" s="167">
        <f>'Order Form'!A412</f>
        <v>100406</v>
      </c>
      <c r="B397" s="167">
        <f>'Order Form'!A412</f>
        <v>100406</v>
      </c>
      <c r="C397" s="168">
        <f t="shared" si="27"/>
        <v>100406</v>
      </c>
      <c r="D397" s="164">
        <f>'Order Form'!$N$2</f>
        <v>0</v>
      </c>
      <c r="E397" s="165">
        <f>'Order Form'!$K$11</f>
        <v>0</v>
      </c>
      <c r="F397" s="165" t="str">
        <f>IF(ISBLANK('Order Form'!$K$12),"",'Order Form'!$K$12)</f>
        <v/>
      </c>
      <c r="G397" s="165">
        <f t="shared" ca="1" si="26"/>
        <v>41493</v>
      </c>
      <c r="H397" s="166">
        <f>'Order Form'!$K$13</f>
        <v>0</v>
      </c>
      <c r="I397" s="169">
        <f>'Order Form'!F412</f>
        <v>10</v>
      </c>
      <c r="J397" s="164">
        <f>'Order Form'!K412</f>
        <v>0</v>
      </c>
      <c r="K397" s="164" t="str">
        <f t="shared" si="28"/>
        <v>F</v>
      </c>
      <c r="L397" s="164">
        <f>IF('Pricing + Order Summary'!$O$13&gt;=5000,14,IF('Pricing + Order Summary'!$O$13&gt;=3500,15,IF('Pricing + Order Summary'!$O$13&gt;=2500,16,IF('Pricing + Order Summary'!$O$13&gt;=1000,23,21))))</f>
        <v>21</v>
      </c>
      <c r="M397" s="164" t="str">
        <f t="shared" si="29"/>
        <v>SPR2014-1-0</v>
      </c>
    </row>
    <row r="398" spans="1:13">
      <c r="A398" s="167">
        <f>'Order Form'!A413</f>
        <v>100408</v>
      </c>
      <c r="B398" s="167">
        <f>'Order Form'!A413</f>
        <v>100408</v>
      </c>
      <c r="C398" s="168">
        <f t="shared" si="27"/>
        <v>100408</v>
      </c>
      <c r="D398" s="164">
        <f>'Order Form'!$N$2</f>
        <v>0</v>
      </c>
      <c r="E398" s="165">
        <f>'Order Form'!$K$11</f>
        <v>0</v>
      </c>
      <c r="F398" s="165" t="str">
        <f>IF(ISBLANK('Order Form'!$K$12),"",'Order Form'!$K$12)</f>
        <v/>
      </c>
      <c r="G398" s="165">
        <f t="shared" ca="1" si="26"/>
        <v>41493</v>
      </c>
      <c r="H398" s="166">
        <f>'Order Form'!$K$13</f>
        <v>0</v>
      </c>
      <c r="I398" s="169">
        <f>'Order Form'!F413</f>
        <v>10</v>
      </c>
      <c r="J398" s="164">
        <f>'Order Form'!K413</f>
        <v>0</v>
      </c>
      <c r="K398" s="164" t="str">
        <f t="shared" si="28"/>
        <v>F</v>
      </c>
      <c r="L398" s="164">
        <f>IF('Pricing + Order Summary'!$O$13&gt;=5000,14,IF('Pricing + Order Summary'!$O$13&gt;=3500,15,IF('Pricing + Order Summary'!$O$13&gt;=2500,16,IF('Pricing + Order Summary'!$O$13&gt;=1000,23,21))))</f>
        <v>21</v>
      </c>
      <c r="M398" s="164" t="str">
        <f t="shared" si="29"/>
        <v>SPR2014-1-0</v>
      </c>
    </row>
    <row r="399" spans="1:13">
      <c r="A399" s="167">
        <f>'Order Form'!A414</f>
        <v>100409</v>
      </c>
      <c r="B399" s="167">
        <f>'Order Form'!A414</f>
        <v>100409</v>
      </c>
      <c r="C399" s="168">
        <f t="shared" si="27"/>
        <v>100409</v>
      </c>
      <c r="D399" s="164">
        <f>'Order Form'!$N$2</f>
        <v>0</v>
      </c>
      <c r="E399" s="165">
        <f>'Order Form'!$K$11</f>
        <v>0</v>
      </c>
      <c r="F399" s="165" t="str">
        <f>IF(ISBLANK('Order Form'!$K$12),"",'Order Form'!$K$12)</f>
        <v/>
      </c>
      <c r="G399" s="165">
        <f t="shared" ca="1" si="26"/>
        <v>41493</v>
      </c>
      <c r="H399" s="166">
        <f>'Order Form'!$K$13</f>
        <v>0</v>
      </c>
      <c r="I399" s="169">
        <f>'Order Form'!F414</f>
        <v>10</v>
      </c>
      <c r="J399" s="164">
        <f>'Order Form'!K414</f>
        <v>0</v>
      </c>
      <c r="K399" s="164" t="str">
        <f t="shared" si="28"/>
        <v>F</v>
      </c>
      <c r="L399" s="164">
        <f>IF('Pricing + Order Summary'!$O$13&gt;=5000,14,IF('Pricing + Order Summary'!$O$13&gt;=3500,15,IF('Pricing + Order Summary'!$O$13&gt;=2500,16,IF('Pricing + Order Summary'!$O$13&gt;=1000,23,21))))</f>
        <v>21</v>
      </c>
      <c r="M399" s="164" t="str">
        <f t="shared" si="29"/>
        <v>SPR2014-1-0</v>
      </c>
    </row>
    <row r="400" spans="1:13">
      <c r="A400" s="167">
        <f>'Order Form'!A415</f>
        <v>100429</v>
      </c>
      <c r="B400" s="167">
        <f>'Order Form'!A415</f>
        <v>100429</v>
      </c>
      <c r="C400" s="168">
        <f t="shared" si="27"/>
        <v>100429</v>
      </c>
      <c r="D400" s="164">
        <f>'Order Form'!$N$2</f>
        <v>0</v>
      </c>
      <c r="E400" s="165">
        <f>'Order Form'!$K$11</f>
        <v>0</v>
      </c>
      <c r="F400" s="165" t="str">
        <f>IF(ISBLANK('Order Form'!$K$12),"",'Order Form'!$K$12)</f>
        <v/>
      </c>
      <c r="G400" s="165">
        <f t="shared" ca="1" si="26"/>
        <v>41493</v>
      </c>
      <c r="H400" s="166">
        <f>'Order Form'!$K$13</f>
        <v>0</v>
      </c>
      <c r="I400" s="169">
        <f>'Order Form'!F415</f>
        <v>10</v>
      </c>
      <c r="J400" s="164">
        <f>'Order Form'!K415</f>
        <v>0</v>
      </c>
      <c r="K400" s="164" t="str">
        <f t="shared" si="28"/>
        <v>F</v>
      </c>
      <c r="L400" s="164">
        <f>IF('Pricing + Order Summary'!$O$13&gt;=5000,14,IF('Pricing + Order Summary'!$O$13&gt;=3500,15,IF('Pricing + Order Summary'!$O$13&gt;=2500,16,IF('Pricing + Order Summary'!$O$13&gt;=1000,23,21))))</f>
        <v>21</v>
      </c>
      <c r="M400" s="164" t="str">
        <f t="shared" si="29"/>
        <v>SPR2014-1-0</v>
      </c>
    </row>
    <row r="401" spans="1:13">
      <c r="A401" s="167">
        <f>'Order Form'!A416</f>
        <v>100430</v>
      </c>
      <c r="B401" s="167">
        <f>'Order Form'!A416</f>
        <v>100430</v>
      </c>
      <c r="C401" s="168">
        <f t="shared" si="27"/>
        <v>100430</v>
      </c>
      <c r="D401" s="164">
        <f>'Order Form'!$N$2</f>
        <v>0</v>
      </c>
      <c r="E401" s="165">
        <f>'Order Form'!$K$11</f>
        <v>0</v>
      </c>
      <c r="F401" s="165" t="str">
        <f>IF(ISBLANK('Order Form'!$K$12),"",'Order Form'!$K$12)</f>
        <v/>
      </c>
      <c r="G401" s="165">
        <f t="shared" ca="1" si="26"/>
        <v>41493</v>
      </c>
      <c r="H401" s="166">
        <f>'Order Form'!$K$13</f>
        <v>0</v>
      </c>
      <c r="I401" s="169">
        <f>'Order Form'!F416</f>
        <v>10</v>
      </c>
      <c r="J401" s="164">
        <f>'Order Form'!K416</f>
        <v>0</v>
      </c>
      <c r="K401" s="164" t="str">
        <f t="shared" si="28"/>
        <v>F</v>
      </c>
      <c r="L401" s="164">
        <f>IF('Pricing + Order Summary'!$O$13&gt;=5000,14,IF('Pricing + Order Summary'!$O$13&gt;=3500,15,IF('Pricing + Order Summary'!$O$13&gt;=2500,16,IF('Pricing + Order Summary'!$O$13&gt;=1000,23,21))))</f>
        <v>21</v>
      </c>
      <c r="M401" s="164" t="str">
        <f t="shared" si="29"/>
        <v>SPR2014-1-0</v>
      </c>
    </row>
    <row r="402" spans="1:13">
      <c r="A402" s="167">
        <f>'Order Form'!A417</f>
        <v>102305</v>
      </c>
      <c r="B402" s="167">
        <f>'Order Form'!A417</f>
        <v>102305</v>
      </c>
      <c r="C402" s="168">
        <f t="shared" si="27"/>
        <v>102305</v>
      </c>
      <c r="D402" s="164">
        <f>'Order Form'!$N$2</f>
        <v>0</v>
      </c>
      <c r="E402" s="165">
        <f>'Order Form'!$K$11</f>
        <v>0</v>
      </c>
      <c r="F402" s="165" t="str">
        <f>IF(ISBLANK('Order Form'!$K$12),"",'Order Form'!$K$12)</f>
        <v/>
      </c>
      <c r="G402" s="165">
        <f t="shared" ca="1" si="26"/>
        <v>41493</v>
      </c>
      <c r="H402" s="166">
        <f>'Order Form'!$K$13</f>
        <v>0</v>
      </c>
      <c r="I402" s="169">
        <f>'Order Form'!F417</f>
        <v>10.5</v>
      </c>
      <c r="J402" s="164">
        <f>'Order Form'!K417</f>
        <v>0</v>
      </c>
      <c r="K402" s="164" t="str">
        <f t="shared" si="28"/>
        <v>F</v>
      </c>
      <c r="L402" s="164">
        <f>IF('Pricing + Order Summary'!$O$13&gt;=5000,14,IF('Pricing + Order Summary'!$O$13&gt;=3500,15,IF('Pricing + Order Summary'!$O$13&gt;=2500,16,IF('Pricing + Order Summary'!$O$13&gt;=1000,23,21))))</f>
        <v>21</v>
      </c>
      <c r="M402" s="164" t="str">
        <f t="shared" si="29"/>
        <v>SPR2014-1-0</v>
      </c>
    </row>
    <row r="403" spans="1:13">
      <c r="A403" s="167">
        <f>'Order Form'!A418</f>
        <v>102303</v>
      </c>
      <c r="B403" s="167">
        <f>'Order Form'!A418</f>
        <v>102303</v>
      </c>
      <c r="C403" s="168">
        <f t="shared" si="27"/>
        <v>102303</v>
      </c>
      <c r="D403" s="164">
        <f>'Order Form'!$N$2</f>
        <v>0</v>
      </c>
      <c r="E403" s="165">
        <f>'Order Form'!$K$11</f>
        <v>0</v>
      </c>
      <c r="F403" s="165" t="str">
        <f>IF(ISBLANK('Order Form'!$K$12),"",'Order Form'!$K$12)</f>
        <v/>
      </c>
      <c r="G403" s="165">
        <f t="shared" ca="1" si="26"/>
        <v>41493</v>
      </c>
      <c r="H403" s="166">
        <f>'Order Form'!$K$13</f>
        <v>0</v>
      </c>
      <c r="I403" s="169">
        <f>'Order Form'!F418</f>
        <v>10.5</v>
      </c>
      <c r="J403" s="164">
        <f>'Order Form'!K418</f>
        <v>0</v>
      </c>
      <c r="K403" s="164" t="str">
        <f t="shared" si="28"/>
        <v>F</v>
      </c>
      <c r="L403" s="164">
        <f>IF('Pricing + Order Summary'!$O$13&gt;=5000,14,IF('Pricing + Order Summary'!$O$13&gt;=3500,15,IF('Pricing + Order Summary'!$O$13&gt;=2500,16,IF('Pricing + Order Summary'!$O$13&gt;=1000,23,21))))</f>
        <v>21</v>
      </c>
      <c r="M403" s="164" t="str">
        <f t="shared" si="29"/>
        <v>SPR2014-1-0</v>
      </c>
    </row>
    <row r="404" spans="1:13">
      <c r="A404" s="167">
        <f>'Order Form'!A419</f>
        <v>102304</v>
      </c>
      <c r="B404" s="167">
        <f>'Order Form'!A419</f>
        <v>102304</v>
      </c>
      <c r="C404" s="168">
        <f t="shared" si="27"/>
        <v>102304</v>
      </c>
      <c r="D404" s="164">
        <f>'Order Form'!$N$2</f>
        <v>0</v>
      </c>
      <c r="E404" s="165">
        <f>'Order Form'!$K$11</f>
        <v>0</v>
      </c>
      <c r="F404" s="165" t="str">
        <f>IF(ISBLANK('Order Form'!$K$12),"",'Order Form'!$K$12)</f>
        <v/>
      </c>
      <c r="G404" s="165">
        <f t="shared" ca="1" si="26"/>
        <v>41493</v>
      </c>
      <c r="H404" s="166">
        <f>'Order Form'!$K$13</f>
        <v>0</v>
      </c>
      <c r="I404" s="169">
        <f>'Order Form'!F419</f>
        <v>10.5</v>
      </c>
      <c r="J404" s="164">
        <f>'Order Form'!K419</f>
        <v>0</v>
      </c>
      <c r="K404" s="164" t="str">
        <f t="shared" si="28"/>
        <v>F</v>
      </c>
      <c r="L404" s="164">
        <f>IF('Pricing + Order Summary'!$O$13&gt;=5000,14,IF('Pricing + Order Summary'!$O$13&gt;=3500,15,IF('Pricing + Order Summary'!$O$13&gt;=2500,16,IF('Pricing + Order Summary'!$O$13&gt;=1000,23,21))))</f>
        <v>21</v>
      </c>
      <c r="M404" s="164" t="str">
        <f t="shared" si="29"/>
        <v>SPR2014-1-0</v>
      </c>
    </row>
    <row r="405" spans="1:13">
      <c r="A405" s="167">
        <f>'Order Form'!A420</f>
        <v>102307</v>
      </c>
      <c r="B405" s="167">
        <f>'Order Form'!A420</f>
        <v>102307</v>
      </c>
      <c r="C405" s="168">
        <f t="shared" si="27"/>
        <v>102307</v>
      </c>
      <c r="D405" s="164">
        <f>'Order Form'!$N$2</f>
        <v>0</v>
      </c>
      <c r="E405" s="165">
        <f>'Order Form'!$K$11</f>
        <v>0</v>
      </c>
      <c r="F405" s="165" t="str">
        <f>IF(ISBLANK('Order Form'!$K$12),"",'Order Form'!$K$12)</f>
        <v/>
      </c>
      <c r="G405" s="165">
        <f t="shared" ca="1" si="26"/>
        <v>41493</v>
      </c>
      <c r="H405" s="166">
        <f>'Order Form'!$K$13</f>
        <v>0</v>
      </c>
      <c r="I405" s="169">
        <f>'Order Form'!F420</f>
        <v>10.5</v>
      </c>
      <c r="J405" s="164">
        <f>'Order Form'!K420</f>
        <v>0</v>
      </c>
      <c r="K405" s="164" t="str">
        <f t="shared" si="28"/>
        <v>F</v>
      </c>
      <c r="L405" s="164">
        <f>IF('Pricing + Order Summary'!$O$13&gt;=5000,14,IF('Pricing + Order Summary'!$O$13&gt;=3500,15,IF('Pricing + Order Summary'!$O$13&gt;=2500,16,IF('Pricing + Order Summary'!$O$13&gt;=1000,23,21))))</f>
        <v>21</v>
      </c>
      <c r="M405" s="164" t="str">
        <f t="shared" si="29"/>
        <v>SPR2014-1-0</v>
      </c>
    </row>
    <row r="406" spans="1:13">
      <c r="A406" s="167">
        <f>'Order Form'!A421</f>
        <v>100306</v>
      </c>
      <c r="B406" s="167">
        <f>'Order Form'!A421</f>
        <v>100306</v>
      </c>
      <c r="C406" s="168">
        <f t="shared" si="27"/>
        <v>100306</v>
      </c>
      <c r="D406" s="164">
        <f>'Order Form'!$N$2</f>
        <v>0</v>
      </c>
      <c r="E406" s="165">
        <f>'Order Form'!$K$11</f>
        <v>0</v>
      </c>
      <c r="F406" s="165" t="str">
        <f>IF(ISBLANK('Order Form'!$K$12),"",'Order Form'!$K$12)</f>
        <v/>
      </c>
      <c r="G406" s="165">
        <f t="shared" ca="1" si="26"/>
        <v>41493</v>
      </c>
      <c r="H406" s="166">
        <f>'Order Form'!$K$13</f>
        <v>0</v>
      </c>
      <c r="I406" s="169">
        <f>'Order Form'!F421</f>
        <v>10.5</v>
      </c>
      <c r="J406" s="164">
        <f>'Order Form'!K421</f>
        <v>0</v>
      </c>
      <c r="K406" s="164" t="str">
        <f t="shared" si="28"/>
        <v>F</v>
      </c>
      <c r="L406" s="164">
        <f>IF('Pricing + Order Summary'!$O$13&gt;=5000,14,IF('Pricing + Order Summary'!$O$13&gt;=3500,15,IF('Pricing + Order Summary'!$O$13&gt;=2500,16,IF('Pricing + Order Summary'!$O$13&gt;=1000,23,21))))</f>
        <v>21</v>
      </c>
      <c r="M406" s="164" t="str">
        <f t="shared" si="29"/>
        <v>SPR2014-1-0</v>
      </c>
    </row>
    <row r="407" spans="1:13">
      <c r="A407" s="167">
        <f>'Order Form'!A422</f>
        <v>100307</v>
      </c>
      <c r="B407" s="167">
        <f>'Order Form'!A422</f>
        <v>100307</v>
      </c>
      <c r="C407" s="168">
        <f t="shared" si="27"/>
        <v>100307</v>
      </c>
      <c r="D407" s="164">
        <f>'Order Form'!$N$2</f>
        <v>0</v>
      </c>
      <c r="E407" s="165">
        <f>'Order Form'!$K$11</f>
        <v>0</v>
      </c>
      <c r="F407" s="165" t="str">
        <f>IF(ISBLANK('Order Form'!$K$12),"",'Order Form'!$K$12)</f>
        <v/>
      </c>
      <c r="G407" s="165">
        <f t="shared" ca="1" si="26"/>
        <v>41493</v>
      </c>
      <c r="H407" s="166">
        <f>'Order Form'!$K$13</f>
        <v>0</v>
      </c>
      <c r="I407" s="169">
        <f>'Order Form'!F422</f>
        <v>10.5</v>
      </c>
      <c r="J407" s="164">
        <f>'Order Form'!K422</f>
        <v>0</v>
      </c>
      <c r="K407" s="164" t="str">
        <f t="shared" si="28"/>
        <v>F</v>
      </c>
      <c r="L407" s="164">
        <f>IF('Pricing + Order Summary'!$O$13&gt;=5000,14,IF('Pricing + Order Summary'!$O$13&gt;=3500,15,IF('Pricing + Order Summary'!$O$13&gt;=2500,16,IF('Pricing + Order Summary'!$O$13&gt;=1000,23,21))))</f>
        <v>21</v>
      </c>
      <c r="M407" s="164" t="str">
        <f t="shared" si="29"/>
        <v>SPR2014-1-0</v>
      </c>
    </row>
    <row r="408" spans="1:13">
      <c r="A408" s="167">
        <f>'Order Form'!A423</f>
        <v>100309</v>
      </c>
      <c r="B408" s="167">
        <f>'Order Form'!A423</f>
        <v>100309</v>
      </c>
      <c r="C408" s="168">
        <f t="shared" si="27"/>
        <v>100309</v>
      </c>
      <c r="D408" s="164">
        <f>'Order Form'!$N$2</f>
        <v>0</v>
      </c>
      <c r="E408" s="165">
        <f>'Order Form'!$K$11</f>
        <v>0</v>
      </c>
      <c r="F408" s="165" t="str">
        <f>IF(ISBLANK('Order Form'!$K$12),"",'Order Form'!$K$12)</f>
        <v/>
      </c>
      <c r="G408" s="165">
        <f t="shared" ca="1" si="26"/>
        <v>41493</v>
      </c>
      <c r="H408" s="166">
        <f>'Order Form'!$K$13</f>
        <v>0</v>
      </c>
      <c r="I408" s="169">
        <f>'Order Form'!F423</f>
        <v>10.5</v>
      </c>
      <c r="J408" s="164">
        <f>'Order Form'!K423</f>
        <v>0</v>
      </c>
      <c r="K408" s="164" t="str">
        <f t="shared" si="28"/>
        <v>F</v>
      </c>
      <c r="L408" s="164">
        <f>IF('Pricing + Order Summary'!$O$13&gt;=5000,14,IF('Pricing + Order Summary'!$O$13&gt;=3500,15,IF('Pricing + Order Summary'!$O$13&gt;=2500,16,IF('Pricing + Order Summary'!$O$13&gt;=1000,23,21))))</f>
        <v>21</v>
      </c>
      <c r="M408" s="164" t="str">
        <f t="shared" si="29"/>
        <v>SPR2014-1-0</v>
      </c>
    </row>
    <row r="409" spans="1:13">
      <c r="A409" s="167">
        <f>'Order Form'!A424</f>
        <v>104854</v>
      </c>
      <c r="B409" s="167">
        <f>'Order Form'!A424</f>
        <v>104854</v>
      </c>
      <c r="C409" s="168">
        <f t="shared" si="27"/>
        <v>104854</v>
      </c>
      <c r="D409" s="164">
        <f>'Order Form'!$N$2</f>
        <v>0</v>
      </c>
      <c r="E409" s="165">
        <f>'Order Form'!$K$11</f>
        <v>0</v>
      </c>
      <c r="F409" s="165" t="str">
        <f>IF(ISBLANK('Order Form'!$K$12),"",'Order Form'!$K$12)</f>
        <v/>
      </c>
      <c r="G409" s="165">
        <f t="shared" ca="1" si="26"/>
        <v>41493</v>
      </c>
      <c r="H409" s="166">
        <f>'Order Form'!$K$13</f>
        <v>0</v>
      </c>
      <c r="I409" s="169">
        <f>'Order Form'!F424</f>
        <v>10</v>
      </c>
      <c r="J409" s="164">
        <f>'Order Form'!K424</f>
        <v>0</v>
      </c>
      <c r="K409" s="164" t="str">
        <f t="shared" si="28"/>
        <v>F</v>
      </c>
      <c r="L409" s="164">
        <f>IF('Pricing + Order Summary'!$O$13&gt;=5000,14,IF('Pricing + Order Summary'!$O$13&gt;=3500,15,IF('Pricing + Order Summary'!$O$13&gt;=2500,16,IF('Pricing + Order Summary'!$O$13&gt;=1000,23,21))))</f>
        <v>21</v>
      </c>
      <c r="M409" s="164" t="str">
        <f t="shared" si="29"/>
        <v>SPR2014-1-0</v>
      </c>
    </row>
    <row r="410" spans="1:13">
      <c r="A410" s="167">
        <f>'Order Form'!A425</f>
        <v>104853</v>
      </c>
      <c r="B410" s="167">
        <f>'Order Form'!A425</f>
        <v>104853</v>
      </c>
      <c r="C410" s="168">
        <f t="shared" si="27"/>
        <v>104853</v>
      </c>
      <c r="D410" s="164">
        <f>'Order Form'!$N$2</f>
        <v>0</v>
      </c>
      <c r="E410" s="165">
        <f>'Order Form'!$K$11</f>
        <v>0</v>
      </c>
      <c r="F410" s="165" t="str">
        <f>IF(ISBLANK('Order Form'!$K$12),"",'Order Form'!$K$12)</f>
        <v/>
      </c>
      <c r="G410" s="165">
        <f t="shared" ca="1" si="26"/>
        <v>41493</v>
      </c>
      <c r="H410" s="166">
        <f>'Order Form'!$K$13</f>
        <v>0</v>
      </c>
      <c r="I410" s="169">
        <f>'Order Form'!F425</f>
        <v>10</v>
      </c>
      <c r="J410" s="164">
        <f>'Order Form'!K425</f>
        <v>0</v>
      </c>
      <c r="K410" s="164" t="str">
        <f t="shared" si="28"/>
        <v>F</v>
      </c>
      <c r="L410" s="164">
        <f>IF('Pricing + Order Summary'!$O$13&gt;=5000,14,IF('Pricing + Order Summary'!$O$13&gt;=3500,15,IF('Pricing + Order Summary'!$O$13&gt;=2500,16,IF('Pricing + Order Summary'!$O$13&gt;=1000,23,21))))</f>
        <v>21</v>
      </c>
      <c r="M410" s="164" t="str">
        <f t="shared" si="29"/>
        <v>SPR2014-1-0</v>
      </c>
    </row>
    <row r="411" spans="1:13">
      <c r="A411" s="167">
        <f>'Order Form'!A426</f>
        <v>105785</v>
      </c>
      <c r="B411" s="167">
        <f>'Order Form'!A426</f>
        <v>105785</v>
      </c>
      <c r="C411" s="168">
        <f t="shared" si="27"/>
        <v>105785</v>
      </c>
      <c r="D411" s="164">
        <f>'Order Form'!$N$2</f>
        <v>0</v>
      </c>
      <c r="E411" s="165">
        <f>'Order Form'!$K$11</f>
        <v>0</v>
      </c>
      <c r="F411" s="165" t="str">
        <f>IF(ISBLANK('Order Form'!$K$12),"",'Order Form'!$K$12)</f>
        <v/>
      </c>
      <c r="G411" s="165">
        <f t="shared" ca="1" si="26"/>
        <v>41493</v>
      </c>
      <c r="H411" s="166">
        <f>'Order Form'!$K$13</f>
        <v>0</v>
      </c>
      <c r="I411" s="169">
        <f>'Order Form'!F426</f>
        <v>10</v>
      </c>
      <c r="J411" s="164">
        <f>'Order Form'!K426</f>
        <v>0</v>
      </c>
      <c r="K411" s="164" t="str">
        <f t="shared" si="28"/>
        <v>F</v>
      </c>
      <c r="L411" s="164">
        <f>IF('Pricing + Order Summary'!$O$13&gt;=5000,14,IF('Pricing + Order Summary'!$O$13&gt;=3500,15,IF('Pricing + Order Summary'!$O$13&gt;=2500,16,IF('Pricing + Order Summary'!$O$13&gt;=1000,23,21))))</f>
        <v>21</v>
      </c>
      <c r="M411" s="164" t="str">
        <f t="shared" si="29"/>
        <v>SPR2014-1-0</v>
      </c>
    </row>
    <row r="412" spans="1:13">
      <c r="A412" s="167">
        <f>'Order Form'!A427</f>
        <v>105761</v>
      </c>
      <c r="B412" s="167">
        <f>'Order Form'!A427</f>
        <v>105761</v>
      </c>
      <c r="C412" s="168">
        <f t="shared" si="27"/>
        <v>105761</v>
      </c>
      <c r="D412" s="164">
        <f>'Order Form'!$N$2</f>
        <v>0</v>
      </c>
      <c r="E412" s="165">
        <f>'Order Form'!$K$11</f>
        <v>0</v>
      </c>
      <c r="F412" s="165" t="str">
        <f>IF(ISBLANK('Order Form'!$K$12),"",'Order Form'!$K$12)</f>
        <v/>
      </c>
      <c r="G412" s="165">
        <f t="shared" ca="1" si="26"/>
        <v>41493</v>
      </c>
      <c r="H412" s="166">
        <f>'Order Form'!$K$13</f>
        <v>0</v>
      </c>
      <c r="I412" s="169">
        <f>'Order Form'!F427</f>
        <v>10</v>
      </c>
      <c r="J412" s="164">
        <f>'Order Form'!K427</f>
        <v>0</v>
      </c>
      <c r="K412" s="164" t="str">
        <f t="shared" si="28"/>
        <v>F</v>
      </c>
      <c r="L412" s="164">
        <f>IF('Pricing + Order Summary'!$O$13&gt;=5000,14,IF('Pricing + Order Summary'!$O$13&gt;=3500,15,IF('Pricing + Order Summary'!$O$13&gt;=2500,16,IF('Pricing + Order Summary'!$O$13&gt;=1000,23,21))))</f>
        <v>21</v>
      </c>
      <c r="M412" s="164" t="str">
        <f t="shared" si="29"/>
        <v>SPR2014-1-0</v>
      </c>
    </row>
    <row r="413" spans="1:13">
      <c r="A413" s="167">
        <f>'Order Form'!A428</f>
        <v>104852</v>
      </c>
      <c r="B413" s="167">
        <f>'Order Form'!A428</f>
        <v>104852</v>
      </c>
      <c r="C413" s="168">
        <f t="shared" si="27"/>
        <v>104852</v>
      </c>
      <c r="D413" s="164">
        <f>'Order Form'!$N$2</f>
        <v>0</v>
      </c>
      <c r="E413" s="165">
        <f>'Order Form'!$K$11</f>
        <v>0</v>
      </c>
      <c r="F413" s="165" t="str">
        <f>IF(ISBLANK('Order Form'!$K$12),"",'Order Form'!$K$12)</f>
        <v/>
      </c>
      <c r="G413" s="165">
        <f t="shared" ca="1" si="26"/>
        <v>41493</v>
      </c>
      <c r="H413" s="166">
        <f>'Order Form'!$K$13</f>
        <v>0</v>
      </c>
      <c r="I413" s="169">
        <f>'Order Form'!F428</f>
        <v>10</v>
      </c>
      <c r="J413" s="164">
        <f>'Order Form'!K428</f>
        <v>0</v>
      </c>
      <c r="K413" s="164" t="str">
        <f t="shared" si="28"/>
        <v>F</v>
      </c>
      <c r="L413" s="164">
        <f>IF('Pricing + Order Summary'!$O$13&gt;=5000,14,IF('Pricing + Order Summary'!$O$13&gt;=3500,15,IF('Pricing + Order Summary'!$O$13&gt;=2500,16,IF('Pricing + Order Summary'!$O$13&gt;=1000,23,21))))</f>
        <v>21</v>
      </c>
      <c r="M413" s="164" t="str">
        <f t="shared" si="29"/>
        <v>SPR2014-1-0</v>
      </c>
    </row>
    <row r="414" spans="1:13">
      <c r="A414" s="167">
        <f>'Order Form'!A429</f>
        <v>104850</v>
      </c>
      <c r="B414" s="167">
        <f>'Order Form'!A429</f>
        <v>104850</v>
      </c>
      <c r="C414" s="168">
        <f t="shared" si="27"/>
        <v>104850</v>
      </c>
      <c r="D414" s="164">
        <f>'Order Form'!$N$2</f>
        <v>0</v>
      </c>
      <c r="E414" s="165">
        <f>'Order Form'!$K$11</f>
        <v>0</v>
      </c>
      <c r="F414" s="165" t="str">
        <f>IF(ISBLANK('Order Form'!$K$12),"",'Order Form'!$K$12)</f>
        <v/>
      </c>
      <c r="G414" s="165">
        <f t="shared" ca="1" si="26"/>
        <v>41493</v>
      </c>
      <c r="H414" s="166">
        <f>'Order Form'!$K$13</f>
        <v>0</v>
      </c>
      <c r="I414" s="169">
        <f>'Order Form'!F429</f>
        <v>10</v>
      </c>
      <c r="J414" s="164">
        <f>'Order Form'!K429</f>
        <v>0</v>
      </c>
      <c r="K414" s="164" t="str">
        <f t="shared" si="28"/>
        <v>F</v>
      </c>
      <c r="L414" s="164">
        <f>IF('Pricing + Order Summary'!$O$13&gt;=5000,14,IF('Pricing + Order Summary'!$O$13&gt;=3500,15,IF('Pricing + Order Summary'!$O$13&gt;=2500,16,IF('Pricing + Order Summary'!$O$13&gt;=1000,23,21))))</f>
        <v>21</v>
      </c>
      <c r="M414" s="164" t="str">
        <f t="shared" si="29"/>
        <v>SPR2014-1-0</v>
      </c>
    </row>
    <row r="415" spans="1:13">
      <c r="A415" s="167">
        <f>'Order Form'!A430</f>
        <v>105762</v>
      </c>
      <c r="B415" s="167">
        <f>'Order Form'!A430</f>
        <v>105762</v>
      </c>
      <c r="C415" s="168">
        <f t="shared" si="27"/>
        <v>105762</v>
      </c>
      <c r="D415" s="164">
        <f>'Order Form'!$N$2</f>
        <v>0</v>
      </c>
      <c r="E415" s="165">
        <f>'Order Form'!$K$11</f>
        <v>0</v>
      </c>
      <c r="F415" s="165" t="str">
        <f>IF(ISBLANK('Order Form'!$K$12),"",'Order Form'!$K$12)</f>
        <v/>
      </c>
      <c r="G415" s="165">
        <f t="shared" ca="1" si="26"/>
        <v>41493</v>
      </c>
      <c r="H415" s="166">
        <f>'Order Form'!$K$13</f>
        <v>0</v>
      </c>
      <c r="I415" s="169">
        <f>'Order Form'!F430</f>
        <v>10</v>
      </c>
      <c r="J415" s="164">
        <f>'Order Form'!K430</f>
        <v>0</v>
      </c>
      <c r="K415" s="164" t="str">
        <f t="shared" si="28"/>
        <v>F</v>
      </c>
      <c r="L415" s="164">
        <f>IF('Pricing + Order Summary'!$O$13&gt;=5000,14,IF('Pricing + Order Summary'!$O$13&gt;=3500,15,IF('Pricing + Order Summary'!$O$13&gt;=2500,16,IF('Pricing + Order Summary'!$O$13&gt;=1000,23,21))))</f>
        <v>21</v>
      </c>
      <c r="M415" s="164" t="str">
        <f t="shared" si="29"/>
        <v>SPR2014-1-0</v>
      </c>
    </row>
    <row r="416" spans="1:13">
      <c r="A416" s="167">
        <f>'Order Form'!A431</f>
        <v>100465</v>
      </c>
      <c r="B416" s="167">
        <f>'Order Form'!A431</f>
        <v>100465</v>
      </c>
      <c r="C416" s="168">
        <f t="shared" si="27"/>
        <v>100465</v>
      </c>
      <c r="D416" s="164">
        <f>'Order Form'!$N$2</f>
        <v>0</v>
      </c>
      <c r="E416" s="165">
        <f>'Order Form'!$K$11</f>
        <v>0</v>
      </c>
      <c r="F416" s="165" t="str">
        <f>IF(ISBLANK('Order Form'!$K$12),"",'Order Form'!$K$12)</f>
        <v/>
      </c>
      <c r="G416" s="165">
        <f t="shared" ca="1" si="26"/>
        <v>41493</v>
      </c>
      <c r="H416" s="166">
        <f>'Order Form'!$K$13</f>
        <v>0</v>
      </c>
      <c r="I416" s="169">
        <f>'Order Form'!F431</f>
        <v>10</v>
      </c>
      <c r="J416" s="164">
        <f>'Order Form'!K431</f>
        <v>0</v>
      </c>
      <c r="K416" s="164" t="str">
        <f t="shared" si="28"/>
        <v>F</v>
      </c>
      <c r="L416" s="164">
        <f>IF('Pricing + Order Summary'!$O$13&gt;=5000,14,IF('Pricing + Order Summary'!$O$13&gt;=3500,15,IF('Pricing + Order Summary'!$O$13&gt;=2500,16,IF('Pricing + Order Summary'!$O$13&gt;=1000,23,21))))</f>
        <v>21</v>
      </c>
      <c r="M416" s="164" t="str">
        <f t="shared" si="29"/>
        <v>SPR2014-1-0</v>
      </c>
    </row>
    <row r="417" spans="1:13">
      <c r="A417" s="167">
        <f>'Order Form'!A432</f>
        <v>105786</v>
      </c>
      <c r="B417" s="167">
        <f>'Order Form'!A432</f>
        <v>105786</v>
      </c>
      <c r="C417" s="168">
        <f t="shared" si="27"/>
        <v>105786</v>
      </c>
      <c r="D417" s="164">
        <f>'Order Form'!$N$2</f>
        <v>0</v>
      </c>
      <c r="E417" s="165">
        <f>'Order Form'!$K$11</f>
        <v>0</v>
      </c>
      <c r="F417" s="165" t="str">
        <f>IF(ISBLANK('Order Form'!$K$12),"",'Order Form'!$K$12)</f>
        <v/>
      </c>
      <c r="G417" s="165">
        <f t="shared" ca="1" si="26"/>
        <v>41493</v>
      </c>
      <c r="H417" s="166">
        <f>'Order Form'!$K$13</f>
        <v>0</v>
      </c>
      <c r="I417" s="169">
        <f>'Order Form'!F432</f>
        <v>12.5</v>
      </c>
      <c r="J417" s="164">
        <f>'Order Form'!K432</f>
        <v>0</v>
      </c>
      <c r="K417" s="164" t="str">
        <f t="shared" si="28"/>
        <v>F</v>
      </c>
      <c r="L417" s="164">
        <f>IF('Pricing + Order Summary'!$O$13&gt;=5000,14,IF('Pricing + Order Summary'!$O$13&gt;=3500,15,IF('Pricing + Order Summary'!$O$13&gt;=2500,16,IF('Pricing + Order Summary'!$O$13&gt;=1000,23,21))))</f>
        <v>21</v>
      </c>
      <c r="M417" s="164" t="str">
        <f t="shared" si="29"/>
        <v>SPR2014-1-0</v>
      </c>
    </row>
    <row r="418" spans="1:13">
      <c r="A418" s="167">
        <f>'Order Form'!A433</f>
        <v>104882</v>
      </c>
      <c r="B418" s="167">
        <f>'Order Form'!A433</f>
        <v>104882</v>
      </c>
      <c r="C418" s="168">
        <f t="shared" si="27"/>
        <v>104882</v>
      </c>
      <c r="D418" s="164">
        <f>'Order Form'!$N$2</f>
        <v>0</v>
      </c>
      <c r="E418" s="165">
        <f>'Order Form'!$K$11</f>
        <v>0</v>
      </c>
      <c r="F418" s="165" t="str">
        <f>IF(ISBLANK('Order Form'!$K$12),"",'Order Form'!$K$12)</f>
        <v/>
      </c>
      <c r="G418" s="165">
        <f t="shared" ca="1" si="26"/>
        <v>41493</v>
      </c>
      <c r="H418" s="166">
        <f>'Order Form'!$K$13</f>
        <v>0</v>
      </c>
      <c r="I418" s="169">
        <f>'Order Form'!F433</f>
        <v>12.5</v>
      </c>
      <c r="J418" s="164">
        <f>'Order Form'!K433</f>
        <v>0</v>
      </c>
      <c r="K418" s="164" t="str">
        <f t="shared" si="28"/>
        <v>F</v>
      </c>
      <c r="L418" s="164">
        <f>IF('Pricing + Order Summary'!$O$13&gt;=5000,14,IF('Pricing + Order Summary'!$O$13&gt;=3500,15,IF('Pricing + Order Summary'!$O$13&gt;=2500,16,IF('Pricing + Order Summary'!$O$13&gt;=1000,23,21))))</f>
        <v>21</v>
      </c>
      <c r="M418" s="164" t="str">
        <f t="shared" si="29"/>
        <v>SPR2014-1-0</v>
      </c>
    </row>
    <row r="419" spans="1:13">
      <c r="A419" s="167">
        <f>'Order Form'!A434</f>
        <v>104881</v>
      </c>
      <c r="B419" s="167">
        <f>'Order Form'!A434</f>
        <v>104881</v>
      </c>
      <c r="C419" s="168">
        <f t="shared" si="27"/>
        <v>104881</v>
      </c>
      <c r="D419" s="164">
        <f>'Order Form'!$N$2</f>
        <v>0</v>
      </c>
      <c r="E419" s="165">
        <f>'Order Form'!$K$11</f>
        <v>0</v>
      </c>
      <c r="F419" s="165" t="str">
        <f>IF(ISBLANK('Order Form'!$K$12),"",'Order Form'!$K$12)</f>
        <v/>
      </c>
      <c r="G419" s="165">
        <f t="shared" ca="1" si="26"/>
        <v>41493</v>
      </c>
      <c r="H419" s="166">
        <f>'Order Form'!$K$13</f>
        <v>0</v>
      </c>
      <c r="I419" s="169">
        <f>'Order Form'!F434</f>
        <v>12.5</v>
      </c>
      <c r="J419" s="164">
        <f>'Order Form'!K434</f>
        <v>0</v>
      </c>
      <c r="K419" s="164" t="str">
        <f t="shared" si="28"/>
        <v>F</v>
      </c>
      <c r="L419" s="164">
        <f>IF('Pricing + Order Summary'!$O$13&gt;=5000,14,IF('Pricing + Order Summary'!$O$13&gt;=3500,15,IF('Pricing + Order Summary'!$O$13&gt;=2500,16,IF('Pricing + Order Summary'!$O$13&gt;=1000,23,21))))</f>
        <v>21</v>
      </c>
      <c r="M419" s="164" t="str">
        <f t="shared" si="29"/>
        <v>SPR2014-1-0</v>
      </c>
    </row>
    <row r="420" spans="1:13">
      <c r="A420" s="167">
        <f>'Order Form'!A435</f>
        <v>105763</v>
      </c>
      <c r="B420" s="167">
        <f>'Order Form'!A435</f>
        <v>105763</v>
      </c>
      <c r="C420" s="168">
        <f t="shared" si="27"/>
        <v>105763</v>
      </c>
      <c r="D420" s="164">
        <f>'Order Form'!$N$2</f>
        <v>0</v>
      </c>
      <c r="E420" s="165">
        <f>'Order Form'!$K$11</f>
        <v>0</v>
      </c>
      <c r="F420" s="165" t="str">
        <f>IF(ISBLANK('Order Form'!$K$12),"",'Order Form'!$K$12)</f>
        <v/>
      </c>
      <c r="G420" s="165">
        <f t="shared" ca="1" si="26"/>
        <v>41493</v>
      </c>
      <c r="H420" s="166">
        <f>'Order Form'!$K$13</f>
        <v>0</v>
      </c>
      <c r="I420" s="169">
        <f>'Order Form'!F435</f>
        <v>12.5</v>
      </c>
      <c r="J420" s="164">
        <f>'Order Form'!K435</f>
        <v>0</v>
      </c>
      <c r="K420" s="164" t="str">
        <f t="shared" si="28"/>
        <v>F</v>
      </c>
      <c r="L420" s="164">
        <f>IF('Pricing + Order Summary'!$O$13&gt;=5000,14,IF('Pricing + Order Summary'!$O$13&gt;=3500,15,IF('Pricing + Order Summary'!$O$13&gt;=2500,16,IF('Pricing + Order Summary'!$O$13&gt;=1000,23,21))))</f>
        <v>21</v>
      </c>
      <c r="M420" s="164" t="str">
        <f t="shared" si="29"/>
        <v>SPR2014-1-0</v>
      </c>
    </row>
    <row r="421" spans="1:13">
      <c r="A421" s="167">
        <f>'Order Form'!A436</f>
        <v>104883</v>
      </c>
      <c r="B421" s="167">
        <f>'Order Form'!A436</f>
        <v>104883</v>
      </c>
      <c r="C421" s="168">
        <f t="shared" si="27"/>
        <v>104883</v>
      </c>
      <c r="D421" s="164">
        <f>'Order Form'!$N$2</f>
        <v>0</v>
      </c>
      <c r="E421" s="165">
        <f>'Order Form'!$K$11</f>
        <v>0</v>
      </c>
      <c r="F421" s="165" t="str">
        <f>IF(ISBLANK('Order Form'!$K$12),"",'Order Form'!$K$12)</f>
        <v/>
      </c>
      <c r="G421" s="165">
        <f t="shared" ca="1" si="26"/>
        <v>41493</v>
      </c>
      <c r="H421" s="166">
        <f>'Order Form'!$K$13</f>
        <v>0</v>
      </c>
      <c r="I421" s="169">
        <f>'Order Form'!F436</f>
        <v>12.5</v>
      </c>
      <c r="J421" s="164">
        <f>'Order Form'!K436</f>
        <v>0</v>
      </c>
      <c r="K421" s="164" t="str">
        <f t="shared" si="28"/>
        <v>F</v>
      </c>
      <c r="L421" s="164">
        <f>IF('Pricing + Order Summary'!$O$13&gt;=5000,14,IF('Pricing + Order Summary'!$O$13&gt;=3500,15,IF('Pricing + Order Summary'!$O$13&gt;=2500,16,IF('Pricing + Order Summary'!$O$13&gt;=1000,23,21))))</f>
        <v>21</v>
      </c>
      <c r="M421" s="164" t="str">
        <f t="shared" si="29"/>
        <v>SPR2014-1-0</v>
      </c>
    </row>
    <row r="422" spans="1:13">
      <c r="A422" s="167">
        <f>'Order Form'!A437</f>
        <v>105764</v>
      </c>
      <c r="B422" s="167">
        <f>'Order Form'!A437</f>
        <v>105764</v>
      </c>
      <c r="C422" s="168">
        <f t="shared" si="27"/>
        <v>105764</v>
      </c>
      <c r="D422" s="164">
        <f>'Order Form'!$N$2</f>
        <v>0</v>
      </c>
      <c r="E422" s="165">
        <f>'Order Form'!$K$11</f>
        <v>0</v>
      </c>
      <c r="F422" s="165" t="str">
        <f>IF(ISBLANK('Order Form'!$K$12),"",'Order Form'!$K$12)</f>
        <v/>
      </c>
      <c r="G422" s="165">
        <f t="shared" ca="1" si="26"/>
        <v>41493</v>
      </c>
      <c r="H422" s="166">
        <f>'Order Form'!$K$13</f>
        <v>0</v>
      </c>
      <c r="I422" s="169">
        <f>'Order Form'!F437</f>
        <v>12.5</v>
      </c>
      <c r="J422" s="164">
        <f>'Order Form'!K437</f>
        <v>0</v>
      </c>
      <c r="K422" s="164" t="str">
        <f t="shared" si="28"/>
        <v>F</v>
      </c>
      <c r="L422" s="164">
        <f>IF('Pricing + Order Summary'!$O$13&gt;=5000,14,IF('Pricing + Order Summary'!$O$13&gt;=3500,15,IF('Pricing + Order Summary'!$O$13&gt;=2500,16,IF('Pricing + Order Summary'!$O$13&gt;=1000,23,21))))</f>
        <v>21</v>
      </c>
      <c r="M422" s="164" t="str">
        <f t="shared" si="29"/>
        <v>SPR2014-1-0</v>
      </c>
    </row>
    <row r="423" spans="1:13">
      <c r="A423" s="167">
        <f>'Order Form'!A438</f>
        <v>100204</v>
      </c>
      <c r="B423" s="167">
        <f>'Order Form'!A438</f>
        <v>100204</v>
      </c>
      <c r="C423" s="168">
        <f t="shared" si="27"/>
        <v>100204</v>
      </c>
      <c r="D423" s="164">
        <f>'Order Form'!$N$2</f>
        <v>0</v>
      </c>
      <c r="E423" s="165">
        <f>'Order Form'!$K$11</f>
        <v>0</v>
      </c>
      <c r="F423" s="165" t="str">
        <f>IF(ISBLANK('Order Form'!$K$12),"",'Order Form'!$K$12)</f>
        <v/>
      </c>
      <c r="G423" s="165">
        <f t="shared" ca="1" si="26"/>
        <v>41493</v>
      </c>
      <c r="H423" s="166">
        <f>'Order Form'!$K$13</f>
        <v>0</v>
      </c>
      <c r="I423" s="169">
        <f>'Order Form'!F438</f>
        <v>14.5</v>
      </c>
      <c r="J423" s="164">
        <f>'Order Form'!K438</f>
        <v>0</v>
      </c>
      <c r="K423" s="164" t="str">
        <f t="shared" si="28"/>
        <v>F</v>
      </c>
      <c r="L423" s="164">
        <f>IF('Pricing + Order Summary'!$O$13&gt;=5000,14,IF('Pricing + Order Summary'!$O$13&gt;=3500,15,IF('Pricing + Order Summary'!$O$13&gt;=2500,16,IF('Pricing + Order Summary'!$O$13&gt;=1000,23,21))))</f>
        <v>21</v>
      </c>
      <c r="M423" s="164" t="str">
        <f t="shared" si="29"/>
        <v>SPR2014-1-0</v>
      </c>
    </row>
    <row r="424" spans="1:13">
      <c r="A424" s="167">
        <f>'Order Form'!A439</f>
        <v>100202</v>
      </c>
      <c r="B424" s="167">
        <f>'Order Form'!A439</f>
        <v>100202</v>
      </c>
      <c r="C424" s="168">
        <f t="shared" si="27"/>
        <v>100202</v>
      </c>
      <c r="D424" s="164">
        <f>'Order Form'!$N$2</f>
        <v>0</v>
      </c>
      <c r="E424" s="165">
        <f>'Order Form'!$K$11</f>
        <v>0</v>
      </c>
      <c r="F424" s="165" t="str">
        <f>IF(ISBLANK('Order Form'!$K$12),"",'Order Form'!$K$12)</f>
        <v/>
      </c>
      <c r="G424" s="165">
        <f t="shared" ca="1" si="26"/>
        <v>41493</v>
      </c>
      <c r="H424" s="166">
        <f>'Order Form'!$K$13</f>
        <v>0</v>
      </c>
      <c r="I424" s="169">
        <f>'Order Form'!F439</f>
        <v>14.5</v>
      </c>
      <c r="J424" s="164">
        <f>'Order Form'!K439</f>
        <v>0</v>
      </c>
      <c r="K424" s="164" t="str">
        <f t="shared" si="28"/>
        <v>F</v>
      </c>
      <c r="L424" s="164">
        <f>IF('Pricing + Order Summary'!$O$13&gt;=5000,14,IF('Pricing + Order Summary'!$O$13&gt;=3500,15,IF('Pricing + Order Summary'!$O$13&gt;=2500,16,IF('Pricing + Order Summary'!$O$13&gt;=1000,23,21))))</f>
        <v>21</v>
      </c>
      <c r="M424" s="164" t="str">
        <f t="shared" si="29"/>
        <v>SPR2014-1-0</v>
      </c>
    </row>
    <row r="425" spans="1:13">
      <c r="A425" s="167">
        <f>'Order Form'!A440</f>
        <v>100203</v>
      </c>
      <c r="B425" s="167">
        <f>'Order Form'!A440</f>
        <v>100203</v>
      </c>
      <c r="C425" s="168">
        <f t="shared" si="27"/>
        <v>100203</v>
      </c>
      <c r="D425" s="164">
        <f>'Order Form'!$N$2</f>
        <v>0</v>
      </c>
      <c r="E425" s="165">
        <f>'Order Form'!$K$11</f>
        <v>0</v>
      </c>
      <c r="F425" s="165" t="str">
        <f>IF(ISBLANK('Order Form'!$K$12),"",'Order Form'!$K$12)</f>
        <v/>
      </c>
      <c r="G425" s="165">
        <f t="shared" ca="1" si="26"/>
        <v>41493</v>
      </c>
      <c r="H425" s="166">
        <f>'Order Form'!$K$13</f>
        <v>0</v>
      </c>
      <c r="I425" s="169">
        <f>'Order Form'!F440</f>
        <v>14.5</v>
      </c>
      <c r="J425" s="164">
        <f>'Order Form'!K440</f>
        <v>0</v>
      </c>
      <c r="K425" s="164" t="str">
        <f t="shared" si="28"/>
        <v>F</v>
      </c>
      <c r="L425" s="164">
        <f>IF('Pricing + Order Summary'!$O$13&gt;=5000,14,IF('Pricing + Order Summary'!$O$13&gt;=3500,15,IF('Pricing + Order Summary'!$O$13&gt;=2500,16,IF('Pricing + Order Summary'!$O$13&gt;=1000,23,21))))</f>
        <v>21</v>
      </c>
      <c r="M425" s="164" t="str">
        <f t="shared" si="29"/>
        <v>SPR2014-1-0</v>
      </c>
    </row>
    <row r="426" spans="1:13">
      <c r="A426" s="167">
        <f>'Order Form'!A441</f>
        <v>100635</v>
      </c>
      <c r="B426" s="167">
        <f>'Order Form'!A441</f>
        <v>100635</v>
      </c>
      <c r="C426" s="168">
        <f t="shared" si="27"/>
        <v>100635</v>
      </c>
      <c r="D426" s="164">
        <f>'Order Form'!$N$2</f>
        <v>0</v>
      </c>
      <c r="E426" s="165">
        <f>'Order Form'!$K$11</f>
        <v>0</v>
      </c>
      <c r="F426" s="165" t="str">
        <f>IF(ISBLANK('Order Form'!$K$12),"",'Order Form'!$K$12)</f>
        <v/>
      </c>
      <c r="G426" s="165">
        <f t="shared" ca="1" si="26"/>
        <v>41493</v>
      </c>
      <c r="H426" s="166">
        <f>'Order Form'!$K$13</f>
        <v>0</v>
      </c>
      <c r="I426" s="169">
        <f>'Order Form'!F441</f>
        <v>14.5</v>
      </c>
      <c r="J426" s="164">
        <f>'Order Form'!K441</f>
        <v>0</v>
      </c>
      <c r="K426" s="164" t="str">
        <f t="shared" si="28"/>
        <v>F</v>
      </c>
      <c r="L426" s="164">
        <f>IF('Pricing + Order Summary'!$O$13&gt;=5000,14,IF('Pricing + Order Summary'!$O$13&gt;=3500,15,IF('Pricing + Order Summary'!$O$13&gt;=2500,16,IF('Pricing + Order Summary'!$O$13&gt;=1000,23,21))))</f>
        <v>21</v>
      </c>
      <c r="M426" s="164" t="str">
        <f t="shared" si="29"/>
        <v>SPR2014-1-0</v>
      </c>
    </row>
    <row r="427" spans="1:13">
      <c r="A427" s="167">
        <f>'Order Form'!A442</f>
        <v>104771</v>
      </c>
      <c r="B427" s="167">
        <f>'Order Form'!A442</f>
        <v>104771</v>
      </c>
      <c r="C427" s="168">
        <f t="shared" si="27"/>
        <v>104771</v>
      </c>
      <c r="D427" s="164">
        <f>'Order Form'!$N$2</f>
        <v>0</v>
      </c>
      <c r="E427" s="165">
        <f>'Order Form'!$K$11</f>
        <v>0</v>
      </c>
      <c r="F427" s="165" t="str">
        <f>IF(ISBLANK('Order Form'!$K$12),"",'Order Form'!$K$12)</f>
        <v/>
      </c>
      <c r="G427" s="165">
        <f t="shared" ca="1" si="26"/>
        <v>41493</v>
      </c>
      <c r="H427" s="166">
        <f>'Order Form'!$K$13</f>
        <v>0</v>
      </c>
      <c r="I427" s="169">
        <f>'Order Form'!F442</f>
        <v>14.5</v>
      </c>
      <c r="J427" s="164">
        <f>'Order Form'!K442</f>
        <v>0</v>
      </c>
      <c r="K427" s="164" t="str">
        <f t="shared" si="28"/>
        <v>F</v>
      </c>
      <c r="L427" s="164">
        <f>IF('Pricing + Order Summary'!$O$13&gt;=5000,14,IF('Pricing + Order Summary'!$O$13&gt;=3500,15,IF('Pricing + Order Summary'!$O$13&gt;=2500,16,IF('Pricing + Order Summary'!$O$13&gt;=1000,23,21))))</f>
        <v>21</v>
      </c>
      <c r="M427" s="164" t="str">
        <f t="shared" si="29"/>
        <v>SPR2014-1-0</v>
      </c>
    </row>
    <row r="428" spans="1:13">
      <c r="A428" s="167">
        <f>'Order Form'!A443</f>
        <v>100205</v>
      </c>
      <c r="B428" s="167">
        <f>'Order Form'!A443</f>
        <v>100205</v>
      </c>
      <c r="C428" s="168">
        <f t="shared" si="27"/>
        <v>100205</v>
      </c>
      <c r="D428" s="164">
        <f>'Order Form'!$N$2</f>
        <v>0</v>
      </c>
      <c r="E428" s="165">
        <f>'Order Form'!$K$11</f>
        <v>0</v>
      </c>
      <c r="F428" s="165" t="str">
        <f>IF(ISBLANK('Order Form'!$K$12),"",'Order Form'!$K$12)</f>
        <v/>
      </c>
      <c r="G428" s="165">
        <f t="shared" ca="1" si="26"/>
        <v>41493</v>
      </c>
      <c r="H428" s="166">
        <f>'Order Form'!$K$13</f>
        <v>0</v>
      </c>
      <c r="I428" s="169">
        <f>'Order Form'!F443</f>
        <v>14.5</v>
      </c>
      <c r="J428" s="164">
        <f>'Order Form'!K443</f>
        <v>0</v>
      </c>
      <c r="K428" s="164" t="str">
        <f t="shared" si="28"/>
        <v>F</v>
      </c>
      <c r="L428" s="164">
        <f>IF('Pricing + Order Summary'!$O$13&gt;=5000,14,IF('Pricing + Order Summary'!$O$13&gt;=3500,15,IF('Pricing + Order Summary'!$O$13&gt;=2500,16,IF('Pricing + Order Summary'!$O$13&gt;=1000,23,21))))</f>
        <v>21</v>
      </c>
      <c r="M428" s="164" t="str">
        <f t="shared" si="29"/>
        <v>SPR2014-1-0</v>
      </c>
    </row>
    <row r="429" spans="1:13">
      <c r="A429" s="167">
        <f>'Order Form'!A444</f>
        <v>100636</v>
      </c>
      <c r="B429" s="167">
        <f>'Order Form'!A444</f>
        <v>100636</v>
      </c>
      <c r="C429" s="168">
        <f t="shared" si="27"/>
        <v>100636</v>
      </c>
      <c r="D429" s="164">
        <f>'Order Form'!$N$2</f>
        <v>0</v>
      </c>
      <c r="E429" s="165">
        <f>'Order Form'!$K$11</f>
        <v>0</v>
      </c>
      <c r="F429" s="165" t="str">
        <f>IF(ISBLANK('Order Form'!$K$12),"",'Order Form'!$K$12)</f>
        <v/>
      </c>
      <c r="G429" s="165">
        <f t="shared" ca="1" si="26"/>
        <v>41493</v>
      </c>
      <c r="H429" s="166">
        <f>'Order Form'!$K$13</f>
        <v>0</v>
      </c>
      <c r="I429" s="169">
        <f>'Order Form'!F444</f>
        <v>14.5</v>
      </c>
      <c r="J429" s="164">
        <f>'Order Form'!K444</f>
        <v>0</v>
      </c>
      <c r="K429" s="164" t="str">
        <f t="shared" si="28"/>
        <v>F</v>
      </c>
      <c r="L429" s="164">
        <f>IF('Pricing + Order Summary'!$O$13&gt;=5000,14,IF('Pricing + Order Summary'!$O$13&gt;=3500,15,IF('Pricing + Order Summary'!$O$13&gt;=2500,16,IF('Pricing + Order Summary'!$O$13&gt;=1000,23,21))))</f>
        <v>21</v>
      </c>
      <c r="M429" s="164" t="str">
        <f t="shared" si="29"/>
        <v>SPR2014-1-0</v>
      </c>
    </row>
    <row r="430" spans="1:13">
      <c r="A430" s="167">
        <f>'Order Form'!A445</f>
        <v>100637</v>
      </c>
      <c r="B430" s="167">
        <f>'Order Form'!A445</f>
        <v>100637</v>
      </c>
      <c r="C430" s="168">
        <f t="shared" si="27"/>
        <v>100637</v>
      </c>
      <c r="D430" s="164">
        <f>'Order Form'!$N$2</f>
        <v>0</v>
      </c>
      <c r="E430" s="165">
        <f>'Order Form'!$K$11</f>
        <v>0</v>
      </c>
      <c r="F430" s="165" t="str">
        <f>IF(ISBLANK('Order Form'!$K$12),"",'Order Form'!$K$12)</f>
        <v/>
      </c>
      <c r="G430" s="165">
        <f t="shared" ca="1" si="26"/>
        <v>41493</v>
      </c>
      <c r="H430" s="166">
        <f>'Order Form'!$K$13</f>
        <v>0</v>
      </c>
      <c r="I430" s="169">
        <f>'Order Form'!F445</f>
        <v>14.5</v>
      </c>
      <c r="J430" s="164">
        <f>'Order Form'!K445</f>
        <v>0</v>
      </c>
      <c r="K430" s="164" t="str">
        <f t="shared" si="28"/>
        <v>F</v>
      </c>
      <c r="L430" s="164">
        <f>IF('Pricing + Order Summary'!$O$13&gt;=5000,14,IF('Pricing + Order Summary'!$O$13&gt;=3500,15,IF('Pricing + Order Summary'!$O$13&gt;=2500,16,IF('Pricing + Order Summary'!$O$13&gt;=1000,23,21))))</f>
        <v>21</v>
      </c>
      <c r="M430" s="164" t="str">
        <f t="shared" si="29"/>
        <v>SPR2014-1-0</v>
      </c>
    </row>
    <row r="431" spans="1:13">
      <c r="A431" s="167">
        <f>'Order Form'!A446</f>
        <v>104731</v>
      </c>
      <c r="B431" s="167">
        <f>'Order Form'!A446</f>
        <v>104731</v>
      </c>
      <c r="C431" s="168">
        <f t="shared" si="27"/>
        <v>104731</v>
      </c>
      <c r="D431" s="164">
        <f>'Order Form'!$N$2</f>
        <v>0</v>
      </c>
      <c r="E431" s="165">
        <f>'Order Form'!$K$11</f>
        <v>0</v>
      </c>
      <c r="F431" s="165" t="str">
        <f>IF(ISBLANK('Order Form'!$K$12),"",'Order Form'!$K$12)</f>
        <v/>
      </c>
      <c r="G431" s="165">
        <f t="shared" ca="1" si="26"/>
        <v>41493</v>
      </c>
      <c r="H431" s="166">
        <f>'Order Form'!$K$13</f>
        <v>0</v>
      </c>
      <c r="I431" s="169">
        <f>'Order Form'!F446</f>
        <v>16</v>
      </c>
      <c r="J431" s="164">
        <f>'Order Form'!K446</f>
        <v>0</v>
      </c>
      <c r="K431" s="164" t="str">
        <f t="shared" si="28"/>
        <v>F</v>
      </c>
      <c r="L431" s="164">
        <f>IF('Pricing + Order Summary'!$O$13&gt;=5000,14,IF('Pricing + Order Summary'!$O$13&gt;=3500,15,IF('Pricing + Order Summary'!$O$13&gt;=2500,16,IF('Pricing + Order Summary'!$O$13&gt;=1000,23,21))))</f>
        <v>21</v>
      </c>
      <c r="M431" s="164" t="str">
        <f t="shared" si="29"/>
        <v>SPR2014-1-0</v>
      </c>
    </row>
    <row r="432" spans="1:13">
      <c r="A432" s="167">
        <f>'Order Form'!A447</f>
        <v>104728</v>
      </c>
      <c r="B432" s="167">
        <f>'Order Form'!A447</f>
        <v>104728</v>
      </c>
      <c r="C432" s="168">
        <f t="shared" si="27"/>
        <v>104728</v>
      </c>
      <c r="D432" s="164">
        <f>'Order Form'!$N$2</f>
        <v>0</v>
      </c>
      <c r="E432" s="165">
        <f>'Order Form'!$K$11</f>
        <v>0</v>
      </c>
      <c r="F432" s="165" t="str">
        <f>IF(ISBLANK('Order Form'!$K$12),"",'Order Form'!$K$12)</f>
        <v/>
      </c>
      <c r="G432" s="165">
        <f t="shared" ca="1" si="26"/>
        <v>41493</v>
      </c>
      <c r="H432" s="166">
        <f>'Order Form'!$K$13</f>
        <v>0</v>
      </c>
      <c r="I432" s="169">
        <f>'Order Form'!F447</f>
        <v>16</v>
      </c>
      <c r="J432" s="164">
        <f>'Order Form'!K447</f>
        <v>0</v>
      </c>
      <c r="K432" s="164" t="str">
        <f t="shared" si="28"/>
        <v>F</v>
      </c>
      <c r="L432" s="164">
        <f>IF('Pricing + Order Summary'!$O$13&gt;=5000,14,IF('Pricing + Order Summary'!$O$13&gt;=3500,15,IF('Pricing + Order Summary'!$O$13&gt;=2500,16,IF('Pricing + Order Summary'!$O$13&gt;=1000,23,21))))</f>
        <v>21</v>
      </c>
      <c r="M432" s="164" t="str">
        <f t="shared" si="29"/>
        <v>SPR2014-1-0</v>
      </c>
    </row>
    <row r="433" spans="1:13">
      <c r="A433" s="167">
        <f>'Order Form'!A448</f>
        <v>104730</v>
      </c>
      <c r="B433" s="167">
        <f>'Order Form'!A448</f>
        <v>104730</v>
      </c>
      <c r="C433" s="168">
        <f t="shared" si="27"/>
        <v>104730</v>
      </c>
      <c r="D433" s="164">
        <f>'Order Form'!$N$2</f>
        <v>0</v>
      </c>
      <c r="E433" s="165">
        <f>'Order Form'!$K$11</f>
        <v>0</v>
      </c>
      <c r="F433" s="165" t="str">
        <f>IF(ISBLANK('Order Form'!$K$12),"",'Order Form'!$K$12)</f>
        <v/>
      </c>
      <c r="G433" s="165">
        <f t="shared" ca="1" si="26"/>
        <v>41493</v>
      </c>
      <c r="H433" s="166">
        <f>'Order Form'!$K$13</f>
        <v>0</v>
      </c>
      <c r="I433" s="169">
        <f>'Order Form'!F448</f>
        <v>16</v>
      </c>
      <c r="J433" s="164">
        <f>'Order Form'!K448</f>
        <v>0</v>
      </c>
      <c r="K433" s="164" t="str">
        <f t="shared" si="28"/>
        <v>F</v>
      </c>
      <c r="L433" s="164">
        <f>IF('Pricing + Order Summary'!$O$13&gt;=5000,14,IF('Pricing + Order Summary'!$O$13&gt;=3500,15,IF('Pricing + Order Summary'!$O$13&gt;=2500,16,IF('Pricing + Order Summary'!$O$13&gt;=1000,23,21))))</f>
        <v>21</v>
      </c>
      <c r="M433" s="164" t="str">
        <f t="shared" si="29"/>
        <v>SPR2014-1-0</v>
      </c>
    </row>
    <row r="434" spans="1:13">
      <c r="A434" s="167">
        <f>'Order Form'!A449</f>
        <v>104729</v>
      </c>
      <c r="B434" s="167">
        <f>'Order Form'!A449</f>
        <v>104729</v>
      </c>
      <c r="C434" s="168">
        <f t="shared" si="27"/>
        <v>104729</v>
      </c>
      <c r="D434" s="164">
        <f>'Order Form'!$N$2</f>
        <v>0</v>
      </c>
      <c r="E434" s="165">
        <f>'Order Form'!$K$11</f>
        <v>0</v>
      </c>
      <c r="F434" s="165" t="str">
        <f>IF(ISBLANK('Order Form'!$K$12),"",'Order Form'!$K$12)</f>
        <v/>
      </c>
      <c r="G434" s="165">
        <f t="shared" ca="1" si="26"/>
        <v>41493</v>
      </c>
      <c r="H434" s="166">
        <f>'Order Form'!$K$13</f>
        <v>0</v>
      </c>
      <c r="I434" s="169">
        <f>'Order Form'!F449</f>
        <v>16</v>
      </c>
      <c r="J434" s="164">
        <f>'Order Form'!K449</f>
        <v>0</v>
      </c>
      <c r="K434" s="164" t="str">
        <f t="shared" si="28"/>
        <v>F</v>
      </c>
      <c r="L434" s="164">
        <f>IF('Pricing + Order Summary'!$O$13&gt;=5000,14,IF('Pricing + Order Summary'!$O$13&gt;=3500,15,IF('Pricing + Order Summary'!$O$13&gt;=2500,16,IF('Pricing + Order Summary'!$O$13&gt;=1000,23,21))))</f>
        <v>21</v>
      </c>
      <c r="M434" s="164" t="str">
        <f t="shared" si="29"/>
        <v>SPR2014-1-0</v>
      </c>
    </row>
    <row r="435" spans="1:13">
      <c r="A435" s="167">
        <f>'Order Form'!A450</f>
        <v>105511</v>
      </c>
      <c r="B435" s="167">
        <f>'Order Form'!A450</f>
        <v>105511</v>
      </c>
      <c r="C435" s="168">
        <f t="shared" si="27"/>
        <v>105511</v>
      </c>
      <c r="D435" s="164">
        <f>'Order Form'!$N$2</f>
        <v>0</v>
      </c>
      <c r="E435" s="165">
        <f>'Order Form'!$K$11</f>
        <v>0</v>
      </c>
      <c r="F435" s="165" t="str">
        <f>IF(ISBLANK('Order Form'!$K$12),"",'Order Form'!$K$12)</f>
        <v/>
      </c>
      <c r="G435" s="165">
        <f t="shared" ca="1" si="26"/>
        <v>41493</v>
      </c>
      <c r="H435" s="166">
        <f>'Order Form'!$K$13</f>
        <v>0</v>
      </c>
      <c r="I435" s="169">
        <f>'Order Form'!F450</f>
        <v>16</v>
      </c>
      <c r="J435" s="164">
        <f>'Order Form'!K450</f>
        <v>0</v>
      </c>
      <c r="K435" s="164" t="str">
        <f t="shared" si="28"/>
        <v>F</v>
      </c>
      <c r="L435" s="164">
        <f>IF('Pricing + Order Summary'!$O$13&gt;=5000,14,IF('Pricing + Order Summary'!$O$13&gt;=3500,15,IF('Pricing + Order Summary'!$O$13&gt;=2500,16,IF('Pricing + Order Summary'!$O$13&gt;=1000,23,21))))</f>
        <v>21</v>
      </c>
      <c r="M435" s="164" t="str">
        <f t="shared" si="29"/>
        <v>SPR2014-1-0</v>
      </c>
    </row>
    <row r="436" spans="1:13">
      <c r="A436" s="167">
        <f>'Order Form'!A451</f>
        <v>105513</v>
      </c>
      <c r="B436" s="167">
        <f>'Order Form'!A451</f>
        <v>105513</v>
      </c>
      <c r="C436" s="168">
        <f t="shared" si="27"/>
        <v>105513</v>
      </c>
      <c r="D436" s="164">
        <f>'Order Form'!$N$2</f>
        <v>0</v>
      </c>
      <c r="E436" s="165">
        <f>'Order Form'!$K$11</f>
        <v>0</v>
      </c>
      <c r="F436" s="165" t="str">
        <f>IF(ISBLANK('Order Form'!$K$12),"",'Order Form'!$K$12)</f>
        <v/>
      </c>
      <c r="G436" s="165">
        <f t="shared" ca="1" si="26"/>
        <v>41493</v>
      </c>
      <c r="H436" s="166">
        <f>'Order Form'!$K$13</f>
        <v>0</v>
      </c>
      <c r="I436" s="169">
        <f>'Order Form'!F451</f>
        <v>16</v>
      </c>
      <c r="J436" s="164">
        <f>'Order Form'!K451</f>
        <v>0</v>
      </c>
      <c r="K436" s="164" t="str">
        <f t="shared" si="28"/>
        <v>F</v>
      </c>
      <c r="L436" s="164">
        <f>IF('Pricing + Order Summary'!$O$13&gt;=5000,14,IF('Pricing + Order Summary'!$O$13&gt;=3500,15,IF('Pricing + Order Summary'!$O$13&gt;=2500,16,IF('Pricing + Order Summary'!$O$13&gt;=1000,23,21))))</f>
        <v>21</v>
      </c>
      <c r="M436" s="164" t="str">
        <f t="shared" si="29"/>
        <v>SPR2014-1-0</v>
      </c>
    </row>
    <row r="437" spans="1:13">
      <c r="A437" s="167">
        <f>'Order Form'!A452</f>
        <v>101041</v>
      </c>
      <c r="B437" s="167">
        <f>'Order Form'!A452</f>
        <v>101041</v>
      </c>
      <c r="C437" s="168">
        <f t="shared" si="27"/>
        <v>101041</v>
      </c>
      <c r="D437" s="164">
        <f>'Order Form'!$N$2</f>
        <v>0</v>
      </c>
      <c r="E437" s="165">
        <f>'Order Form'!$K$11</f>
        <v>0</v>
      </c>
      <c r="F437" s="165" t="str">
        <f>IF(ISBLANK('Order Form'!$K$12),"",'Order Form'!$K$12)</f>
        <v/>
      </c>
      <c r="G437" s="165">
        <f t="shared" ca="1" si="26"/>
        <v>41493</v>
      </c>
      <c r="H437" s="166">
        <f>'Order Form'!$K$13</f>
        <v>0</v>
      </c>
      <c r="I437" s="169">
        <f>'Order Form'!F452</f>
        <v>16</v>
      </c>
      <c r="J437" s="164">
        <f>'Order Form'!K452</f>
        <v>0</v>
      </c>
      <c r="K437" s="164" t="str">
        <f t="shared" si="28"/>
        <v>F</v>
      </c>
      <c r="L437" s="164">
        <f>IF('Pricing + Order Summary'!$O$13&gt;=5000,14,IF('Pricing + Order Summary'!$O$13&gt;=3500,15,IF('Pricing + Order Summary'!$O$13&gt;=2500,16,IF('Pricing + Order Summary'!$O$13&gt;=1000,23,21))))</f>
        <v>21</v>
      </c>
      <c r="M437" s="164" t="str">
        <f t="shared" si="29"/>
        <v>SPR2014-1-0</v>
      </c>
    </row>
    <row r="438" spans="1:13">
      <c r="A438" s="167">
        <f>'Order Form'!A453</f>
        <v>100639</v>
      </c>
      <c r="B438" s="167">
        <f>'Order Form'!A453</f>
        <v>100639</v>
      </c>
      <c r="C438" s="168">
        <f t="shared" si="27"/>
        <v>100639</v>
      </c>
      <c r="D438" s="164">
        <f>'Order Form'!$N$2</f>
        <v>0</v>
      </c>
      <c r="E438" s="165">
        <f>'Order Form'!$K$11</f>
        <v>0</v>
      </c>
      <c r="F438" s="165" t="str">
        <f>IF(ISBLANK('Order Form'!$K$12),"",'Order Form'!$K$12)</f>
        <v/>
      </c>
      <c r="G438" s="165">
        <f t="shared" ca="1" si="26"/>
        <v>41493</v>
      </c>
      <c r="H438" s="166">
        <f>'Order Form'!$K$13</f>
        <v>0</v>
      </c>
      <c r="I438" s="169">
        <f>'Order Form'!F453</f>
        <v>16</v>
      </c>
      <c r="J438" s="164">
        <f>'Order Form'!K453</f>
        <v>0</v>
      </c>
      <c r="K438" s="164" t="str">
        <f t="shared" si="28"/>
        <v>F</v>
      </c>
      <c r="L438" s="164">
        <f>IF('Pricing + Order Summary'!$O$13&gt;=5000,14,IF('Pricing + Order Summary'!$O$13&gt;=3500,15,IF('Pricing + Order Summary'!$O$13&gt;=2500,16,IF('Pricing + Order Summary'!$O$13&gt;=1000,23,21))))</f>
        <v>21</v>
      </c>
      <c r="M438" s="164" t="str">
        <f t="shared" si="29"/>
        <v>SPR2014-1-0</v>
      </c>
    </row>
    <row r="439" spans="1:13">
      <c r="A439" s="167">
        <f>'Order Form'!A454</f>
        <v>105574</v>
      </c>
      <c r="B439" s="167">
        <f>'Order Form'!A454</f>
        <v>105574</v>
      </c>
      <c r="C439" s="168">
        <f t="shared" si="27"/>
        <v>105574</v>
      </c>
      <c r="D439" s="164">
        <f>'Order Form'!$N$2</f>
        <v>0</v>
      </c>
      <c r="E439" s="165">
        <f>'Order Form'!$K$11</f>
        <v>0</v>
      </c>
      <c r="F439" s="165" t="str">
        <f>IF(ISBLANK('Order Form'!$K$12),"",'Order Form'!$K$12)</f>
        <v/>
      </c>
      <c r="G439" s="165">
        <f t="shared" ca="1" si="26"/>
        <v>41493</v>
      </c>
      <c r="H439" s="166">
        <f>'Order Form'!$K$13</f>
        <v>0</v>
      </c>
      <c r="I439" s="169">
        <f>'Order Form'!F454</f>
        <v>14.75</v>
      </c>
      <c r="J439" s="164">
        <f>'Order Form'!K454</f>
        <v>0</v>
      </c>
      <c r="K439" s="164" t="str">
        <f t="shared" si="28"/>
        <v>F</v>
      </c>
      <c r="L439" s="164">
        <f>IF('Pricing + Order Summary'!$O$13&gt;=5000,14,IF('Pricing + Order Summary'!$O$13&gt;=3500,15,IF('Pricing + Order Summary'!$O$13&gt;=2500,16,IF('Pricing + Order Summary'!$O$13&gt;=1000,23,21))))</f>
        <v>21</v>
      </c>
      <c r="M439" s="164" t="str">
        <f t="shared" si="29"/>
        <v>SPR2014-1-0</v>
      </c>
    </row>
    <row r="440" spans="1:13">
      <c r="A440" s="167">
        <f>'Order Form'!A455</f>
        <v>105575</v>
      </c>
      <c r="B440" s="167">
        <f>'Order Form'!A455</f>
        <v>105575</v>
      </c>
      <c r="C440" s="168">
        <f t="shared" si="27"/>
        <v>105575</v>
      </c>
      <c r="D440" s="164">
        <f>'Order Form'!$N$2</f>
        <v>0</v>
      </c>
      <c r="E440" s="165">
        <f>'Order Form'!$K$11</f>
        <v>0</v>
      </c>
      <c r="F440" s="165" t="str">
        <f>IF(ISBLANK('Order Form'!$K$12),"",'Order Form'!$K$12)</f>
        <v/>
      </c>
      <c r="G440" s="165">
        <f t="shared" ca="1" si="26"/>
        <v>41493</v>
      </c>
      <c r="H440" s="166">
        <f>'Order Form'!$K$13</f>
        <v>0</v>
      </c>
      <c r="I440" s="169">
        <f>'Order Form'!F455</f>
        <v>14.75</v>
      </c>
      <c r="J440" s="164">
        <f>'Order Form'!K455</f>
        <v>0</v>
      </c>
      <c r="K440" s="164" t="str">
        <f t="shared" si="28"/>
        <v>F</v>
      </c>
      <c r="L440" s="164">
        <f>IF('Pricing + Order Summary'!$O$13&gt;=5000,14,IF('Pricing + Order Summary'!$O$13&gt;=3500,15,IF('Pricing + Order Summary'!$O$13&gt;=2500,16,IF('Pricing + Order Summary'!$O$13&gt;=1000,23,21))))</f>
        <v>21</v>
      </c>
      <c r="M440" s="164" t="str">
        <f t="shared" si="29"/>
        <v>SPR2014-1-0</v>
      </c>
    </row>
    <row r="441" spans="1:13">
      <c r="A441" s="167">
        <f>'Order Form'!A456</f>
        <v>105781</v>
      </c>
      <c r="B441" s="167">
        <f>'Order Form'!A456</f>
        <v>105781</v>
      </c>
      <c r="C441" s="168">
        <f t="shared" si="27"/>
        <v>105781</v>
      </c>
      <c r="D441" s="164">
        <f>'Order Form'!$N$2</f>
        <v>0</v>
      </c>
      <c r="E441" s="165">
        <f>'Order Form'!$K$11</f>
        <v>0</v>
      </c>
      <c r="F441" s="165" t="str">
        <f>IF(ISBLANK('Order Form'!$K$12),"",'Order Form'!$K$12)</f>
        <v/>
      </c>
      <c r="G441" s="165">
        <f t="shared" ca="1" si="26"/>
        <v>41493</v>
      </c>
      <c r="H441" s="166">
        <f>'Order Form'!$K$13</f>
        <v>0</v>
      </c>
      <c r="I441" s="169">
        <f>'Order Form'!F456</f>
        <v>14.75</v>
      </c>
      <c r="J441" s="164">
        <f>'Order Form'!K456</f>
        <v>0</v>
      </c>
      <c r="K441" s="164" t="str">
        <f t="shared" si="28"/>
        <v>F</v>
      </c>
      <c r="L441" s="164">
        <f>IF('Pricing + Order Summary'!$O$13&gt;=5000,14,IF('Pricing + Order Summary'!$O$13&gt;=3500,15,IF('Pricing + Order Summary'!$O$13&gt;=2500,16,IF('Pricing + Order Summary'!$O$13&gt;=1000,23,21))))</f>
        <v>21</v>
      </c>
      <c r="M441" s="164" t="str">
        <f t="shared" si="29"/>
        <v>SPR2014-1-0</v>
      </c>
    </row>
    <row r="442" spans="1:13">
      <c r="A442" s="167">
        <f>'Order Form'!A457</f>
        <v>105579</v>
      </c>
      <c r="B442" s="167">
        <f>'Order Form'!A457</f>
        <v>105579</v>
      </c>
      <c r="C442" s="168">
        <f t="shared" si="27"/>
        <v>105579</v>
      </c>
      <c r="D442" s="164">
        <f>'Order Form'!$N$2</f>
        <v>0</v>
      </c>
      <c r="E442" s="165">
        <f>'Order Form'!$K$11</f>
        <v>0</v>
      </c>
      <c r="F442" s="165" t="str">
        <f>IF(ISBLANK('Order Form'!$K$12),"",'Order Form'!$K$12)</f>
        <v/>
      </c>
      <c r="G442" s="165">
        <f t="shared" ca="1" si="26"/>
        <v>41493</v>
      </c>
      <c r="H442" s="166">
        <f>'Order Form'!$K$13</f>
        <v>0</v>
      </c>
      <c r="I442" s="169">
        <f>'Order Form'!F457</f>
        <v>14.75</v>
      </c>
      <c r="J442" s="164">
        <f>'Order Form'!K457</f>
        <v>0</v>
      </c>
      <c r="K442" s="164" t="str">
        <f t="shared" si="28"/>
        <v>F</v>
      </c>
      <c r="L442" s="164">
        <f>IF('Pricing + Order Summary'!$O$13&gt;=5000,14,IF('Pricing + Order Summary'!$O$13&gt;=3500,15,IF('Pricing + Order Summary'!$O$13&gt;=2500,16,IF('Pricing + Order Summary'!$O$13&gt;=1000,23,21))))</f>
        <v>21</v>
      </c>
      <c r="M442" s="164" t="str">
        <f t="shared" si="29"/>
        <v>SPR2014-1-0</v>
      </c>
    </row>
    <row r="443" spans="1:13">
      <c r="A443" s="167">
        <f>'Order Form'!A458</f>
        <v>105666</v>
      </c>
      <c r="B443" s="167">
        <f>'Order Form'!A458</f>
        <v>105666</v>
      </c>
      <c r="C443" s="168">
        <f t="shared" si="27"/>
        <v>105666</v>
      </c>
      <c r="D443" s="164">
        <f>'Order Form'!$N$2</f>
        <v>0</v>
      </c>
      <c r="E443" s="165">
        <f>'Order Form'!$K$11</f>
        <v>0</v>
      </c>
      <c r="F443" s="165" t="str">
        <f>IF(ISBLANK('Order Form'!$K$12),"",'Order Form'!$K$12)</f>
        <v/>
      </c>
      <c r="G443" s="165">
        <f t="shared" ca="1" si="26"/>
        <v>41493</v>
      </c>
      <c r="H443" s="166">
        <f>'Order Form'!$K$13</f>
        <v>0</v>
      </c>
      <c r="I443" s="169">
        <f>'Order Form'!F458</f>
        <v>14.75</v>
      </c>
      <c r="J443" s="164">
        <f>'Order Form'!K458</f>
        <v>0</v>
      </c>
      <c r="K443" s="164" t="str">
        <f t="shared" si="28"/>
        <v>F</v>
      </c>
      <c r="L443" s="164">
        <f>IF('Pricing + Order Summary'!$O$13&gt;=5000,14,IF('Pricing + Order Summary'!$O$13&gt;=3500,15,IF('Pricing + Order Summary'!$O$13&gt;=2500,16,IF('Pricing + Order Summary'!$O$13&gt;=1000,23,21))))</f>
        <v>21</v>
      </c>
      <c r="M443" s="164" t="str">
        <f t="shared" si="29"/>
        <v>SPR2014-1-0</v>
      </c>
    </row>
    <row r="444" spans="1:13">
      <c r="A444" s="167">
        <f>'Order Form'!A459</f>
        <v>105671</v>
      </c>
      <c r="B444" s="167">
        <f>'Order Form'!A459</f>
        <v>105671</v>
      </c>
      <c r="C444" s="168">
        <f t="shared" si="27"/>
        <v>105671</v>
      </c>
      <c r="D444" s="164">
        <f>'Order Form'!$N$2</f>
        <v>0</v>
      </c>
      <c r="E444" s="165">
        <f>'Order Form'!$K$11</f>
        <v>0</v>
      </c>
      <c r="F444" s="165" t="str">
        <f>IF(ISBLANK('Order Form'!$K$12),"",'Order Form'!$K$12)</f>
        <v/>
      </c>
      <c r="G444" s="165">
        <f t="shared" ca="1" si="26"/>
        <v>41493</v>
      </c>
      <c r="H444" s="166">
        <f>'Order Form'!$K$13</f>
        <v>0</v>
      </c>
      <c r="I444" s="169">
        <f>'Order Form'!F459</f>
        <v>16.5</v>
      </c>
      <c r="J444" s="164">
        <f>'Order Form'!K459</f>
        <v>0</v>
      </c>
      <c r="K444" s="164" t="str">
        <f t="shared" si="28"/>
        <v>F</v>
      </c>
      <c r="L444" s="164">
        <f>IF('Pricing + Order Summary'!$O$13&gt;=5000,14,IF('Pricing + Order Summary'!$O$13&gt;=3500,15,IF('Pricing + Order Summary'!$O$13&gt;=2500,16,IF('Pricing + Order Summary'!$O$13&gt;=1000,23,21))))</f>
        <v>21</v>
      </c>
      <c r="M444" s="164" t="str">
        <f t="shared" si="29"/>
        <v>SPR2014-1-0</v>
      </c>
    </row>
    <row r="445" spans="1:13">
      <c r="A445" s="167">
        <f>'Order Form'!A460</f>
        <v>105688</v>
      </c>
      <c r="B445" s="167">
        <f>'Order Form'!A460</f>
        <v>105688</v>
      </c>
      <c r="C445" s="168">
        <f t="shared" si="27"/>
        <v>105688</v>
      </c>
      <c r="D445" s="164">
        <f>'Order Form'!$N$2</f>
        <v>0</v>
      </c>
      <c r="E445" s="165">
        <f>'Order Form'!$K$11</f>
        <v>0</v>
      </c>
      <c r="F445" s="165" t="str">
        <f>IF(ISBLANK('Order Form'!$K$12),"",'Order Form'!$K$12)</f>
        <v/>
      </c>
      <c r="G445" s="165">
        <f t="shared" ca="1" si="26"/>
        <v>41493</v>
      </c>
      <c r="H445" s="166">
        <f>'Order Form'!$K$13</f>
        <v>0</v>
      </c>
      <c r="I445" s="169">
        <f>'Order Form'!F460</f>
        <v>16.5</v>
      </c>
      <c r="J445" s="164">
        <f>'Order Form'!K460</f>
        <v>0</v>
      </c>
      <c r="K445" s="164" t="str">
        <f t="shared" si="28"/>
        <v>F</v>
      </c>
      <c r="L445" s="164">
        <f>IF('Pricing + Order Summary'!$O$13&gt;=5000,14,IF('Pricing + Order Summary'!$O$13&gt;=3500,15,IF('Pricing + Order Summary'!$O$13&gt;=2500,16,IF('Pricing + Order Summary'!$O$13&gt;=1000,23,21))))</f>
        <v>21</v>
      </c>
      <c r="M445" s="164" t="str">
        <f t="shared" si="29"/>
        <v>SPR2014-1-0</v>
      </c>
    </row>
    <row r="446" spans="1:13">
      <c r="A446" s="167">
        <f>'Order Form'!A461</f>
        <v>105689</v>
      </c>
      <c r="B446" s="167">
        <f>'Order Form'!A461</f>
        <v>105689</v>
      </c>
      <c r="C446" s="168">
        <f t="shared" si="27"/>
        <v>105689</v>
      </c>
      <c r="D446" s="164">
        <f>'Order Form'!$N$2</f>
        <v>0</v>
      </c>
      <c r="E446" s="165">
        <f>'Order Form'!$K$11</f>
        <v>0</v>
      </c>
      <c r="F446" s="165" t="str">
        <f>IF(ISBLANK('Order Form'!$K$12),"",'Order Form'!$K$12)</f>
        <v/>
      </c>
      <c r="G446" s="165">
        <f t="shared" ca="1" si="26"/>
        <v>41493</v>
      </c>
      <c r="H446" s="166">
        <f>'Order Form'!$K$13</f>
        <v>0</v>
      </c>
      <c r="I446" s="169">
        <f>'Order Form'!F461</f>
        <v>16.5</v>
      </c>
      <c r="J446" s="164">
        <f>'Order Form'!K461</f>
        <v>0</v>
      </c>
      <c r="K446" s="164" t="str">
        <f t="shared" si="28"/>
        <v>F</v>
      </c>
      <c r="L446" s="164">
        <f>IF('Pricing + Order Summary'!$O$13&gt;=5000,14,IF('Pricing + Order Summary'!$O$13&gt;=3500,15,IF('Pricing + Order Summary'!$O$13&gt;=2500,16,IF('Pricing + Order Summary'!$O$13&gt;=1000,23,21))))</f>
        <v>21</v>
      </c>
      <c r="M446" s="164" t="str">
        <f t="shared" si="29"/>
        <v>SPR2014-1-0</v>
      </c>
    </row>
    <row r="447" spans="1:13">
      <c r="A447" s="167">
        <f>'Order Form'!A462</f>
        <v>105691</v>
      </c>
      <c r="B447" s="167">
        <f>'Order Form'!A462</f>
        <v>105691</v>
      </c>
      <c r="C447" s="168">
        <f t="shared" si="27"/>
        <v>105691</v>
      </c>
      <c r="D447" s="164">
        <f>'Order Form'!$N$2</f>
        <v>0</v>
      </c>
      <c r="E447" s="165">
        <f>'Order Form'!$K$11</f>
        <v>0</v>
      </c>
      <c r="F447" s="165" t="str">
        <f>IF(ISBLANK('Order Form'!$K$12),"",'Order Form'!$K$12)</f>
        <v/>
      </c>
      <c r="G447" s="165">
        <f t="shared" ca="1" si="26"/>
        <v>41493</v>
      </c>
      <c r="H447" s="166">
        <f>'Order Form'!$K$13</f>
        <v>0</v>
      </c>
      <c r="I447" s="169">
        <f>'Order Form'!F462</f>
        <v>16.5</v>
      </c>
      <c r="J447" s="164">
        <f>'Order Form'!K462</f>
        <v>0</v>
      </c>
      <c r="K447" s="164" t="str">
        <f t="shared" si="28"/>
        <v>F</v>
      </c>
      <c r="L447" s="164">
        <f>IF('Pricing + Order Summary'!$O$13&gt;=5000,14,IF('Pricing + Order Summary'!$O$13&gt;=3500,15,IF('Pricing + Order Summary'!$O$13&gt;=2500,16,IF('Pricing + Order Summary'!$O$13&gt;=1000,23,21))))</f>
        <v>21</v>
      </c>
      <c r="M447" s="164" t="str">
        <f t="shared" si="29"/>
        <v>SPR2014-1-0</v>
      </c>
    </row>
    <row r="448" spans="1:13">
      <c r="A448" s="167">
        <f>'Order Form'!A463</f>
        <v>105580</v>
      </c>
      <c r="B448" s="167">
        <f>'Order Form'!A463</f>
        <v>105580</v>
      </c>
      <c r="C448" s="168">
        <f t="shared" si="27"/>
        <v>105580</v>
      </c>
      <c r="D448" s="164">
        <f>'Order Form'!$N$2</f>
        <v>0</v>
      </c>
      <c r="E448" s="165">
        <f>'Order Form'!$K$11</f>
        <v>0</v>
      </c>
      <c r="F448" s="165" t="str">
        <f>IF(ISBLANK('Order Form'!$K$12),"",'Order Form'!$K$12)</f>
        <v/>
      </c>
      <c r="G448" s="165">
        <f t="shared" ca="1" si="26"/>
        <v>41493</v>
      </c>
      <c r="H448" s="166">
        <f>'Order Form'!$K$13</f>
        <v>0</v>
      </c>
      <c r="I448" s="169">
        <f>'Order Form'!F463</f>
        <v>18.5</v>
      </c>
      <c r="J448" s="164">
        <f>'Order Form'!K463</f>
        <v>0</v>
      </c>
      <c r="K448" s="164" t="str">
        <f t="shared" si="28"/>
        <v>F</v>
      </c>
      <c r="L448" s="164">
        <f>IF('Pricing + Order Summary'!$O$13&gt;=5000,14,IF('Pricing + Order Summary'!$O$13&gt;=3500,15,IF('Pricing + Order Summary'!$O$13&gt;=2500,16,IF('Pricing + Order Summary'!$O$13&gt;=1000,23,21))))</f>
        <v>21</v>
      </c>
      <c r="M448" s="164" t="str">
        <f t="shared" si="29"/>
        <v>SPR2014-1-0</v>
      </c>
    </row>
    <row r="449" spans="1:13">
      <c r="A449" s="167">
        <f>'Order Form'!A464</f>
        <v>105581</v>
      </c>
      <c r="B449" s="167">
        <f>'Order Form'!A464</f>
        <v>105581</v>
      </c>
      <c r="C449" s="168">
        <f t="shared" si="27"/>
        <v>105581</v>
      </c>
      <c r="D449" s="164">
        <f>'Order Form'!$N$2</f>
        <v>0</v>
      </c>
      <c r="E449" s="165">
        <f>'Order Form'!$K$11</f>
        <v>0</v>
      </c>
      <c r="F449" s="165" t="str">
        <f>IF(ISBLANK('Order Form'!$K$12),"",'Order Form'!$K$12)</f>
        <v/>
      </c>
      <c r="G449" s="165">
        <f t="shared" ca="1" si="26"/>
        <v>41493</v>
      </c>
      <c r="H449" s="166">
        <f>'Order Form'!$K$13</f>
        <v>0</v>
      </c>
      <c r="I449" s="169">
        <f>'Order Form'!F464</f>
        <v>18.5</v>
      </c>
      <c r="J449" s="164">
        <f>'Order Form'!K464</f>
        <v>0</v>
      </c>
      <c r="K449" s="164" t="str">
        <f t="shared" si="28"/>
        <v>F</v>
      </c>
      <c r="L449" s="164">
        <f>IF('Pricing + Order Summary'!$O$13&gt;=5000,14,IF('Pricing + Order Summary'!$O$13&gt;=3500,15,IF('Pricing + Order Summary'!$O$13&gt;=2500,16,IF('Pricing + Order Summary'!$O$13&gt;=1000,23,21))))</f>
        <v>21</v>
      </c>
      <c r="M449" s="164" t="str">
        <f t="shared" si="29"/>
        <v>SPR2014-1-0</v>
      </c>
    </row>
    <row r="450" spans="1:13">
      <c r="A450" s="167">
        <f>'Order Form'!A465</f>
        <v>100470</v>
      </c>
      <c r="B450" s="167">
        <f>'Order Form'!A465</f>
        <v>100470</v>
      </c>
      <c r="C450" s="168">
        <f t="shared" si="27"/>
        <v>100470</v>
      </c>
      <c r="D450" s="164">
        <f>'Order Form'!$N$2</f>
        <v>0</v>
      </c>
      <c r="E450" s="165">
        <f>'Order Form'!$K$11</f>
        <v>0</v>
      </c>
      <c r="F450" s="165" t="str">
        <f>IF(ISBLANK('Order Form'!$K$12),"",'Order Form'!$K$12)</f>
        <v/>
      </c>
      <c r="G450" s="165">
        <f t="shared" ref="G450:G513" ca="1" si="30">TODAY()</f>
        <v>41493</v>
      </c>
      <c r="H450" s="166">
        <f>'Order Form'!$K$13</f>
        <v>0</v>
      </c>
      <c r="I450" s="169">
        <f>'Order Form'!F465</f>
        <v>17</v>
      </c>
      <c r="J450" s="164">
        <f>'Order Form'!K465</f>
        <v>0</v>
      </c>
      <c r="K450" s="164" t="str">
        <f t="shared" si="28"/>
        <v>F</v>
      </c>
      <c r="L450" s="164">
        <f>IF('Pricing + Order Summary'!$O$13&gt;=5000,14,IF('Pricing + Order Summary'!$O$13&gt;=3500,15,IF('Pricing + Order Summary'!$O$13&gt;=2500,16,IF('Pricing + Order Summary'!$O$13&gt;=1000,23,21))))</f>
        <v>21</v>
      </c>
      <c r="M450" s="164" t="str">
        <f t="shared" si="29"/>
        <v>SPR2014-1-0</v>
      </c>
    </row>
    <row r="451" spans="1:13">
      <c r="A451" s="167">
        <f>'Order Form'!A466</f>
        <v>100467</v>
      </c>
      <c r="B451" s="167">
        <f>'Order Form'!A466</f>
        <v>100467</v>
      </c>
      <c r="C451" s="168">
        <f t="shared" ref="C451:C514" si="31">IF(B451=0,A451,B451)</f>
        <v>100467</v>
      </c>
      <c r="D451" s="164">
        <f>'Order Form'!$N$2</f>
        <v>0</v>
      </c>
      <c r="E451" s="165">
        <f>'Order Form'!$K$11</f>
        <v>0</v>
      </c>
      <c r="F451" s="165" t="str">
        <f>IF(ISBLANK('Order Form'!$K$12),"",'Order Form'!$K$12)</f>
        <v/>
      </c>
      <c r="G451" s="165">
        <f t="shared" ca="1" si="30"/>
        <v>41493</v>
      </c>
      <c r="H451" s="166">
        <f>'Order Form'!$K$13</f>
        <v>0</v>
      </c>
      <c r="I451" s="169">
        <f>'Order Form'!F466</f>
        <v>17</v>
      </c>
      <c r="J451" s="164">
        <f>'Order Form'!K466</f>
        <v>0</v>
      </c>
      <c r="K451" s="164" t="str">
        <f t="shared" ref="K451:K514" si="32">IF(J451=0,"F","T")</f>
        <v>F</v>
      </c>
      <c r="L451" s="164">
        <f>IF('Pricing + Order Summary'!$O$13&gt;=5000,14,IF('Pricing + Order Summary'!$O$13&gt;=3500,15,IF('Pricing + Order Summary'!$O$13&gt;=2500,16,IF('Pricing + Order Summary'!$O$13&gt;=1000,23,21))))</f>
        <v>21</v>
      </c>
      <c r="M451" s="164" t="str">
        <f t="shared" ref="M451:M514" si="33">"SPR2014"&amp;"-1-"&amp;D451</f>
        <v>SPR2014-1-0</v>
      </c>
    </row>
    <row r="452" spans="1:13">
      <c r="A452" s="167">
        <f>'Order Form'!A467</f>
        <v>100469</v>
      </c>
      <c r="B452" s="167">
        <f>'Order Form'!A467</f>
        <v>100469</v>
      </c>
      <c r="C452" s="168">
        <f t="shared" si="31"/>
        <v>100469</v>
      </c>
      <c r="D452" s="164">
        <f>'Order Form'!$N$2</f>
        <v>0</v>
      </c>
      <c r="E452" s="165">
        <f>'Order Form'!$K$11</f>
        <v>0</v>
      </c>
      <c r="F452" s="165" t="str">
        <f>IF(ISBLANK('Order Form'!$K$12),"",'Order Form'!$K$12)</f>
        <v/>
      </c>
      <c r="G452" s="165">
        <f t="shared" ca="1" si="30"/>
        <v>41493</v>
      </c>
      <c r="H452" s="166">
        <f>'Order Form'!$K$13</f>
        <v>0</v>
      </c>
      <c r="I452" s="169">
        <f>'Order Form'!F467</f>
        <v>17</v>
      </c>
      <c r="J452" s="164">
        <f>'Order Form'!K467</f>
        <v>0</v>
      </c>
      <c r="K452" s="164" t="str">
        <f t="shared" si="32"/>
        <v>F</v>
      </c>
      <c r="L452" s="164">
        <f>IF('Pricing + Order Summary'!$O$13&gt;=5000,14,IF('Pricing + Order Summary'!$O$13&gt;=3500,15,IF('Pricing + Order Summary'!$O$13&gt;=2500,16,IF('Pricing + Order Summary'!$O$13&gt;=1000,23,21))))</f>
        <v>21</v>
      </c>
      <c r="M452" s="164" t="str">
        <f t="shared" si="33"/>
        <v>SPR2014-1-0</v>
      </c>
    </row>
    <row r="453" spans="1:13">
      <c r="A453" s="167">
        <f>'Order Form'!A468</f>
        <v>100475</v>
      </c>
      <c r="B453" s="167">
        <f>'Order Form'!A468</f>
        <v>100475</v>
      </c>
      <c r="C453" s="168">
        <f t="shared" si="31"/>
        <v>100475</v>
      </c>
      <c r="D453" s="164">
        <f>'Order Form'!$N$2</f>
        <v>0</v>
      </c>
      <c r="E453" s="165">
        <f>'Order Form'!$K$11</f>
        <v>0</v>
      </c>
      <c r="F453" s="165" t="str">
        <f>IF(ISBLANK('Order Form'!$K$12),"",'Order Form'!$K$12)</f>
        <v/>
      </c>
      <c r="G453" s="165">
        <f t="shared" ca="1" si="30"/>
        <v>41493</v>
      </c>
      <c r="H453" s="166">
        <f>'Order Form'!$K$13</f>
        <v>0</v>
      </c>
      <c r="I453" s="169">
        <f>'Order Form'!F468</f>
        <v>15</v>
      </c>
      <c r="J453" s="164">
        <f>'Order Form'!K468</f>
        <v>0</v>
      </c>
      <c r="K453" s="164" t="str">
        <f t="shared" si="32"/>
        <v>F</v>
      </c>
      <c r="L453" s="164">
        <f>IF('Pricing + Order Summary'!$O$13&gt;=5000,14,IF('Pricing + Order Summary'!$O$13&gt;=3500,15,IF('Pricing + Order Summary'!$O$13&gt;=2500,16,IF('Pricing + Order Summary'!$O$13&gt;=1000,23,21))))</f>
        <v>21</v>
      </c>
      <c r="M453" s="164" t="str">
        <f t="shared" si="33"/>
        <v>SPR2014-1-0</v>
      </c>
    </row>
    <row r="454" spans="1:13">
      <c r="A454" s="167">
        <f>'Order Form'!A469</f>
        <v>101077</v>
      </c>
      <c r="B454" s="167">
        <f>'Order Form'!A469</f>
        <v>101077</v>
      </c>
      <c r="C454" s="168">
        <f t="shared" si="31"/>
        <v>101077</v>
      </c>
      <c r="D454" s="164">
        <f>'Order Form'!$N$2</f>
        <v>0</v>
      </c>
      <c r="E454" s="165">
        <f>'Order Form'!$K$11</f>
        <v>0</v>
      </c>
      <c r="F454" s="165" t="str">
        <f>IF(ISBLANK('Order Form'!$K$12),"",'Order Form'!$K$12)</f>
        <v/>
      </c>
      <c r="G454" s="165">
        <f t="shared" ca="1" si="30"/>
        <v>41493</v>
      </c>
      <c r="H454" s="166">
        <f>'Order Form'!$K$13</f>
        <v>0</v>
      </c>
      <c r="I454" s="169">
        <f>'Order Form'!F469</f>
        <v>15</v>
      </c>
      <c r="J454" s="164">
        <f>'Order Form'!K469</f>
        <v>0</v>
      </c>
      <c r="K454" s="164" t="str">
        <f t="shared" si="32"/>
        <v>F</v>
      </c>
      <c r="L454" s="164">
        <f>IF('Pricing + Order Summary'!$O$13&gt;=5000,14,IF('Pricing + Order Summary'!$O$13&gt;=3500,15,IF('Pricing + Order Summary'!$O$13&gt;=2500,16,IF('Pricing + Order Summary'!$O$13&gt;=1000,23,21))))</f>
        <v>21</v>
      </c>
      <c r="M454" s="164" t="str">
        <f t="shared" si="33"/>
        <v>SPR2014-1-0</v>
      </c>
    </row>
    <row r="455" spans="1:13">
      <c r="A455" s="167">
        <f>'Order Form'!A470</f>
        <v>100473</v>
      </c>
      <c r="B455" s="167">
        <f>'Order Form'!A470</f>
        <v>100473</v>
      </c>
      <c r="C455" s="168">
        <f t="shared" si="31"/>
        <v>100473</v>
      </c>
      <c r="D455" s="164">
        <f>'Order Form'!$N$2</f>
        <v>0</v>
      </c>
      <c r="E455" s="165">
        <f>'Order Form'!$K$11</f>
        <v>0</v>
      </c>
      <c r="F455" s="165" t="str">
        <f>IF(ISBLANK('Order Form'!$K$12),"",'Order Form'!$K$12)</f>
        <v/>
      </c>
      <c r="G455" s="165">
        <f t="shared" ca="1" si="30"/>
        <v>41493</v>
      </c>
      <c r="H455" s="166">
        <f>'Order Form'!$K$13</f>
        <v>0</v>
      </c>
      <c r="I455" s="169">
        <f>'Order Form'!F470</f>
        <v>15</v>
      </c>
      <c r="J455" s="164">
        <f>'Order Form'!K470</f>
        <v>0</v>
      </c>
      <c r="K455" s="164" t="str">
        <f t="shared" si="32"/>
        <v>F</v>
      </c>
      <c r="L455" s="164">
        <f>IF('Pricing + Order Summary'!$O$13&gt;=5000,14,IF('Pricing + Order Summary'!$O$13&gt;=3500,15,IF('Pricing + Order Summary'!$O$13&gt;=2500,16,IF('Pricing + Order Summary'!$O$13&gt;=1000,23,21))))</f>
        <v>21</v>
      </c>
      <c r="M455" s="164" t="str">
        <f t="shared" si="33"/>
        <v>SPR2014-1-0</v>
      </c>
    </row>
    <row r="456" spans="1:13">
      <c r="A456" s="167">
        <f>'Order Form'!A471</f>
        <v>101070</v>
      </c>
      <c r="B456" s="167">
        <f>'Order Form'!A471</f>
        <v>101070</v>
      </c>
      <c r="C456" s="168">
        <f t="shared" si="31"/>
        <v>101070</v>
      </c>
      <c r="D456" s="164">
        <f>'Order Form'!$N$2</f>
        <v>0</v>
      </c>
      <c r="E456" s="165">
        <f>'Order Form'!$K$11</f>
        <v>0</v>
      </c>
      <c r="F456" s="165" t="str">
        <f>IF(ISBLANK('Order Form'!$K$12),"",'Order Form'!$K$12)</f>
        <v/>
      </c>
      <c r="G456" s="165">
        <f t="shared" ca="1" si="30"/>
        <v>41493</v>
      </c>
      <c r="H456" s="166">
        <f>'Order Form'!$K$13</f>
        <v>0</v>
      </c>
      <c r="I456" s="169">
        <f>'Order Form'!F471</f>
        <v>15</v>
      </c>
      <c r="J456" s="164">
        <f>'Order Form'!K471</f>
        <v>0</v>
      </c>
      <c r="K456" s="164" t="str">
        <f t="shared" si="32"/>
        <v>F</v>
      </c>
      <c r="L456" s="164">
        <f>IF('Pricing + Order Summary'!$O$13&gt;=5000,14,IF('Pricing + Order Summary'!$O$13&gt;=3500,15,IF('Pricing + Order Summary'!$O$13&gt;=2500,16,IF('Pricing + Order Summary'!$O$13&gt;=1000,23,21))))</f>
        <v>21</v>
      </c>
      <c r="M456" s="164" t="str">
        <f t="shared" si="33"/>
        <v>SPR2014-1-0</v>
      </c>
    </row>
    <row r="457" spans="1:13">
      <c r="A457" s="167">
        <f>'Order Form'!A472</f>
        <v>100472</v>
      </c>
      <c r="B457" s="167">
        <f>'Order Form'!A472</f>
        <v>100472</v>
      </c>
      <c r="C457" s="168">
        <f t="shared" si="31"/>
        <v>100472</v>
      </c>
      <c r="D457" s="164">
        <f>'Order Form'!$N$2</f>
        <v>0</v>
      </c>
      <c r="E457" s="165">
        <f>'Order Form'!$K$11</f>
        <v>0</v>
      </c>
      <c r="F457" s="165" t="str">
        <f>IF(ISBLANK('Order Form'!$K$12),"",'Order Form'!$K$12)</f>
        <v/>
      </c>
      <c r="G457" s="165">
        <f t="shared" ca="1" si="30"/>
        <v>41493</v>
      </c>
      <c r="H457" s="166">
        <f>'Order Form'!$K$13</f>
        <v>0</v>
      </c>
      <c r="I457" s="169">
        <f>'Order Form'!F472</f>
        <v>15</v>
      </c>
      <c r="J457" s="164">
        <f>'Order Form'!K472</f>
        <v>0</v>
      </c>
      <c r="K457" s="164" t="str">
        <f t="shared" si="32"/>
        <v>F</v>
      </c>
      <c r="L457" s="164">
        <f>IF('Pricing + Order Summary'!$O$13&gt;=5000,14,IF('Pricing + Order Summary'!$O$13&gt;=3500,15,IF('Pricing + Order Summary'!$O$13&gt;=2500,16,IF('Pricing + Order Summary'!$O$13&gt;=1000,23,21))))</f>
        <v>21</v>
      </c>
      <c r="M457" s="164" t="str">
        <f t="shared" si="33"/>
        <v>SPR2014-1-0</v>
      </c>
    </row>
    <row r="458" spans="1:13">
      <c r="A458" s="167">
        <f>'Order Form'!A473</f>
        <v>101129</v>
      </c>
      <c r="B458" s="167">
        <f>'Order Form'!A473</f>
        <v>101129</v>
      </c>
      <c r="C458" s="168">
        <f t="shared" si="31"/>
        <v>101129</v>
      </c>
      <c r="D458" s="164">
        <f>'Order Form'!$N$2</f>
        <v>0</v>
      </c>
      <c r="E458" s="165">
        <f>'Order Form'!$K$11</f>
        <v>0</v>
      </c>
      <c r="F458" s="165" t="str">
        <f>IF(ISBLANK('Order Form'!$K$12),"",'Order Form'!$K$12)</f>
        <v/>
      </c>
      <c r="G458" s="165">
        <f t="shared" ca="1" si="30"/>
        <v>41493</v>
      </c>
      <c r="H458" s="166">
        <f>'Order Form'!$K$13</f>
        <v>0</v>
      </c>
      <c r="I458" s="169">
        <f>'Order Form'!F473</f>
        <v>15</v>
      </c>
      <c r="J458" s="164">
        <f>'Order Form'!K473</f>
        <v>0</v>
      </c>
      <c r="K458" s="164" t="str">
        <f t="shared" si="32"/>
        <v>F</v>
      </c>
      <c r="L458" s="164">
        <f>IF('Pricing + Order Summary'!$O$13&gt;=5000,14,IF('Pricing + Order Summary'!$O$13&gt;=3500,15,IF('Pricing + Order Summary'!$O$13&gt;=2500,16,IF('Pricing + Order Summary'!$O$13&gt;=1000,23,21))))</f>
        <v>21</v>
      </c>
      <c r="M458" s="164" t="str">
        <f t="shared" si="33"/>
        <v>SPR2014-1-0</v>
      </c>
    </row>
    <row r="459" spans="1:13">
      <c r="A459" s="167">
        <f>'Order Form'!A474</f>
        <v>105540</v>
      </c>
      <c r="B459" s="167">
        <f>'Order Form'!A474</f>
        <v>105540</v>
      </c>
      <c r="C459" s="168">
        <f t="shared" si="31"/>
        <v>105540</v>
      </c>
      <c r="D459" s="164">
        <f>'Order Form'!$N$2</f>
        <v>0</v>
      </c>
      <c r="E459" s="165">
        <f>'Order Form'!$K$11</f>
        <v>0</v>
      </c>
      <c r="F459" s="165" t="str">
        <f>IF(ISBLANK('Order Form'!$K$12),"",'Order Form'!$K$12)</f>
        <v/>
      </c>
      <c r="G459" s="165">
        <f t="shared" ca="1" si="30"/>
        <v>41493</v>
      </c>
      <c r="H459" s="166">
        <f>'Order Form'!$K$13</f>
        <v>0</v>
      </c>
      <c r="I459" s="169">
        <f>'Order Form'!F474</f>
        <v>15</v>
      </c>
      <c r="J459" s="164">
        <f>'Order Form'!K474</f>
        <v>0</v>
      </c>
      <c r="K459" s="164" t="str">
        <f t="shared" si="32"/>
        <v>F</v>
      </c>
      <c r="L459" s="164">
        <f>IF('Pricing + Order Summary'!$O$13&gt;=5000,14,IF('Pricing + Order Summary'!$O$13&gt;=3500,15,IF('Pricing + Order Summary'!$O$13&gt;=2500,16,IF('Pricing + Order Summary'!$O$13&gt;=1000,23,21))))</f>
        <v>21</v>
      </c>
      <c r="M459" s="164" t="str">
        <f t="shared" si="33"/>
        <v>SPR2014-1-0</v>
      </c>
    </row>
    <row r="460" spans="1:13">
      <c r="A460" s="167">
        <f>'Order Form'!A475</f>
        <v>105782</v>
      </c>
      <c r="B460" s="167">
        <f>'Order Form'!A475</f>
        <v>105782</v>
      </c>
      <c r="C460" s="168">
        <f t="shared" si="31"/>
        <v>105782</v>
      </c>
      <c r="D460" s="164">
        <f>'Order Form'!$N$2</f>
        <v>0</v>
      </c>
      <c r="E460" s="165">
        <f>'Order Form'!$K$11</f>
        <v>0</v>
      </c>
      <c r="F460" s="165" t="str">
        <f>IF(ISBLANK('Order Form'!$K$12),"",'Order Form'!$K$12)</f>
        <v/>
      </c>
      <c r="G460" s="165">
        <f t="shared" ca="1" si="30"/>
        <v>41493</v>
      </c>
      <c r="H460" s="166">
        <f>'Order Form'!$K$13</f>
        <v>0</v>
      </c>
      <c r="I460" s="169">
        <f>'Order Form'!F475</f>
        <v>15</v>
      </c>
      <c r="J460" s="164">
        <f>'Order Form'!K475</f>
        <v>0</v>
      </c>
      <c r="K460" s="164" t="str">
        <f t="shared" si="32"/>
        <v>F</v>
      </c>
      <c r="L460" s="164">
        <f>IF('Pricing + Order Summary'!$O$13&gt;=5000,14,IF('Pricing + Order Summary'!$O$13&gt;=3500,15,IF('Pricing + Order Summary'!$O$13&gt;=2500,16,IF('Pricing + Order Summary'!$O$13&gt;=1000,23,21))))</f>
        <v>21</v>
      </c>
      <c r="M460" s="164" t="str">
        <f t="shared" si="33"/>
        <v>SPR2014-1-0</v>
      </c>
    </row>
    <row r="461" spans="1:13">
      <c r="A461" s="167">
        <f>'Order Form'!A476</f>
        <v>105726</v>
      </c>
      <c r="B461" s="167">
        <f>'Order Form'!A476</f>
        <v>105726</v>
      </c>
      <c r="C461" s="168">
        <f t="shared" si="31"/>
        <v>105726</v>
      </c>
      <c r="D461" s="164">
        <f>'Order Form'!$N$2</f>
        <v>0</v>
      </c>
      <c r="E461" s="165">
        <f>'Order Form'!$K$11</f>
        <v>0</v>
      </c>
      <c r="F461" s="165" t="str">
        <f>IF(ISBLANK('Order Form'!$K$12),"",'Order Form'!$K$12)</f>
        <v/>
      </c>
      <c r="G461" s="165">
        <f t="shared" ca="1" si="30"/>
        <v>41493</v>
      </c>
      <c r="H461" s="166">
        <f>'Order Form'!$K$13</f>
        <v>0</v>
      </c>
      <c r="I461" s="169">
        <f>'Order Form'!F476</f>
        <v>15</v>
      </c>
      <c r="J461" s="164">
        <f>'Order Form'!K476</f>
        <v>0</v>
      </c>
      <c r="K461" s="164" t="str">
        <f t="shared" si="32"/>
        <v>F</v>
      </c>
      <c r="L461" s="164">
        <f>IF('Pricing + Order Summary'!$O$13&gt;=5000,14,IF('Pricing + Order Summary'!$O$13&gt;=3500,15,IF('Pricing + Order Summary'!$O$13&gt;=2500,16,IF('Pricing + Order Summary'!$O$13&gt;=1000,23,21))))</f>
        <v>21</v>
      </c>
      <c r="M461" s="164" t="str">
        <f t="shared" si="33"/>
        <v>SPR2014-1-0</v>
      </c>
    </row>
    <row r="462" spans="1:13">
      <c r="A462" s="167">
        <f>'Order Form'!A477</f>
        <v>105727</v>
      </c>
      <c r="B462" s="167">
        <f>'Order Form'!A477</f>
        <v>105727</v>
      </c>
      <c r="C462" s="168">
        <f t="shared" si="31"/>
        <v>105727</v>
      </c>
      <c r="D462" s="164">
        <f>'Order Form'!$N$2</f>
        <v>0</v>
      </c>
      <c r="E462" s="165">
        <f>'Order Form'!$K$11</f>
        <v>0</v>
      </c>
      <c r="F462" s="165" t="str">
        <f>IF(ISBLANK('Order Form'!$K$12),"",'Order Form'!$K$12)</f>
        <v/>
      </c>
      <c r="G462" s="165">
        <f t="shared" ca="1" si="30"/>
        <v>41493</v>
      </c>
      <c r="H462" s="166">
        <f>'Order Form'!$K$13</f>
        <v>0</v>
      </c>
      <c r="I462" s="169">
        <f>'Order Form'!F477</f>
        <v>15</v>
      </c>
      <c r="J462" s="164">
        <f>'Order Form'!K477</f>
        <v>0</v>
      </c>
      <c r="K462" s="164" t="str">
        <f t="shared" si="32"/>
        <v>F</v>
      </c>
      <c r="L462" s="164">
        <f>IF('Pricing + Order Summary'!$O$13&gt;=5000,14,IF('Pricing + Order Summary'!$O$13&gt;=3500,15,IF('Pricing + Order Summary'!$O$13&gt;=2500,16,IF('Pricing + Order Summary'!$O$13&gt;=1000,23,21))))</f>
        <v>21</v>
      </c>
      <c r="M462" s="164" t="str">
        <f t="shared" si="33"/>
        <v>SPR2014-1-0</v>
      </c>
    </row>
    <row r="463" spans="1:13">
      <c r="A463" s="167">
        <f>'Order Form'!A478</f>
        <v>101127</v>
      </c>
      <c r="B463" s="167">
        <f>'Order Form'!A478</f>
        <v>101127</v>
      </c>
      <c r="C463" s="168">
        <f t="shared" si="31"/>
        <v>101127</v>
      </c>
      <c r="D463" s="164">
        <f>'Order Form'!$N$2</f>
        <v>0</v>
      </c>
      <c r="E463" s="165">
        <f>'Order Form'!$K$11</f>
        <v>0</v>
      </c>
      <c r="F463" s="165" t="str">
        <f>IF(ISBLANK('Order Form'!$K$12),"",'Order Form'!$K$12)</f>
        <v/>
      </c>
      <c r="G463" s="165">
        <f t="shared" ca="1" si="30"/>
        <v>41493</v>
      </c>
      <c r="H463" s="166">
        <f>'Order Form'!$K$13</f>
        <v>0</v>
      </c>
      <c r="I463" s="169">
        <f>'Order Form'!F478</f>
        <v>15</v>
      </c>
      <c r="J463" s="164">
        <f>'Order Form'!K478</f>
        <v>0</v>
      </c>
      <c r="K463" s="164" t="str">
        <f t="shared" si="32"/>
        <v>F</v>
      </c>
      <c r="L463" s="164">
        <f>IF('Pricing + Order Summary'!$O$13&gt;=5000,14,IF('Pricing + Order Summary'!$O$13&gt;=3500,15,IF('Pricing + Order Summary'!$O$13&gt;=2500,16,IF('Pricing + Order Summary'!$O$13&gt;=1000,23,21))))</f>
        <v>21</v>
      </c>
      <c r="M463" s="164" t="str">
        <f t="shared" si="33"/>
        <v>SPR2014-1-0</v>
      </c>
    </row>
    <row r="464" spans="1:13">
      <c r="A464" s="167">
        <f>'Order Form'!A479</f>
        <v>105729</v>
      </c>
      <c r="B464" s="167">
        <f>'Order Form'!A479</f>
        <v>105729</v>
      </c>
      <c r="C464" s="168">
        <f t="shared" si="31"/>
        <v>105729</v>
      </c>
      <c r="D464" s="164">
        <f>'Order Form'!$N$2</f>
        <v>0</v>
      </c>
      <c r="E464" s="165">
        <f>'Order Form'!$K$11</f>
        <v>0</v>
      </c>
      <c r="F464" s="165" t="str">
        <f>IF(ISBLANK('Order Form'!$K$12),"",'Order Form'!$K$12)</f>
        <v/>
      </c>
      <c r="G464" s="165">
        <f t="shared" ca="1" si="30"/>
        <v>41493</v>
      </c>
      <c r="H464" s="166">
        <f>'Order Form'!$K$13</f>
        <v>0</v>
      </c>
      <c r="I464" s="169">
        <f>'Order Form'!F479</f>
        <v>15</v>
      </c>
      <c r="J464" s="164">
        <f>'Order Form'!K479</f>
        <v>0</v>
      </c>
      <c r="K464" s="164" t="str">
        <f t="shared" si="32"/>
        <v>F</v>
      </c>
      <c r="L464" s="164">
        <f>IF('Pricing + Order Summary'!$O$13&gt;=5000,14,IF('Pricing + Order Summary'!$O$13&gt;=3500,15,IF('Pricing + Order Summary'!$O$13&gt;=2500,16,IF('Pricing + Order Summary'!$O$13&gt;=1000,23,21))))</f>
        <v>21</v>
      </c>
      <c r="M464" s="164" t="str">
        <f t="shared" si="33"/>
        <v>SPR2014-1-0</v>
      </c>
    </row>
    <row r="465" spans="1:13">
      <c r="A465" s="167">
        <f>'Order Form'!A480</f>
        <v>101128</v>
      </c>
      <c r="B465" s="167">
        <f>'Order Form'!A480</f>
        <v>101128</v>
      </c>
      <c r="C465" s="168">
        <f t="shared" si="31"/>
        <v>101128</v>
      </c>
      <c r="D465" s="164">
        <f>'Order Form'!$N$2</f>
        <v>0</v>
      </c>
      <c r="E465" s="165">
        <f>'Order Form'!$K$11</f>
        <v>0</v>
      </c>
      <c r="F465" s="165" t="str">
        <f>IF(ISBLANK('Order Form'!$K$12),"",'Order Form'!$K$12)</f>
        <v/>
      </c>
      <c r="G465" s="165">
        <f t="shared" ca="1" si="30"/>
        <v>41493</v>
      </c>
      <c r="H465" s="166">
        <f>'Order Form'!$K$13</f>
        <v>0</v>
      </c>
      <c r="I465" s="169">
        <f>'Order Form'!F480</f>
        <v>15</v>
      </c>
      <c r="J465" s="164">
        <f>'Order Form'!K480</f>
        <v>0</v>
      </c>
      <c r="K465" s="164" t="str">
        <f t="shared" si="32"/>
        <v>F</v>
      </c>
      <c r="L465" s="164">
        <f>IF('Pricing + Order Summary'!$O$13&gt;=5000,14,IF('Pricing + Order Summary'!$O$13&gt;=3500,15,IF('Pricing + Order Summary'!$O$13&gt;=2500,16,IF('Pricing + Order Summary'!$O$13&gt;=1000,23,21))))</f>
        <v>21</v>
      </c>
      <c r="M465" s="164" t="str">
        <f t="shared" si="33"/>
        <v>SPR2014-1-0</v>
      </c>
    </row>
    <row r="466" spans="1:13">
      <c r="A466" s="167">
        <f>'Order Form'!A481</f>
        <v>101131</v>
      </c>
      <c r="B466" s="167">
        <f>'Order Form'!A481</f>
        <v>101131</v>
      </c>
      <c r="C466" s="168">
        <f t="shared" si="31"/>
        <v>101131</v>
      </c>
      <c r="D466" s="164">
        <f>'Order Form'!$N$2</f>
        <v>0</v>
      </c>
      <c r="E466" s="165">
        <f>'Order Form'!$K$11</f>
        <v>0</v>
      </c>
      <c r="F466" s="165" t="str">
        <f>IF(ISBLANK('Order Form'!$K$12),"",'Order Form'!$K$12)</f>
        <v/>
      </c>
      <c r="G466" s="165">
        <f t="shared" ca="1" si="30"/>
        <v>41493</v>
      </c>
      <c r="H466" s="166">
        <f>'Order Form'!$K$13</f>
        <v>0</v>
      </c>
      <c r="I466" s="169">
        <f>'Order Form'!F481</f>
        <v>15</v>
      </c>
      <c r="J466" s="164">
        <f>'Order Form'!K481</f>
        <v>0</v>
      </c>
      <c r="K466" s="164" t="str">
        <f t="shared" si="32"/>
        <v>F</v>
      </c>
      <c r="L466" s="164">
        <f>IF('Pricing + Order Summary'!$O$13&gt;=5000,14,IF('Pricing + Order Summary'!$O$13&gt;=3500,15,IF('Pricing + Order Summary'!$O$13&gt;=2500,16,IF('Pricing + Order Summary'!$O$13&gt;=1000,23,21))))</f>
        <v>21</v>
      </c>
      <c r="M466" s="164" t="str">
        <f t="shared" si="33"/>
        <v>SPR2014-1-0</v>
      </c>
    </row>
    <row r="467" spans="1:13">
      <c r="A467" s="167">
        <f>'Order Form'!A482</f>
        <v>101112</v>
      </c>
      <c r="B467" s="167">
        <f>'Order Form'!A482</f>
        <v>101112</v>
      </c>
      <c r="C467" s="168">
        <f t="shared" si="31"/>
        <v>101112</v>
      </c>
      <c r="D467" s="164">
        <f>'Order Form'!$N$2</f>
        <v>0</v>
      </c>
      <c r="E467" s="165">
        <f>'Order Form'!$K$11</f>
        <v>0</v>
      </c>
      <c r="F467" s="165" t="str">
        <f>IF(ISBLANK('Order Form'!$K$12),"",'Order Form'!$K$12)</f>
        <v/>
      </c>
      <c r="G467" s="165">
        <f t="shared" ca="1" si="30"/>
        <v>41493</v>
      </c>
      <c r="H467" s="166">
        <f>'Order Form'!$K$13</f>
        <v>0</v>
      </c>
      <c r="I467" s="169">
        <f>'Order Form'!F482</f>
        <v>15</v>
      </c>
      <c r="J467" s="164">
        <f>'Order Form'!K482</f>
        <v>0</v>
      </c>
      <c r="K467" s="164" t="str">
        <f t="shared" si="32"/>
        <v>F</v>
      </c>
      <c r="L467" s="164">
        <f>IF('Pricing + Order Summary'!$O$13&gt;=5000,14,IF('Pricing + Order Summary'!$O$13&gt;=3500,15,IF('Pricing + Order Summary'!$O$13&gt;=2500,16,IF('Pricing + Order Summary'!$O$13&gt;=1000,23,21))))</f>
        <v>21</v>
      </c>
      <c r="M467" s="164" t="str">
        <f t="shared" si="33"/>
        <v>SPR2014-1-0</v>
      </c>
    </row>
    <row r="468" spans="1:13">
      <c r="A468" s="167">
        <f>'Order Form'!A483</f>
        <v>100471</v>
      </c>
      <c r="B468" s="167">
        <f>'Order Form'!A483</f>
        <v>100471</v>
      </c>
      <c r="C468" s="168">
        <f t="shared" si="31"/>
        <v>100471</v>
      </c>
      <c r="D468" s="164">
        <f>'Order Form'!$N$2</f>
        <v>0</v>
      </c>
      <c r="E468" s="165">
        <f>'Order Form'!$K$11</f>
        <v>0</v>
      </c>
      <c r="F468" s="165" t="str">
        <f>IF(ISBLANK('Order Form'!$K$12),"",'Order Form'!$K$12)</f>
        <v/>
      </c>
      <c r="G468" s="165">
        <f t="shared" ca="1" si="30"/>
        <v>41493</v>
      </c>
      <c r="H468" s="166">
        <f>'Order Form'!$K$13</f>
        <v>0</v>
      </c>
      <c r="I468" s="169">
        <f>'Order Form'!F483</f>
        <v>15</v>
      </c>
      <c r="J468" s="164">
        <f>'Order Form'!K483</f>
        <v>0</v>
      </c>
      <c r="K468" s="164" t="str">
        <f t="shared" si="32"/>
        <v>F</v>
      </c>
      <c r="L468" s="164">
        <f>IF('Pricing + Order Summary'!$O$13&gt;=5000,14,IF('Pricing + Order Summary'!$O$13&gt;=3500,15,IF('Pricing + Order Summary'!$O$13&gt;=2500,16,IF('Pricing + Order Summary'!$O$13&gt;=1000,23,21))))</f>
        <v>21</v>
      </c>
      <c r="M468" s="164" t="str">
        <f t="shared" si="33"/>
        <v>SPR2014-1-0</v>
      </c>
    </row>
    <row r="469" spans="1:13">
      <c r="A469" s="167">
        <f>'Order Form'!A484</f>
        <v>101080</v>
      </c>
      <c r="B469" s="167">
        <f>'Order Form'!A484</f>
        <v>101080</v>
      </c>
      <c r="C469" s="168">
        <f t="shared" si="31"/>
        <v>101080</v>
      </c>
      <c r="D469" s="164">
        <f>'Order Form'!$N$2</f>
        <v>0</v>
      </c>
      <c r="E469" s="165">
        <f>'Order Form'!$K$11</f>
        <v>0</v>
      </c>
      <c r="F469" s="165" t="str">
        <f>IF(ISBLANK('Order Form'!$K$12),"",'Order Form'!$K$12)</f>
        <v/>
      </c>
      <c r="G469" s="165">
        <f t="shared" ca="1" si="30"/>
        <v>41493</v>
      </c>
      <c r="H469" s="166">
        <f>'Order Form'!$K$13</f>
        <v>0</v>
      </c>
      <c r="I469" s="169">
        <f>'Order Form'!F484</f>
        <v>15</v>
      </c>
      <c r="J469" s="164">
        <f>'Order Form'!K484</f>
        <v>0</v>
      </c>
      <c r="K469" s="164" t="str">
        <f t="shared" si="32"/>
        <v>F</v>
      </c>
      <c r="L469" s="164">
        <f>IF('Pricing + Order Summary'!$O$13&gt;=5000,14,IF('Pricing + Order Summary'!$O$13&gt;=3500,15,IF('Pricing + Order Summary'!$O$13&gt;=2500,16,IF('Pricing + Order Summary'!$O$13&gt;=1000,23,21))))</f>
        <v>21</v>
      </c>
      <c r="M469" s="164" t="str">
        <f t="shared" si="33"/>
        <v>SPR2014-1-0</v>
      </c>
    </row>
    <row r="470" spans="1:13">
      <c r="A470" s="167">
        <f>'Order Form'!A485</f>
        <v>105730</v>
      </c>
      <c r="B470" s="167">
        <f>'Order Form'!A485</f>
        <v>105730</v>
      </c>
      <c r="C470" s="168">
        <f t="shared" si="31"/>
        <v>105730</v>
      </c>
      <c r="D470" s="164">
        <f>'Order Form'!$N$2</f>
        <v>0</v>
      </c>
      <c r="E470" s="165">
        <f>'Order Form'!$K$11</f>
        <v>0</v>
      </c>
      <c r="F470" s="165" t="str">
        <f>IF(ISBLANK('Order Form'!$K$12),"",'Order Form'!$K$12)</f>
        <v/>
      </c>
      <c r="G470" s="165">
        <f t="shared" ca="1" si="30"/>
        <v>41493</v>
      </c>
      <c r="H470" s="166">
        <f>'Order Form'!$K$13</f>
        <v>0</v>
      </c>
      <c r="I470" s="169">
        <f>'Order Form'!F485</f>
        <v>15</v>
      </c>
      <c r="J470" s="164">
        <f>'Order Form'!K485</f>
        <v>0</v>
      </c>
      <c r="K470" s="164" t="str">
        <f t="shared" si="32"/>
        <v>F</v>
      </c>
      <c r="L470" s="164">
        <f>IF('Pricing + Order Summary'!$O$13&gt;=5000,14,IF('Pricing + Order Summary'!$O$13&gt;=3500,15,IF('Pricing + Order Summary'!$O$13&gt;=2500,16,IF('Pricing + Order Summary'!$O$13&gt;=1000,23,21))))</f>
        <v>21</v>
      </c>
      <c r="M470" s="164" t="str">
        <f t="shared" si="33"/>
        <v>SPR2014-1-0</v>
      </c>
    </row>
    <row r="471" spans="1:13">
      <c r="A471" s="167">
        <f>'Order Form'!A486</f>
        <v>105663</v>
      </c>
      <c r="B471" s="167">
        <f>'Order Form'!A486</f>
        <v>105663</v>
      </c>
      <c r="C471" s="168">
        <f t="shared" si="31"/>
        <v>105663</v>
      </c>
      <c r="D471" s="164">
        <f>'Order Form'!$N$2</f>
        <v>0</v>
      </c>
      <c r="E471" s="165">
        <f>'Order Form'!$K$11</f>
        <v>0</v>
      </c>
      <c r="F471" s="165" t="str">
        <f>IF(ISBLANK('Order Form'!$K$12),"",'Order Form'!$K$12)</f>
        <v/>
      </c>
      <c r="G471" s="165">
        <f t="shared" ca="1" si="30"/>
        <v>41493</v>
      </c>
      <c r="H471" s="166">
        <f>'Order Form'!$K$13</f>
        <v>0</v>
      </c>
      <c r="I471" s="169">
        <f>'Order Form'!F486</f>
        <v>15</v>
      </c>
      <c r="J471" s="164">
        <f>'Order Form'!K486</f>
        <v>0</v>
      </c>
      <c r="K471" s="164" t="str">
        <f t="shared" si="32"/>
        <v>F</v>
      </c>
      <c r="L471" s="164">
        <f>IF('Pricing + Order Summary'!$O$13&gt;=5000,14,IF('Pricing + Order Summary'!$O$13&gt;=3500,15,IF('Pricing + Order Summary'!$O$13&gt;=2500,16,IF('Pricing + Order Summary'!$O$13&gt;=1000,23,21))))</f>
        <v>21</v>
      </c>
      <c r="M471" s="164" t="str">
        <f t="shared" si="33"/>
        <v>SPR2014-1-0</v>
      </c>
    </row>
    <row r="472" spans="1:13">
      <c r="A472" s="167">
        <f>'Order Form'!A487</f>
        <v>105662</v>
      </c>
      <c r="B472" s="167">
        <f>'Order Form'!A487</f>
        <v>105662</v>
      </c>
      <c r="C472" s="168">
        <f t="shared" si="31"/>
        <v>105662</v>
      </c>
      <c r="D472" s="164">
        <f>'Order Form'!$N$2</f>
        <v>0</v>
      </c>
      <c r="E472" s="165">
        <f>'Order Form'!$K$11</f>
        <v>0</v>
      </c>
      <c r="F472" s="165" t="str">
        <f>IF(ISBLANK('Order Form'!$K$12),"",'Order Form'!$K$12)</f>
        <v/>
      </c>
      <c r="G472" s="165">
        <f t="shared" ca="1" si="30"/>
        <v>41493</v>
      </c>
      <c r="H472" s="166">
        <f>'Order Form'!$K$13</f>
        <v>0</v>
      </c>
      <c r="I472" s="169">
        <f>'Order Form'!F487</f>
        <v>15</v>
      </c>
      <c r="J472" s="164">
        <f>'Order Form'!K487</f>
        <v>0</v>
      </c>
      <c r="K472" s="164" t="str">
        <f t="shared" si="32"/>
        <v>F</v>
      </c>
      <c r="L472" s="164">
        <f>IF('Pricing + Order Summary'!$O$13&gt;=5000,14,IF('Pricing + Order Summary'!$O$13&gt;=3500,15,IF('Pricing + Order Summary'!$O$13&gt;=2500,16,IF('Pricing + Order Summary'!$O$13&gt;=1000,23,21))))</f>
        <v>21</v>
      </c>
      <c r="M472" s="164" t="str">
        <f t="shared" si="33"/>
        <v>SPR2014-1-0</v>
      </c>
    </row>
    <row r="473" spans="1:13">
      <c r="A473" s="167">
        <f>'Order Form'!A488</f>
        <v>105725</v>
      </c>
      <c r="B473" s="167">
        <f>'Order Form'!A488</f>
        <v>105725</v>
      </c>
      <c r="C473" s="168">
        <f t="shared" si="31"/>
        <v>105725</v>
      </c>
      <c r="D473" s="164">
        <f>'Order Form'!$N$2</f>
        <v>0</v>
      </c>
      <c r="E473" s="165">
        <f>'Order Form'!$K$11</f>
        <v>0</v>
      </c>
      <c r="F473" s="165" t="str">
        <f>IF(ISBLANK('Order Form'!$K$12),"",'Order Form'!$K$12)</f>
        <v/>
      </c>
      <c r="G473" s="165">
        <f t="shared" ca="1" si="30"/>
        <v>41493</v>
      </c>
      <c r="H473" s="166">
        <f>'Order Form'!$K$13</f>
        <v>0</v>
      </c>
      <c r="I473" s="169">
        <f>'Order Form'!F488</f>
        <v>17.5</v>
      </c>
      <c r="J473" s="164">
        <f>'Order Form'!K488</f>
        <v>0</v>
      </c>
      <c r="K473" s="164" t="str">
        <f t="shared" si="32"/>
        <v>F</v>
      </c>
      <c r="L473" s="164">
        <f>IF('Pricing + Order Summary'!$O$13&gt;=5000,14,IF('Pricing + Order Summary'!$O$13&gt;=3500,15,IF('Pricing + Order Summary'!$O$13&gt;=2500,16,IF('Pricing + Order Summary'!$O$13&gt;=1000,23,21))))</f>
        <v>21</v>
      </c>
      <c r="M473" s="164" t="str">
        <f t="shared" si="33"/>
        <v>SPR2014-1-0</v>
      </c>
    </row>
    <row r="474" spans="1:13">
      <c r="A474" s="167">
        <f>'Order Form'!A489</f>
        <v>100477</v>
      </c>
      <c r="B474" s="167">
        <f>'Order Form'!A489</f>
        <v>100477</v>
      </c>
      <c r="C474" s="168">
        <f t="shared" si="31"/>
        <v>100477</v>
      </c>
      <c r="D474" s="164">
        <f>'Order Form'!$N$2</f>
        <v>0</v>
      </c>
      <c r="E474" s="165">
        <f>'Order Form'!$K$11</f>
        <v>0</v>
      </c>
      <c r="F474" s="165" t="str">
        <f>IF(ISBLANK('Order Form'!$K$12),"",'Order Form'!$K$12)</f>
        <v/>
      </c>
      <c r="G474" s="165">
        <f t="shared" ca="1" si="30"/>
        <v>41493</v>
      </c>
      <c r="H474" s="166">
        <f>'Order Form'!$K$13</f>
        <v>0</v>
      </c>
      <c r="I474" s="169">
        <f>'Order Form'!F489</f>
        <v>17.5</v>
      </c>
      <c r="J474" s="164">
        <f>'Order Form'!K489</f>
        <v>0</v>
      </c>
      <c r="K474" s="164" t="str">
        <f t="shared" si="32"/>
        <v>F</v>
      </c>
      <c r="L474" s="164">
        <f>IF('Pricing + Order Summary'!$O$13&gt;=5000,14,IF('Pricing + Order Summary'!$O$13&gt;=3500,15,IF('Pricing + Order Summary'!$O$13&gt;=2500,16,IF('Pricing + Order Summary'!$O$13&gt;=1000,23,21))))</f>
        <v>21</v>
      </c>
      <c r="M474" s="164" t="str">
        <f t="shared" si="33"/>
        <v>SPR2014-1-0</v>
      </c>
    </row>
    <row r="475" spans="1:13">
      <c r="A475" s="167">
        <f>'Order Form'!A490</f>
        <v>105721</v>
      </c>
      <c r="B475" s="167">
        <f>'Order Form'!A490</f>
        <v>105721</v>
      </c>
      <c r="C475" s="168">
        <f t="shared" si="31"/>
        <v>105721</v>
      </c>
      <c r="D475" s="164">
        <f>'Order Form'!$N$2</f>
        <v>0</v>
      </c>
      <c r="E475" s="165">
        <f>'Order Form'!$K$11</f>
        <v>0</v>
      </c>
      <c r="F475" s="165" t="str">
        <f>IF(ISBLANK('Order Form'!$K$12),"",'Order Form'!$K$12)</f>
        <v/>
      </c>
      <c r="G475" s="165">
        <f t="shared" ca="1" si="30"/>
        <v>41493</v>
      </c>
      <c r="H475" s="166">
        <f>'Order Form'!$K$13</f>
        <v>0</v>
      </c>
      <c r="I475" s="169">
        <f>'Order Form'!F490</f>
        <v>16.5</v>
      </c>
      <c r="J475" s="164">
        <f>'Order Form'!K490</f>
        <v>0</v>
      </c>
      <c r="K475" s="164" t="str">
        <f t="shared" si="32"/>
        <v>F</v>
      </c>
      <c r="L475" s="164">
        <f>IF('Pricing + Order Summary'!$O$13&gt;=5000,14,IF('Pricing + Order Summary'!$O$13&gt;=3500,15,IF('Pricing + Order Summary'!$O$13&gt;=2500,16,IF('Pricing + Order Summary'!$O$13&gt;=1000,23,21))))</f>
        <v>21</v>
      </c>
      <c r="M475" s="164" t="str">
        <f t="shared" si="33"/>
        <v>SPR2014-1-0</v>
      </c>
    </row>
    <row r="476" spans="1:13">
      <c r="A476" s="167">
        <f>'Order Form'!A491</f>
        <v>105722</v>
      </c>
      <c r="B476" s="167">
        <f>'Order Form'!A491</f>
        <v>105722</v>
      </c>
      <c r="C476" s="168">
        <f t="shared" si="31"/>
        <v>105722</v>
      </c>
      <c r="D476" s="164">
        <f>'Order Form'!$N$2</f>
        <v>0</v>
      </c>
      <c r="E476" s="165">
        <f>'Order Form'!$K$11</f>
        <v>0</v>
      </c>
      <c r="F476" s="165" t="str">
        <f>IF(ISBLANK('Order Form'!$K$12),"",'Order Form'!$K$12)</f>
        <v/>
      </c>
      <c r="G476" s="165">
        <f t="shared" ca="1" si="30"/>
        <v>41493</v>
      </c>
      <c r="H476" s="166">
        <f>'Order Form'!$K$13</f>
        <v>0</v>
      </c>
      <c r="I476" s="169">
        <f>'Order Form'!F491</f>
        <v>16.5</v>
      </c>
      <c r="J476" s="164">
        <f>'Order Form'!K491</f>
        <v>0</v>
      </c>
      <c r="K476" s="164" t="str">
        <f t="shared" si="32"/>
        <v>F</v>
      </c>
      <c r="L476" s="164">
        <f>IF('Pricing + Order Summary'!$O$13&gt;=5000,14,IF('Pricing + Order Summary'!$O$13&gt;=3500,15,IF('Pricing + Order Summary'!$O$13&gt;=2500,16,IF('Pricing + Order Summary'!$O$13&gt;=1000,23,21))))</f>
        <v>21</v>
      </c>
      <c r="M476" s="164" t="str">
        <f t="shared" si="33"/>
        <v>SPR2014-1-0</v>
      </c>
    </row>
    <row r="477" spans="1:13">
      <c r="A477" s="167">
        <f>'Order Form'!A492</f>
        <v>105723</v>
      </c>
      <c r="B477" s="167">
        <f>'Order Form'!A492</f>
        <v>105723</v>
      </c>
      <c r="C477" s="168">
        <f t="shared" si="31"/>
        <v>105723</v>
      </c>
      <c r="D477" s="164">
        <f>'Order Form'!$N$2</f>
        <v>0</v>
      </c>
      <c r="E477" s="165">
        <f>'Order Form'!$K$11</f>
        <v>0</v>
      </c>
      <c r="F477" s="165" t="str">
        <f>IF(ISBLANK('Order Form'!$K$12),"",'Order Form'!$K$12)</f>
        <v/>
      </c>
      <c r="G477" s="165">
        <f t="shared" ca="1" si="30"/>
        <v>41493</v>
      </c>
      <c r="H477" s="166">
        <f>'Order Form'!$K$13</f>
        <v>0</v>
      </c>
      <c r="I477" s="169">
        <f>'Order Form'!F492</f>
        <v>16.5</v>
      </c>
      <c r="J477" s="164">
        <f>'Order Form'!K492</f>
        <v>0</v>
      </c>
      <c r="K477" s="164" t="str">
        <f t="shared" si="32"/>
        <v>F</v>
      </c>
      <c r="L477" s="164">
        <f>IF('Pricing + Order Summary'!$O$13&gt;=5000,14,IF('Pricing + Order Summary'!$O$13&gt;=3500,15,IF('Pricing + Order Summary'!$O$13&gt;=2500,16,IF('Pricing + Order Summary'!$O$13&gt;=1000,23,21))))</f>
        <v>21</v>
      </c>
      <c r="M477" s="164" t="str">
        <f t="shared" si="33"/>
        <v>SPR2014-1-0</v>
      </c>
    </row>
    <row r="478" spans="1:13">
      <c r="A478" s="167">
        <f>'Order Form'!A493</f>
        <v>105724</v>
      </c>
      <c r="B478" s="167">
        <f>'Order Form'!A493</f>
        <v>105724</v>
      </c>
      <c r="C478" s="168">
        <f t="shared" si="31"/>
        <v>105724</v>
      </c>
      <c r="D478" s="164">
        <f>'Order Form'!$N$2</f>
        <v>0</v>
      </c>
      <c r="E478" s="165">
        <f>'Order Form'!$K$11</f>
        <v>0</v>
      </c>
      <c r="F478" s="165" t="str">
        <f>IF(ISBLANK('Order Form'!$K$12),"",'Order Form'!$K$12)</f>
        <v/>
      </c>
      <c r="G478" s="165">
        <f t="shared" ca="1" si="30"/>
        <v>41493</v>
      </c>
      <c r="H478" s="166">
        <f>'Order Form'!$K$13</f>
        <v>0</v>
      </c>
      <c r="I478" s="169">
        <f>'Order Form'!F493</f>
        <v>16.5</v>
      </c>
      <c r="J478" s="164">
        <f>'Order Form'!K493</f>
        <v>0</v>
      </c>
      <c r="K478" s="164" t="str">
        <f t="shared" si="32"/>
        <v>F</v>
      </c>
      <c r="L478" s="164">
        <f>IF('Pricing + Order Summary'!$O$13&gt;=5000,14,IF('Pricing + Order Summary'!$O$13&gt;=3500,15,IF('Pricing + Order Summary'!$O$13&gt;=2500,16,IF('Pricing + Order Summary'!$O$13&gt;=1000,23,21))))</f>
        <v>21</v>
      </c>
      <c r="M478" s="164" t="str">
        <f t="shared" si="33"/>
        <v>SPR2014-1-0</v>
      </c>
    </row>
    <row r="479" spans="1:13">
      <c r="A479" s="167">
        <f>'Order Form'!A494</f>
        <v>105712</v>
      </c>
      <c r="B479" s="167">
        <f>'Order Form'!A494</f>
        <v>105712</v>
      </c>
      <c r="C479" s="168">
        <f t="shared" si="31"/>
        <v>105712</v>
      </c>
      <c r="D479" s="164">
        <f>'Order Form'!$N$2</f>
        <v>0</v>
      </c>
      <c r="E479" s="165">
        <f>'Order Form'!$K$11</f>
        <v>0</v>
      </c>
      <c r="F479" s="165" t="str">
        <f>IF(ISBLANK('Order Form'!$K$12),"",'Order Form'!$K$12)</f>
        <v/>
      </c>
      <c r="G479" s="165">
        <f t="shared" ca="1" si="30"/>
        <v>41493</v>
      </c>
      <c r="H479" s="166">
        <f>'Order Form'!$K$13</f>
        <v>0</v>
      </c>
      <c r="I479" s="169">
        <f>'Order Form'!F494</f>
        <v>16.5</v>
      </c>
      <c r="J479" s="164">
        <f>'Order Form'!K494</f>
        <v>0</v>
      </c>
      <c r="K479" s="164" t="str">
        <f t="shared" si="32"/>
        <v>F</v>
      </c>
      <c r="L479" s="164">
        <f>IF('Pricing + Order Summary'!$O$13&gt;=5000,14,IF('Pricing + Order Summary'!$O$13&gt;=3500,15,IF('Pricing + Order Summary'!$O$13&gt;=2500,16,IF('Pricing + Order Summary'!$O$13&gt;=1000,23,21))))</f>
        <v>21</v>
      </c>
      <c r="M479" s="164" t="str">
        <f t="shared" si="33"/>
        <v>SPR2014-1-0</v>
      </c>
    </row>
    <row r="480" spans="1:13">
      <c r="A480" s="167">
        <f>'Order Form'!A495</f>
        <v>105713</v>
      </c>
      <c r="B480" s="167">
        <f>'Order Form'!A495</f>
        <v>105713</v>
      </c>
      <c r="C480" s="168">
        <f t="shared" si="31"/>
        <v>105713</v>
      </c>
      <c r="D480" s="164">
        <f>'Order Form'!$N$2</f>
        <v>0</v>
      </c>
      <c r="E480" s="165">
        <f>'Order Form'!$K$11</f>
        <v>0</v>
      </c>
      <c r="F480" s="165" t="str">
        <f>IF(ISBLANK('Order Form'!$K$12),"",'Order Form'!$K$12)</f>
        <v/>
      </c>
      <c r="G480" s="165">
        <f t="shared" ca="1" si="30"/>
        <v>41493</v>
      </c>
      <c r="H480" s="166">
        <f>'Order Form'!$K$13</f>
        <v>0</v>
      </c>
      <c r="I480" s="169">
        <f>'Order Form'!F495</f>
        <v>16.5</v>
      </c>
      <c r="J480" s="164">
        <f>'Order Form'!K495</f>
        <v>0</v>
      </c>
      <c r="K480" s="164" t="str">
        <f t="shared" si="32"/>
        <v>F</v>
      </c>
      <c r="L480" s="164">
        <f>IF('Pricing + Order Summary'!$O$13&gt;=5000,14,IF('Pricing + Order Summary'!$O$13&gt;=3500,15,IF('Pricing + Order Summary'!$O$13&gt;=2500,16,IF('Pricing + Order Summary'!$O$13&gt;=1000,23,21))))</f>
        <v>21</v>
      </c>
      <c r="M480" s="164" t="str">
        <f t="shared" si="33"/>
        <v>SPR2014-1-0</v>
      </c>
    </row>
    <row r="481" spans="1:13">
      <c r="A481" s="167">
        <f>'Order Form'!A496</f>
        <v>105714</v>
      </c>
      <c r="B481" s="167">
        <f>'Order Form'!A496</f>
        <v>105714</v>
      </c>
      <c r="C481" s="168">
        <f t="shared" si="31"/>
        <v>105714</v>
      </c>
      <c r="D481" s="164">
        <f>'Order Form'!$N$2</f>
        <v>0</v>
      </c>
      <c r="E481" s="165">
        <f>'Order Form'!$K$11</f>
        <v>0</v>
      </c>
      <c r="F481" s="165" t="str">
        <f>IF(ISBLANK('Order Form'!$K$12),"",'Order Form'!$K$12)</f>
        <v/>
      </c>
      <c r="G481" s="165">
        <f t="shared" ca="1" si="30"/>
        <v>41493</v>
      </c>
      <c r="H481" s="166">
        <f>'Order Form'!$K$13</f>
        <v>0</v>
      </c>
      <c r="I481" s="169">
        <f>'Order Form'!F496</f>
        <v>16.5</v>
      </c>
      <c r="J481" s="164">
        <f>'Order Form'!K496</f>
        <v>0</v>
      </c>
      <c r="K481" s="164" t="str">
        <f t="shared" si="32"/>
        <v>F</v>
      </c>
      <c r="L481" s="164">
        <f>IF('Pricing + Order Summary'!$O$13&gt;=5000,14,IF('Pricing + Order Summary'!$O$13&gt;=3500,15,IF('Pricing + Order Summary'!$O$13&gt;=2500,16,IF('Pricing + Order Summary'!$O$13&gt;=1000,23,21))))</f>
        <v>21</v>
      </c>
      <c r="M481" s="164" t="str">
        <f t="shared" si="33"/>
        <v>SPR2014-1-0</v>
      </c>
    </row>
    <row r="482" spans="1:13">
      <c r="A482" s="167">
        <f>'Order Form'!A497</f>
        <v>105715</v>
      </c>
      <c r="B482" s="167">
        <f>'Order Form'!A497</f>
        <v>105715</v>
      </c>
      <c r="C482" s="168">
        <f t="shared" si="31"/>
        <v>105715</v>
      </c>
      <c r="D482" s="164">
        <f>'Order Form'!$N$2</f>
        <v>0</v>
      </c>
      <c r="E482" s="165">
        <f>'Order Form'!$K$11</f>
        <v>0</v>
      </c>
      <c r="F482" s="165" t="str">
        <f>IF(ISBLANK('Order Form'!$K$12),"",'Order Form'!$K$12)</f>
        <v/>
      </c>
      <c r="G482" s="165">
        <f t="shared" ca="1" si="30"/>
        <v>41493</v>
      </c>
      <c r="H482" s="166">
        <f>'Order Form'!$K$13</f>
        <v>0</v>
      </c>
      <c r="I482" s="169">
        <f>'Order Form'!F497</f>
        <v>16.5</v>
      </c>
      <c r="J482" s="164">
        <f>'Order Form'!K497</f>
        <v>0</v>
      </c>
      <c r="K482" s="164" t="str">
        <f t="shared" si="32"/>
        <v>F</v>
      </c>
      <c r="L482" s="164">
        <f>IF('Pricing + Order Summary'!$O$13&gt;=5000,14,IF('Pricing + Order Summary'!$O$13&gt;=3500,15,IF('Pricing + Order Summary'!$O$13&gt;=2500,16,IF('Pricing + Order Summary'!$O$13&gt;=1000,23,21))))</f>
        <v>21</v>
      </c>
      <c r="M482" s="164" t="str">
        <f t="shared" si="33"/>
        <v>SPR2014-1-0</v>
      </c>
    </row>
    <row r="483" spans="1:13">
      <c r="A483" s="167">
        <f>'Order Form'!A498</f>
        <v>105716</v>
      </c>
      <c r="B483" s="167">
        <f>'Order Form'!A498</f>
        <v>105716</v>
      </c>
      <c r="C483" s="168">
        <f t="shared" si="31"/>
        <v>105716</v>
      </c>
      <c r="D483" s="164">
        <f>'Order Form'!$N$2</f>
        <v>0</v>
      </c>
      <c r="E483" s="165">
        <f>'Order Form'!$K$11</f>
        <v>0</v>
      </c>
      <c r="F483" s="165" t="str">
        <f>IF(ISBLANK('Order Form'!$K$12),"",'Order Form'!$K$12)</f>
        <v/>
      </c>
      <c r="G483" s="165">
        <f t="shared" ca="1" si="30"/>
        <v>41493</v>
      </c>
      <c r="H483" s="166">
        <f>'Order Form'!$K$13</f>
        <v>0</v>
      </c>
      <c r="I483" s="169">
        <f>'Order Form'!F498</f>
        <v>16.5</v>
      </c>
      <c r="J483" s="164">
        <f>'Order Form'!K498</f>
        <v>0</v>
      </c>
      <c r="K483" s="164" t="str">
        <f t="shared" si="32"/>
        <v>F</v>
      </c>
      <c r="L483" s="164">
        <f>IF('Pricing + Order Summary'!$O$13&gt;=5000,14,IF('Pricing + Order Summary'!$O$13&gt;=3500,15,IF('Pricing + Order Summary'!$O$13&gt;=2500,16,IF('Pricing + Order Summary'!$O$13&gt;=1000,23,21))))</f>
        <v>21</v>
      </c>
      <c r="M483" s="164" t="str">
        <f t="shared" si="33"/>
        <v>SPR2014-1-0</v>
      </c>
    </row>
    <row r="484" spans="1:13">
      <c r="A484" s="167">
        <f>'Order Form'!A499</f>
        <v>105717</v>
      </c>
      <c r="B484" s="167">
        <f>'Order Form'!A499</f>
        <v>105717</v>
      </c>
      <c r="C484" s="168">
        <f t="shared" si="31"/>
        <v>105717</v>
      </c>
      <c r="D484" s="164">
        <f>'Order Form'!$N$2</f>
        <v>0</v>
      </c>
      <c r="E484" s="165">
        <f>'Order Form'!$K$11</f>
        <v>0</v>
      </c>
      <c r="F484" s="165" t="str">
        <f>IF(ISBLANK('Order Form'!$K$12),"",'Order Form'!$K$12)</f>
        <v/>
      </c>
      <c r="G484" s="165">
        <f t="shared" ca="1" si="30"/>
        <v>41493</v>
      </c>
      <c r="H484" s="166">
        <f>'Order Form'!$K$13</f>
        <v>0</v>
      </c>
      <c r="I484" s="169">
        <f>'Order Form'!F499</f>
        <v>16.5</v>
      </c>
      <c r="J484" s="164">
        <f>'Order Form'!K499</f>
        <v>0</v>
      </c>
      <c r="K484" s="164" t="str">
        <f t="shared" si="32"/>
        <v>F</v>
      </c>
      <c r="L484" s="164">
        <f>IF('Pricing + Order Summary'!$O$13&gt;=5000,14,IF('Pricing + Order Summary'!$O$13&gt;=3500,15,IF('Pricing + Order Summary'!$O$13&gt;=2500,16,IF('Pricing + Order Summary'!$O$13&gt;=1000,23,21))))</f>
        <v>21</v>
      </c>
      <c r="M484" s="164" t="str">
        <f t="shared" si="33"/>
        <v>SPR2014-1-0</v>
      </c>
    </row>
    <row r="485" spans="1:13">
      <c r="A485" s="167">
        <f>'Order Form'!A500</f>
        <v>105718</v>
      </c>
      <c r="B485" s="167">
        <f>'Order Form'!A500</f>
        <v>105718</v>
      </c>
      <c r="C485" s="168">
        <f t="shared" si="31"/>
        <v>105718</v>
      </c>
      <c r="D485" s="164">
        <f>'Order Form'!$N$2</f>
        <v>0</v>
      </c>
      <c r="E485" s="165">
        <f>'Order Form'!$K$11</f>
        <v>0</v>
      </c>
      <c r="F485" s="165" t="str">
        <f>IF(ISBLANK('Order Form'!$K$12),"",'Order Form'!$K$12)</f>
        <v/>
      </c>
      <c r="G485" s="165">
        <f t="shared" ca="1" si="30"/>
        <v>41493</v>
      </c>
      <c r="H485" s="166">
        <f>'Order Form'!$K$13</f>
        <v>0</v>
      </c>
      <c r="I485" s="169">
        <f>'Order Form'!F500</f>
        <v>16.5</v>
      </c>
      <c r="J485" s="164">
        <f>'Order Form'!K500</f>
        <v>0</v>
      </c>
      <c r="K485" s="164" t="str">
        <f t="shared" si="32"/>
        <v>F</v>
      </c>
      <c r="L485" s="164">
        <f>IF('Pricing + Order Summary'!$O$13&gt;=5000,14,IF('Pricing + Order Summary'!$O$13&gt;=3500,15,IF('Pricing + Order Summary'!$O$13&gt;=2500,16,IF('Pricing + Order Summary'!$O$13&gt;=1000,23,21))))</f>
        <v>21</v>
      </c>
      <c r="M485" s="164" t="str">
        <f t="shared" si="33"/>
        <v>SPR2014-1-0</v>
      </c>
    </row>
    <row r="486" spans="1:13">
      <c r="A486" s="167">
        <f>'Order Form'!A501</f>
        <v>105719</v>
      </c>
      <c r="B486" s="167">
        <f>'Order Form'!A501</f>
        <v>105719</v>
      </c>
      <c r="C486" s="168">
        <f t="shared" si="31"/>
        <v>105719</v>
      </c>
      <c r="D486" s="164">
        <f>'Order Form'!$N$2</f>
        <v>0</v>
      </c>
      <c r="E486" s="165">
        <f>'Order Form'!$K$11</f>
        <v>0</v>
      </c>
      <c r="F486" s="165" t="str">
        <f>IF(ISBLANK('Order Form'!$K$12),"",'Order Form'!$K$12)</f>
        <v/>
      </c>
      <c r="G486" s="165">
        <f t="shared" ca="1" si="30"/>
        <v>41493</v>
      </c>
      <c r="H486" s="166">
        <f>'Order Form'!$K$13</f>
        <v>0</v>
      </c>
      <c r="I486" s="169">
        <f>'Order Form'!F501</f>
        <v>16.5</v>
      </c>
      <c r="J486" s="164">
        <f>'Order Form'!K501</f>
        <v>0</v>
      </c>
      <c r="K486" s="164" t="str">
        <f t="shared" si="32"/>
        <v>F</v>
      </c>
      <c r="L486" s="164">
        <f>IF('Pricing + Order Summary'!$O$13&gt;=5000,14,IF('Pricing + Order Summary'!$O$13&gt;=3500,15,IF('Pricing + Order Summary'!$O$13&gt;=2500,16,IF('Pricing + Order Summary'!$O$13&gt;=1000,23,21))))</f>
        <v>21</v>
      </c>
      <c r="M486" s="164" t="str">
        <f t="shared" si="33"/>
        <v>SPR2014-1-0</v>
      </c>
    </row>
    <row r="487" spans="1:13">
      <c r="A487" s="167">
        <f>'Order Form'!A502</f>
        <v>105720</v>
      </c>
      <c r="B487" s="167">
        <f>'Order Form'!A502</f>
        <v>105720</v>
      </c>
      <c r="C487" s="168">
        <f t="shared" si="31"/>
        <v>105720</v>
      </c>
      <c r="D487" s="164">
        <f>'Order Form'!$N$2</f>
        <v>0</v>
      </c>
      <c r="E487" s="165">
        <f>'Order Form'!$K$11</f>
        <v>0</v>
      </c>
      <c r="F487" s="165" t="str">
        <f>IF(ISBLANK('Order Form'!$K$12),"",'Order Form'!$K$12)</f>
        <v/>
      </c>
      <c r="G487" s="165">
        <f t="shared" ca="1" si="30"/>
        <v>41493</v>
      </c>
      <c r="H487" s="166">
        <f>'Order Form'!$K$13</f>
        <v>0</v>
      </c>
      <c r="I487" s="169">
        <f>'Order Form'!F502</f>
        <v>16.5</v>
      </c>
      <c r="J487" s="164">
        <f>'Order Form'!K502</f>
        <v>0</v>
      </c>
      <c r="K487" s="164" t="str">
        <f t="shared" si="32"/>
        <v>F</v>
      </c>
      <c r="L487" s="164">
        <f>IF('Pricing + Order Summary'!$O$13&gt;=5000,14,IF('Pricing + Order Summary'!$O$13&gt;=3500,15,IF('Pricing + Order Summary'!$O$13&gt;=2500,16,IF('Pricing + Order Summary'!$O$13&gt;=1000,23,21))))</f>
        <v>21</v>
      </c>
      <c r="M487" s="164" t="str">
        <f t="shared" si="33"/>
        <v>SPR2014-1-0</v>
      </c>
    </row>
    <row r="488" spans="1:13">
      <c r="A488" s="167">
        <f>'Order Form'!A503</f>
        <v>101163</v>
      </c>
      <c r="B488" s="167">
        <f>'Order Form'!A503</f>
        <v>101163</v>
      </c>
      <c r="C488" s="168">
        <f t="shared" si="31"/>
        <v>101163</v>
      </c>
      <c r="D488" s="164">
        <f>'Order Form'!$N$2</f>
        <v>0</v>
      </c>
      <c r="E488" s="165">
        <f>'Order Form'!$K$11</f>
        <v>0</v>
      </c>
      <c r="F488" s="165" t="str">
        <f>IF(ISBLANK('Order Form'!$K$12),"",'Order Form'!$K$12)</f>
        <v/>
      </c>
      <c r="G488" s="165">
        <f t="shared" ca="1" si="30"/>
        <v>41493</v>
      </c>
      <c r="H488" s="166">
        <f>'Order Form'!$K$13</f>
        <v>0</v>
      </c>
      <c r="I488" s="169">
        <f>'Order Form'!F503</f>
        <v>16.5</v>
      </c>
      <c r="J488" s="164">
        <f>'Order Form'!K503</f>
        <v>0</v>
      </c>
      <c r="K488" s="164" t="str">
        <f t="shared" si="32"/>
        <v>F</v>
      </c>
      <c r="L488" s="164">
        <f>IF('Pricing + Order Summary'!$O$13&gt;=5000,14,IF('Pricing + Order Summary'!$O$13&gt;=3500,15,IF('Pricing + Order Summary'!$O$13&gt;=2500,16,IF('Pricing + Order Summary'!$O$13&gt;=1000,23,21))))</f>
        <v>21</v>
      </c>
      <c r="M488" s="164" t="str">
        <f t="shared" si="33"/>
        <v>SPR2014-1-0</v>
      </c>
    </row>
    <row r="489" spans="1:13">
      <c r="A489" s="167">
        <f>'Order Form'!A504</f>
        <v>101162</v>
      </c>
      <c r="B489" s="167">
        <f>'Order Form'!A504</f>
        <v>101162</v>
      </c>
      <c r="C489" s="168">
        <f t="shared" si="31"/>
        <v>101162</v>
      </c>
      <c r="D489" s="164">
        <f>'Order Form'!$N$2</f>
        <v>0</v>
      </c>
      <c r="E489" s="165">
        <f>'Order Form'!$K$11</f>
        <v>0</v>
      </c>
      <c r="F489" s="165" t="str">
        <f>IF(ISBLANK('Order Form'!$K$12),"",'Order Form'!$K$12)</f>
        <v/>
      </c>
      <c r="G489" s="165">
        <f t="shared" ca="1" si="30"/>
        <v>41493</v>
      </c>
      <c r="H489" s="166">
        <f>'Order Form'!$K$13</f>
        <v>0</v>
      </c>
      <c r="I489" s="169">
        <f>'Order Form'!F504</f>
        <v>16.5</v>
      </c>
      <c r="J489" s="164">
        <f>'Order Form'!K504</f>
        <v>0</v>
      </c>
      <c r="K489" s="164" t="str">
        <f t="shared" si="32"/>
        <v>F</v>
      </c>
      <c r="L489" s="164">
        <f>IF('Pricing + Order Summary'!$O$13&gt;=5000,14,IF('Pricing + Order Summary'!$O$13&gt;=3500,15,IF('Pricing + Order Summary'!$O$13&gt;=2500,16,IF('Pricing + Order Summary'!$O$13&gt;=1000,23,21))))</f>
        <v>21</v>
      </c>
      <c r="M489" s="164" t="str">
        <f t="shared" si="33"/>
        <v>SPR2014-1-0</v>
      </c>
    </row>
    <row r="490" spans="1:13">
      <c r="A490" s="167">
        <f>'Order Form'!A505</f>
        <v>100476</v>
      </c>
      <c r="B490" s="167">
        <f>'Order Form'!A505</f>
        <v>100476</v>
      </c>
      <c r="C490" s="168">
        <f t="shared" si="31"/>
        <v>100476</v>
      </c>
      <c r="D490" s="164">
        <f>'Order Form'!$N$2</f>
        <v>0</v>
      </c>
      <c r="E490" s="165">
        <f>'Order Form'!$K$11</f>
        <v>0</v>
      </c>
      <c r="F490" s="165" t="str">
        <f>IF(ISBLANK('Order Form'!$K$12),"",'Order Form'!$K$12)</f>
        <v/>
      </c>
      <c r="G490" s="165">
        <f t="shared" ca="1" si="30"/>
        <v>41493</v>
      </c>
      <c r="H490" s="166">
        <f>'Order Form'!$K$13</f>
        <v>0</v>
      </c>
      <c r="I490" s="169">
        <f>'Order Form'!F505</f>
        <v>16.5</v>
      </c>
      <c r="J490" s="164">
        <f>'Order Form'!K505</f>
        <v>0</v>
      </c>
      <c r="K490" s="164" t="str">
        <f t="shared" si="32"/>
        <v>F</v>
      </c>
      <c r="L490" s="164">
        <f>IF('Pricing + Order Summary'!$O$13&gt;=5000,14,IF('Pricing + Order Summary'!$O$13&gt;=3500,15,IF('Pricing + Order Summary'!$O$13&gt;=2500,16,IF('Pricing + Order Summary'!$O$13&gt;=1000,23,21))))</f>
        <v>21</v>
      </c>
      <c r="M490" s="164" t="str">
        <f t="shared" si="33"/>
        <v>SPR2014-1-0</v>
      </c>
    </row>
    <row r="491" spans="1:13">
      <c r="A491" s="167">
        <f>'Order Form'!A506</f>
        <v>101655</v>
      </c>
      <c r="B491" s="167">
        <f>'Order Form'!A506</f>
        <v>101655</v>
      </c>
      <c r="C491" s="168">
        <f t="shared" si="31"/>
        <v>101655</v>
      </c>
      <c r="D491" s="164">
        <f>'Order Form'!$N$2</f>
        <v>0</v>
      </c>
      <c r="E491" s="165">
        <f>'Order Form'!$K$11</f>
        <v>0</v>
      </c>
      <c r="F491" s="165" t="str">
        <f>IF(ISBLANK('Order Form'!$K$12),"",'Order Form'!$K$12)</f>
        <v/>
      </c>
      <c r="G491" s="165">
        <f t="shared" ca="1" si="30"/>
        <v>41493</v>
      </c>
      <c r="H491" s="166">
        <f>'Order Form'!$K$13</f>
        <v>0</v>
      </c>
      <c r="I491" s="169">
        <f>'Order Form'!F506</f>
        <v>21</v>
      </c>
      <c r="J491" s="164">
        <f>'Order Form'!K506</f>
        <v>0</v>
      </c>
      <c r="K491" s="164" t="str">
        <f t="shared" si="32"/>
        <v>F</v>
      </c>
      <c r="L491" s="164">
        <f>IF('Pricing + Order Summary'!$O$13&gt;=5000,14,IF('Pricing + Order Summary'!$O$13&gt;=3500,15,IF('Pricing + Order Summary'!$O$13&gt;=2500,16,IF('Pricing + Order Summary'!$O$13&gt;=1000,23,21))))</f>
        <v>21</v>
      </c>
      <c r="M491" s="164" t="str">
        <f t="shared" si="33"/>
        <v>SPR2014-1-0</v>
      </c>
    </row>
    <row r="492" spans="1:13">
      <c r="A492" s="167">
        <f>'Order Form'!A507</f>
        <v>100183</v>
      </c>
      <c r="B492" s="167">
        <f>'Order Form'!A507</f>
        <v>100183</v>
      </c>
      <c r="C492" s="168">
        <f t="shared" si="31"/>
        <v>100183</v>
      </c>
      <c r="D492" s="164">
        <f>'Order Form'!$N$2</f>
        <v>0</v>
      </c>
      <c r="E492" s="165">
        <f>'Order Form'!$K$11</f>
        <v>0</v>
      </c>
      <c r="F492" s="165" t="str">
        <f>IF(ISBLANK('Order Form'!$K$12),"",'Order Form'!$K$12)</f>
        <v/>
      </c>
      <c r="G492" s="165">
        <f t="shared" ca="1" si="30"/>
        <v>41493</v>
      </c>
      <c r="H492" s="166">
        <f>'Order Form'!$K$13</f>
        <v>0</v>
      </c>
      <c r="I492" s="169">
        <f>'Order Form'!F507</f>
        <v>21</v>
      </c>
      <c r="J492" s="164">
        <f>'Order Form'!K507</f>
        <v>0</v>
      </c>
      <c r="K492" s="164" t="str">
        <f t="shared" si="32"/>
        <v>F</v>
      </c>
      <c r="L492" s="164">
        <f>IF('Pricing + Order Summary'!$O$13&gt;=5000,14,IF('Pricing + Order Summary'!$O$13&gt;=3500,15,IF('Pricing + Order Summary'!$O$13&gt;=2500,16,IF('Pricing + Order Summary'!$O$13&gt;=1000,23,21))))</f>
        <v>21</v>
      </c>
      <c r="M492" s="164" t="str">
        <f t="shared" si="33"/>
        <v>SPR2014-1-0</v>
      </c>
    </row>
    <row r="493" spans="1:13">
      <c r="A493" s="167">
        <f>'Order Form'!A508</f>
        <v>100276</v>
      </c>
      <c r="B493" s="167">
        <f>'Order Form'!A508</f>
        <v>100276</v>
      </c>
      <c r="C493" s="168">
        <f t="shared" si="31"/>
        <v>100276</v>
      </c>
      <c r="D493" s="164">
        <f>'Order Form'!$N$2</f>
        <v>0</v>
      </c>
      <c r="E493" s="165">
        <f>'Order Form'!$K$11</f>
        <v>0</v>
      </c>
      <c r="F493" s="165" t="str">
        <f>IF(ISBLANK('Order Form'!$K$12),"",'Order Form'!$K$12)</f>
        <v/>
      </c>
      <c r="G493" s="165">
        <f t="shared" ca="1" si="30"/>
        <v>41493</v>
      </c>
      <c r="H493" s="166">
        <f>'Order Form'!$K$13</f>
        <v>0</v>
      </c>
      <c r="I493" s="169">
        <f>'Order Form'!F508</f>
        <v>21</v>
      </c>
      <c r="J493" s="164">
        <f>'Order Form'!K508</f>
        <v>0</v>
      </c>
      <c r="K493" s="164" t="str">
        <f t="shared" si="32"/>
        <v>F</v>
      </c>
      <c r="L493" s="164">
        <f>IF('Pricing + Order Summary'!$O$13&gt;=5000,14,IF('Pricing + Order Summary'!$O$13&gt;=3500,15,IF('Pricing + Order Summary'!$O$13&gt;=2500,16,IF('Pricing + Order Summary'!$O$13&gt;=1000,23,21))))</f>
        <v>21</v>
      </c>
      <c r="M493" s="164" t="str">
        <f t="shared" si="33"/>
        <v>SPR2014-1-0</v>
      </c>
    </row>
    <row r="494" spans="1:13">
      <c r="A494" s="167">
        <f>'Order Form'!A509</f>
        <v>100277</v>
      </c>
      <c r="B494" s="167">
        <f>'Order Form'!A509</f>
        <v>100277</v>
      </c>
      <c r="C494" s="168">
        <f t="shared" si="31"/>
        <v>100277</v>
      </c>
      <c r="D494" s="164">
        <f>'Order Form'!$N$2</f>
        <v>0</v>
      </c>
      <c r="E494" s="165">
        <f>'Order Form'!$K$11</f>
        <v>0</v>
      </c>
      <c r="F494" s="165" t="str">
        <f>IF(ISBLANK('Order Form'!$K$12),"",'Order Form'!$K$12)</f>
        <v/>
      </c>
      <c r="G494" s="165">
        <f t="shared" ca="1" si="30"/>
        <v>41493</v>
      </c>
      <c r="H494" s="166">
        <f>'Order Form'!$K$13</f>
        <v>0</v>
      </c>
      <c r="I494" s="169">
        <f>'Order Form'!F509</f>
        <v>21</v>
      </c>
      <c r="J494" s="164">
        <f>'Order Form'!K509</f>
        <v>0</v>
      </c>
      <c r="K494" s="164" t="str">
        <f t="shared" si="32"/>
        <v>F</v>
      </c>
      <c r="L494" s="164">
        <f>IF('Pricing + Order Summary'!$O$13&gt;=5000,14,IF('Pricing + Order Summary'!$O$13&gt;=3500,15,IF('Pricing + Order Summary'!$O$13&gt;=2500,16,IF('Pricing + Order Summary'!$O$13&gt;=1000,23,21))))</f>
        <v>21</v>
      </c>
      <c r="M494" s="164" t="str">
        <f t="shared" si="33"/>
        <v>SPR2014-1-0</v>
      </c>
    </row>
    <row r="495" spans="1:13">
      <c r="A495" s="167">
        <f>'Order Form'!A510</f>
        <v>100182</v>
      </c>
      <c r="B495" s="167">
        <f>'Order Form'!A510</f>
        <v>100182</v>
      </c>
      <c r="C495" s="168">
        <f t="shared" si="31"/>
        <v>100182</v>
      </c>
      <c r="D495" s="164">
        <f>'Order Form'!$N$2</f>
        <v>0</v>
      </c>
      <c r="E495" s="165">
        <f>'Order Form'!$K$11</f>
        <v>0</v>
      </c>
      <c r="F495" s="165" t="str">
        <f>IF(ISBLANK('Order Form'!$K$12),"",'Order Form'!$K$12)</f>
        <v/>
      </c>
      <c r="G495" s="165">
        <f t="shared" ca="1" si="30"/>
        <v>41493</v>
      </c>
      <c r="H495" s="166">
        <f>'Order Form'!$K$13</f>
        <v>0</v>
      </c>
      <c r="I495" s="169">
        <f>'Order Form'!F510</f>
        <v>21</v>
      </c>
      <c r="J495" s="164">
        <f>'Order Form'!K510</f>
        <v>0</v>
      </c>
      <c r="K495" s="164" t="str">
        <f t="shared" si="32"/>
        <v>F</v>
      </c>
      <c r="L495" s="164">
        <f>IF('Pricing + Order Summary'!$O$13&gt;=5000,14,IF('Pricing + Order Summary'!$O$13&gt;=3500,15,IF('Pricing + Order Summary'!$O$13&gt;=2500,16,IF('Pricing + Order Summary'!$O$13&gt;=1000,23,21))))</f>
        <v>21</v>
      </c>
      <c r="M495" s="164" t="str">
        <f t="shared" si="33"/>
        <v>SPR2014-1-0</v>
      </c>
    </row>
    <row r="496" spans="1:13">
      <c r="A496" s="167">
        <f>'Order Form'!A511</f>
        <v>101304</v>
      </c>
      <c r="B496" s="167">
        <f>'Order Form'!A511</f>
        <v>101304</v>
      </c>
      <c r="C496" s="168">
        <f t="shared" si="31"/>
        <v>101304</v>
      </c>
      <c r="D496" s="164">
        <f>'Order Form'!$N$2</f>
        <v>0</v>
      </c>
      <c r="E496" s="165">
        <f>'Order Form'!$K$11</f>
        <v>0</v>
      </c>
      <c r="F496" s="165" t="str">
        <f>IF(ISBLANK('Order Form'!$K$12),"",'Order Form'!$K$12)</f>
        <v/>
      </c>
      <c r="G496" s="165">
        <f t="shared" ca="1" si="30"/>
        <v>41493</v>
      </c>
      <c r="H496" s="166">
        <f>'Order Form'!$K$13</f>
        <v>0</v>
      </c>
      <c r="I496" s="169">
        <f>'Order Form'!F511</f>
        <v>21</v>
      </c>
      <c r="J496" s="164">
        <f>'Order Form'!K511</f>
        <v>0</v>
      </c>
      <c r="K496" s="164" t="str">
        <f t="shared" si="32"/>
        <v>F</v>
      </c>
      <c r="L496" s="164">
        <f>IF('Pricing + Order Summary'!$O$13&gt;=5000,14,IF('Pricing + Order Summary'!$O$13&gt;=3500,15,IF('Pricing + Order Summary'!$O$13&gt;=2500,16,IF('Pricing + Order Summary'!$O$13&gt;=1000,23,21))))</f>
        <v>21</v>
      </c>
      <c r="M496" s="164" t="str">
        <f t="shared" si="33"/>
        <v>SPR2014-1-0</v>
      </c>
    </row>
    <row r="497" spans="1:13">
      <c r="A497" s="167">
        <f>'Order Form'!A512</f>
        <v>101305</v>
      </c>
      <c r="B497" s="167">
        <f>'Order Form'!A512</f>
        <v>101305</v>
      </c>
      <c r="C497" s="168">
        <f t="shared" si="31"/>
        <v>101305</v>
      </c>
      <c r="D497" s="164">
        <f>'Order Form'!$N$2</f>
        <v>0</v>
      </c>
      <c r="E497" s="165">
        <f>'Order Form'!$K$11</f>
        <v>0</v>
      </c>
      <c r="F497" s="165" t="str">
        <f>IF(ISBLANK('Order Form'!$K$12),"",'Order Form'!$K$12)</f>
        <v/>
      </c>
      <c r="G497" s="165">
        <f t="shared" ca="1" si="30"/>
        <v>41493</v>
      </c>
      <c r="H497" s="166">
        <f>'Order Form'!$K$13</f>
        <v>0</v>
      </c>
      <c r="I497" s="169">
        <f>'Order Form'!F512</f>
        <v>21</v>
      </c>
      <c r="J497" s="164">
        <f>'Order Form'!K512</f>
        <v>0</v>
      </c>
      <c r="K497" s="164" t="str">
        <f t="shared" si="32"/>
        <v>F</v>
      </c>
      <c r="L497" s="164">
        <f>IF('Pricing + Order Summary'!$O$13&gt;=5000,14,IF('Pricing + Order Summary'!$O$13&gt;=3500,15,IF('Pricing + Order Summary'!$O$13&gt;=2500,16,IF('Pricing + Order Summary'!$O$13&gt;=1000,23,21))))</f>
        <v>21</v>
      </c>
      <c r="M497" s="164" t="str">
        <f t="shared" si="33"/>
        <v>SPR2014-1-0</v>
      </c>
    </row>
    <row r="498" spans="1:13">
      <c r="A498" s="167">
        <f>'Order Form'!A513</f>
        <v>101306</v>
      </c>
      <c r="B498" s="167">
        <f>'Order Form'!A513</f>
        <v>101306</v>
      </c>
      <c r="C498" s="168">
        <f t="shared" si="31"/>
        <v>101306</v>
      </c>
      <c r="D498" s="164">
        <f>'Order Form'!$N$2</f>
        <v>0</v>
      </c>
      <c r="E498" s="165">
        <f>'Order Form'!$K$11</f>
        <v>0</v>
      </c>
      <c r="F498" s="165" t="str">
        <f>IF(ISBLANK('Order Form'!$K$12),"",'Order Form'!$K$12)</f>
        <v/>
      </c>
      <c r="G498" s="165">
        <f t="shared" ca="1" si="30"/>
        <v>41493</v>
      </c>
      <c r="H498" s="166">
        <f>'Order Form'!$K$13</f>
        <v>0</v>
      </c>
      <c r="I498" s="169">
        <f>'Order Form'!F513</f>
        <v>21</v>
      </c>
      <c r="J498" s="164">
        <f>'Order Form'!K513</f>
        <v>0</v>
      </c>
      <c r="K498" s="164" t="str">
        <f t="shared" si="32"/>
        <v>F</v>
      </c>
      <c r="L498" s="164">
        <f>IF('Pricing + Order Summary'!$O$13&gt;=5000,14,IF('Pricing + Order Summary'!$O$13&gt;=3500,15,IF('Pricing + Order Summary'!$O$13&gt;=2500,16,IF('Pricing + Order Summary'!$O$13&gt;=1000,23,21))))</f>
        <v>21</v>
      </c>
      <c r="M498" s="164" t="str">
        <f t="shared" si="33"/>
        <v>SPR2014-1-0</v>
      </c>
    </row>
    <row r="499" spans="1:13">
      <c r="A499" s="167">
        <f>'Order Form'!A514</f>
        <v>105639</v>
      </c>
      <c r="B499" s="167">
        <f>'Order Form'!A514</f>
        <v>105639</v>
      </c>
      <c r="C499" s="168">
        <f t="shared" si="31"/>
        <v>105639</v>
      </c>
      <c r="D499" s="164">
        <f>'Order Form'!$N$2</f>
        <v>0</v>
      </c>
      <c r="E499" s="165">
        <f>'Order Form'!$K$11</f>
        <v>0</v>
      </c>
      <c r="F499" s="165" t="str">
        <f>IF(ISBLANK('Order Form'!$K$12),"",'Order Form'!$K$12)</f>
        <v/>
      </c>
      <c r="G499" s="165">
        <f t="shared" ca="1" si="30"/>
        <v>41493</v>
      </c>
      <c r="H499" s="166">
        <f>'Order Form'!$K$13</f>
        <v>0</v>
      </c>
      <c r="I499" s="169">
        <f>'Order Form'!F514</f>
        <v>9.18</v>
      </c>
      <c r="J499" s="164">
        <f>'Order Form'!K514</f>
        <v>0</v>
      </c>
      <c r="K499" s="164" t="str">
        <f t="shared" si="32"/>
        <v>F</v>
      </c>
      <c r="L499" s="164">
        <f>IF('Pricing + Order Summary'!$O$13&gt;=5000,14,IF('Pricing + Order Summary'!$O$13&gt;=3500,15,IF('Pricing + Order Summary'!$O$13&gt;=2500,16,IF('Pricing + Order Summary'!$O$13&gt;=1000,23,21))))</f>
        <v>21</v>
      </c>
      <c r="M499" s="164" t="str">
        <f t="shared" si="33"/>
        <v>SPR2014-1-0</v>
      </c>
    </row>
    <row r="500" spans="1:13">
      <c r="A500" s="167">
        <f>'Order Form'!A515</f>
        <v>105635</v>
      </c>
      <c r="B500" s="167">
        <f>'Order Form'!A515</f>
        <v>105635</v>
      </c>
      <c r="C500" s="168">
        <f t="shared" si="31"/>
        <v>105635</v>
      </c>
      <c r="D500" s="164">
        <f>'Order Form'!$N$2</f>
        <v>0</v>
      </c>
      <c r="E500" s="165">
        <f>'Order Form'!$K$11</f>
        <v>0</v>
      </c>
      <c r="F500" s="165" t="str">
        <f>IF(ISBLANK('Order Form'!$K$12),"",'Order Form'!$K$12)</f>
        <v/>
      </c>
      <c r="G500" s="165">
        <f t="shared" ca="1" si="30"/>
        <v>41493</v>
      </c>
      <c r="H500" s="166">
        <f>'Order Form'!$K$13</f>
        <v>0</v>
      </c>
      <c r="I500" s="169">
        <f>'Order Form'!F515</f>
        <v>9.18</v>
      </c>
      <c r="J500" s="164">
        <f>'Order Form'!K515</f>
        <v>0</v>
      </c>
      <c r="K500" s="164" t="str">
        <f t="shared" si="32"/>
        <v>F</v>
      </c>
      <c r="L500" s="164">
        <f>IF('Pricing + Order Summary'!$O$13&gt;=5000,14,IF('Pricing + Order Summary'!$O$13&gt;=3500,15,IF('Pricing + Order Summary'!$O$13&gt;=2500,16,IF('Pricing + Order Summary'!$O$13&gt;=1000,23,21))))</f>
        <v>21</v>
      </c>
      <c r="M500" s="164" t="str">
        <f t="shared" si="33"/>
        <v>SPR2014-1-0</v>
      </c>
    </row>
    <row r="501" spans="1:13">
      <c r="A501" s="167">
        <f>'Order Form'!A516</f>
        <v>105770</v>
      </c>
      <c r="B501" s="167">
        <f>'Order Form'!A516</f>
        <v>105770</v>
      </c>
      <c r="C501" s="168">
        <f t="shared" si="31"/>
        <v>105770</v>
      </c>
      <c r="D501" s="164">
        <f>'Order Form'!$N$2</f>
        <v>0</v>
      </c>
      <c r="E501" s="165">
        <f>'Order Form'!$K$11</f>
        <v>0</v>
      </c>
      <c r="F501" s="165" t="str">
        <f>IF(ISBLANK('Order Form'!$K$12),"",'Order Form'!$K$12)</f>
        <v/>
      </c>
      <c r="G501" s="165">
        <f t="shared" ca="1" si="30"/>
        <v>41493</v>
      </c>
      <c r="H501" s="166">
        <f>'Order Form'!$K$13</f>
        <v>0</v>
      </c>
      <c r="I501" s="169">
        <f>'Order Form'!F516</f>
        <v>9.18</v>
      </c>
      <c r="J501" s="164">
        <f>'Order Form'!K516</f>
        <v>0</v>
      </c>
      <c r="K501" s="164" t="str">
        <f t="shared" si="32"/>
        <v>F</v>
      </c>
      <c r="L501" s="164">
        <f>IF('Pricing + Order Summary'!$O$13&gt;=5000,14,IF('Pricing + Order Summary'!$O$13&gt;=3500,15,IF('Pricing + Order Summary'!$O$13&gt;=2500,16,IF('Pricing + Order Summary'!$O$13&gt;=1000,23,21))))</f>
        <v>21</v>
      </c>
      <c r="M501" s="164" t="str">
        <f t="shared" si="33"/>
        <v>SPR2014-1-0</v>
      </c>
    </row>
    <row r="502" spans="1:13">
      <c r="A502" s="167">
        <f>'Order Form'!A517</f>
        <v>101401</v>
      </c>
      <c r="B502" s="167">
        <f>'Order Form'!A517</f>
        <v>101401</v>
      </c>
      <c r="C502" s="168">
        <f t="shared" si="31"/>
        <v>101401</v>
      </c>
      <c r="D502" s="164">
        <f>'Order Form'!$N$2</f>
        <v>0</v>
      </c>
      <c r="E502" s="165">
        <f>'Order Form'!$K$11</f>
        <v>0</v>
      </c>
      <c r="F502" s="165" t="str">
        <f>IF(ISBLANK('Order Form'!$K$12),"",'Order Form'!$K$12)</f>
        <v/>
      </c>
      <c r="G502" s="165">
        <f t="shared" ca="1" si="30"/>
        <v>41493</v>
      </c>
      <c r="H502" s="166">
        <f>'Order Form'!$K$13</f>
        <v>0</v>
      </c>
      <c r="I502" s="169">
        <f>'Order Form'!F517</f>
        <v>9.18</v>
      </c>
      <c r="J502" s="164">
        <f>'Order Form'!K517</f>
        <v>0</v>
      </c>
      <c r="K502" s="164" t="str">
        <f t="shared" si="32"/>
        <v>F</v>
      </c>
      <c r="L502" s="164">
        <f>IF('Pricing + Order Summary'!$O$13&gt;=5000,14,IF('Pricing + Order Summary'!$O$13&gt;=3500,15,IF('Pricing + Order Summary'!$O$13&gt;=2500,16,IF('Pricing + Order Summary'!$O$13&gt;=1000,23,21))))</f>
        <v>21</v>
      </c>
      <c r="M502" s="164" t="str">
        <f t="shared" si="33"/>
        <v>SPR2014-1-0</v>
      </c>
    </row>
    <row r="503" spans="1:13">
      <c r="A503" s="167">
        <f>'Order Form'!A518</f>
        <v>105634</v>
      </c>
      <c r="B503" s="167">
        <f>'Order Form'!A518</f>
        <v>105634</v>
      </c>
      <c r="C503" s="168">
        <f t="shared" si="31"/>
        <v>105634</v>
      </c>
      <c r="D503" s="164">
        <f>'Order Form'!$N$2</f>
        <v>0</v>
      </c>
      <c r="E503" s="165">
        <f>'Order Form'!$K$11</f>
        <v>0</v>
      </c>
      <c r="F503" s="165" t="str">
        <f>IF(ISBLANK('Order Form'!$K$12),"",'Order Form'!$K$12)</f>
        <v/>
      </c>
      <c r="G503" s="165">
        <f t="shared" ca="1" si="30"/>
        <v>41493</v>
      </c>
      <c r="H503" s="166">
        <f>'Order Form'!$K$13</f>
        <v>0</v>
      </c>
      <c r="I503" s="169">
        <f>'Order Form'!F518</f>
        <v>9.18</v>
      </c>
      <c r="J503" s="164">
        <f>'Order Form'!K518</f>
        <v>0</v>
      </c>
      <c r="K503" s="164" t="str">
        <f t="shared" si="32"/>
        <v>F</v>
      </c>
      <c r="L503" s="164">
        <f>IF('Pricing + Order Summary'!$O$13&gt;=5000,14,IF('Pricing + Order Summary'!$O$13&gt;=3500,15,IF('Pricing + Order Summary'!$O$13&gt;=2500,16,IF('Pricing + Order Summary'!$O$13&gt;=1000,23,21))))</f>
        <v>21</v>
      </c>
      <c r="M503" s="164" t="str">
        <f t="shared" si="33"/>
        <v>SPR2014-1-0</v>
      </c>
    </row>
    <row r="504" spans="1:13">
      <c r="A504" s="167">
        <f>'Order Form'!A519</f>
        <v>105637</v>
      </c>
      <c r="B504" s="167">
        <f>'Order Form'!A519</f>
        <v>105637</v>
      </c>
      <c r="C504" s="168">
        <f t="shared" si="31"/>
        <v>105637</v>
      </c>
      <c r="D504" s="164">
        <f>'Order Form'!$N$2</f>
        <v>0</v>
      </c>
      <c r="E504" s="165">
        <f>'Order Form'!$K$11</f>
        <v>0</v>
      </c>
      <c r="F504" s="165" t="str">
        <f>IF(ISBLANK('Order Form'!$K$12),"",'Order Form'!$K$12)</f>
        <v/>
      </c>
      <c r="G504" s="165">
        <f t="shared" ca="1" si="30"/>
        <v>41493</v>
      </c>
      <c r="H504" s="166">
        <f>'Order Form'!$K$13</f>
        <v>0</v>
      </c>
      <c r="I504" s="169">
        <f>'Order Form'!F519</f>
        <v>9.18</v>
      </c>
      <c r="J504" s="164">
        <f>'Order Form'!K519</f>
        <v>0</v>
      </c>
      <c r="K504" s="164" t="str">
        <f t="shared" si="32"/>
        <v>F</v>
      </c>
      <c r="L504" s="164">
        <f>IF('Pricing + Order Summary'!$O$13&gt;=5000,14,IF('Pricing + Order Summary'!$O$13&gt;=3500,15,IF('Pricing + Order Summary'!$O$13&gt;=2500,16,IF('Pricing + Order Summary'!$O$13&gt;=1000,23,21))))</f>
        <v>21</v>
      </c>
      <c r="M504" s="164" t="str">
        <f t="shared" si="33"/>
        <v>SPR2014-1-0</v>
      </c>
    </row>
    <row r="505" spans="1:13">
      <c r="A505" s="167">
        <f>'Order Form'!A520</f>
        <v>101414</v>
      </c>
      <c r="B505" s="167">
        <f>'Order Form'!A520</f>
        <v>101414</v>
      </c>
      <c r="C505" s="168">
        <f t="shared" si="31"/>
        <v>101414</v>
      </c>
      <c r="D505" s="164">
        <f>'Order Form'!$N$2</f>
        <v>0</v>
      </c>
      <c r="E505" s="165">
        <f>'Order Form'!$K$11</f>
        <v>0</v>
      </c>
      <c r="F505" s="165" t="str">
        <f>IF(ISBLANK('Order Form'!$K$12),"",'Order Form'!$K$12)</f>
        <v/>
      </c>
      <c r="G505" s="165">
        <f t="shared" ca="1" si="30"/>
        <v>41493</v>
      </c>
      <c r="H505" s="166">
        <f>'Order Form'!$K$13</f>
        <v>0</v>
      </c>
      <c r="I505" s="169">
        <f>'Order Form'!F520</f>
        <v>9.18</v>
      </c>
      <c r="J505" s="164">
        <f>'Order Form'!K520</f>
        <v>0</v>
      </c>
      <c r="K505" s="164" t="str">
        <f t="shared" si="32"/>
        <v>F</v>
      </c>
      <c r="L505" s="164">
        <f>IF('Pricing + Order Summary'!$O$13&gt;=5000,14,IF('Pricing + Order Summary'!$O$13&gt;=3500,15,IF('Pricing + Order Summary'!$O$13&gt;=2500,16,IF('Pricing + Order Summary'!$O$13&gt;=1000,23,21))))</f>
        <v>21</v>
      </c>
      <c r="M505" s="164" t="str">
        <f t="shared" si="33"/>
        <v>SPR2014-1-0</v>
      </c>
    </row>
    <row r="506" spans="1:13">
      <c r="A506" s="167">
        <f>'Order Form'!A521</f>
        <v>100294</v>
      </c>
      <c r="B506" s="167">
        <f>'Order Form'!A521</f>
        <v>100294</v>
      </c>
      <c r="C506" s="168">
        <f t="shared" si="31"/>
        <v>100294</v>
      </c>
      <c r="D506" s="164">
        <f>'Order Form'!$N$2</f>
        <v>0</v>
      </c>
      <c r="E506" s="165">
        <f>'Order Form'!$K$11</f>
        <v>0</v>
      </c>
      <c r="F506" s="165" t="str">
        <f>IF(ISBLANK('Order Form'!$K$12),"",'Order Form'!$K$12)</f>
        <v/>
      </c>
      <c r="G506" s="165">
        <f t="shared" ca="1" si="30"/>
        <v>41493</v>
      </c>
      <c r="H506" s="166">
        <f>'Order Form'!$K$13</f>
        <v>0</v>
      </c>
      <c r="I506" s="169">
        <f>'Order Form'!F521</f>
        <v>9.18</v>
      </c>
      <c r="J506" s="164">
        <f>'Order Form'!K521</f>
        <v>0</v>
      </c>
      <c r="K506" s="164" t="str">
        <f t="shared" si="32"/>
        <v>F</v>
      </c>
      <c r="L506" s="164">
        <f>IF('Pricing + Order Summary'!$O$13&gt;=5000,14,IF('Pricing + Order Summary'!$O$13&gt;=3500,15,IF('Pricing + Order Summary'!$O$13&gt;=2500,16,IF('Pricing + Order Summary'!$O$13&gt;=1000,23,21))))</f>
        <v>21</v>
      </c>
      <c r="M506" s="164" t="str">
        <f t="shared" si="33"/>
        <v>SPR2014-1-0</v>
      </c>
    </row>
    <row r="507" spans="1:13">
      <c r="A507" s="167">
        <f>'Order Form'!A522</f>
        <v>100304</v>
      </c>
      <c r="B507" s="167">
        <f>'Order Form'!A522</f>
        <v>100304</v>
      </c>
      <c r="C507" s="168">
        <f t="shared" si="31"/>
        <v>100304</v>
      </c>
      <c r="D507" s="164">
        <f>'Order Form'!$N$2</f>
        <v>0</v>
      </c>
      <c r="E507" s="165">
        <f>'Order Form'!$K$11</f>
        <v>0</v>
      </c>
      <c r="F507" s="165" t="str">
        <f>IF(ISBLANK('Order Form'!$K$12),"",'Order Form'!$K$12)</f>
        <v/>
      </c>
      <c r="G507" s="165">
        <f t="shared" ca="1" si="30"/>
        <v>41493</v>
      </c>
      <c r="H507" s="166">
        <f>'Order Form'!$K$13</f>
        <v>0</v>
      </c>
      <c r="I507" s="169">
        <f>'Order Form'!F522</f>
        <v>9.18</v>
      </c>
      <c r="J507" s="164">
        <f>'Order Form'!K522</f>
        <v>0</v>
      </c>
      <c r="K507" s="164" t="str">
        <f t="shared" si="32"/>
        <v>F</v>
      </c>
      <c r="L507" s="164">
        <f>IF('Pricing + Order Summary'!$O$13&gt;=5000,14,IF('Pricing + Order Summary'!$O$13&gt;=3500,15,IF('Pricing + Order Summary'!$O$13&gt;=2500,16,IF('Pricing + Order Summary'!$O$13&gt;=1000,23,21))))</f>
        <v>21</v>
      </c>
      <c r="M507" s="164" t="str">
        <f t="shared" si="33"/>
        <v>SPR2014-1-0</v>
      </c>
    </row>
    <row r="508" spans="1:13">
      <c r="A508" s="167">
        <f>'Order Form'!A523</f>
        <v>100301</v>
      </c>
      <c r="B508" s="167">
        <f>'Order Form'!A523</f>
        <v>100301</v>
      </c>
      <c r="C508" s="168">
        <f t="shared" si="31"/>
        <v>100301</v>
      </c>
      <c r="D508" s="164">
        <f>'Order Form'!$N$2</f>
        <v>0</v>
      </c>
      <c r="E508" s="165">
        <f>'Order Form'!$K$11</f>
        <v>0</v>
      </c>
      <c r="F508" s="165" t="str">
        <f>IF(ISBLANK('Order Form'!$K$12),"",'Order Form'!$K$12)</f>
        <v/>
      </c>
      <c r="G508" s="165">
        <f t="shared" ca="1" si="30"/>
        <v>41493</v>
      </c>
      <c r="H508" s="166">
        <f>'Order Form'!$K$13</f>
        <v>0</v>
      </c>
      <c r="I508" s="169">
        <f>'Order Form'!F523</f>
        <v>9.18</v>
      </c>
      <c r="J508" s="164">
        <f>'Order Form'!K523</f>
        <v>0</v>
      </c>
      <c r="K508" s="164" t="str">
        <f t="shared" si="32"/>
        <v>F</v>
      </c>
      <c r="L508" s="164">
        <f>IF('Pricing + Order Summary'!$O$13&gt;=5000,14,IF('Pricing + Order Summary'!$O$13&gt;=3500,15,IF('Pricing + Order Summary'!$O$13&gt;=2500,16,IF('Pricing + Order Summary'!$O$13&gt;=1000,23,21))))</f>
        <v>21</v>
      </c>
      <c r="M508" s="164" t="str">
        <f t="shared" si="33"/>
        <v>SPR2014-1-0</v>
      </c>
    </row>
    <row r="509" spans="1:13">
      <c r="A509" s="167">
        <f>'Order Form'!A524</f>
        <v>101410</v>
      </c>
      <c r="B509" s="167">
        <f>'Order Form'!A524</f>
        <v>101410</v>
      </c>
      <c r="C509" s="168">
        <f t="shared" si="31"/>
        <v>101410</v>
      </c>
      <c r="D509" s="164">
        <f>'Order Form'!$N$2</f>
        <v>0</v>
      </c>
      <c r="E509" s="165">
        <f>'Order Form'!$K$11</f>
        <v>0</v>
      </c>
      <c r="F509" s="165" t="str">
        <f>IF(ISBLANK('Order Form'!$K$12),"",'Order Form'!$K$12)</f>
        <v/>
      </c>
      <c r="G509" s="165">
        <f t="shared" ca="1" si="30"/>
        <v>41493</v>
      </c>
      <c r="H509" s="166">
        <f>'Order Form'!$K$13</f>
        <v>0</v>
      </c>
      <c r="I509" s="169">
        <f>'Order Form'!F524</f>
        <v>9.18</v>
      </c>
      <c r="J509" s="164">
        <f>'Order Form'!K524</f>
        <v>0</v>
      </c>
      <c r="K509" s="164" t="str">
        <f t="shared" si="32"/>
        <v>F</v>
      </c>
      <c r="L509" s="164">
        <f>IF('Pricing + Order Summary'!$O$13&gt;=5000,14,IF('Pricing + Order Summary'!$O$13&gt;=3500,15,IF('Pricing + Order Summary'!$O$13&gt;=2500,16,IF('Pricing + Order Summary'!$O$13&gt;=1000,23,21))))</f>
        <v>21</v>
      </c>
      <c r="M509" s="164" t="str">
        <f t="shared" si="33"/>
        <v>SPR2014-1-0</v>
      </c>
    </row>
    <row r="510" spans="1:13">
      <c r="A510" s="167">
        <f>'Order Form'!A525</f>
        <v>100303</v>
      </c>
      <c r="B510" s="167">
        <f>'Order Form'!A525</f>
        <v>100303</v>
      </c>
      <c r="C510" s="168">
        <f t="shared" si="31"/>
        <v>100303</v>
      </c>
      <c r="D510" s="164">
        <f>'Order Form'!$N$2</f>
        <v>0</v>
      </c>
      <c r="E510" s="165">
        <f>'Order Form'!$K$11</f>
        <v>0</v>
      </c>
      <c r="F510" s="165" t="str">
        <f>IF(ISBLANK('Order Form'!$K$12),"",'Order Form'!$K$12)</f>
        <v/>
      </c>
      <c r="G510" s="165">
        <f t="shared" ca="1" si="30"/>
        <v>41493</v>
      </c>
      <c r="H510" s="166">
        <f>'Order Form'!$K$13</f>
        <v>0</v>
      </c>
      <c r="I510" s="169">
        <f>'Order Form'!F525</f>
        <v>9.18</v>
      </c>
      <c r="J510" s="164">
        <f>'Order Form'!K525</f>
        <v>0</v>
      </c>
      <c r="K510" s="164" t="str">
        <f t="shared" si="32"/>
        <v>F</v>
      </c>
      <c r="L510" s="164">
        <f>IF('Pricing + Order Summary'!$O$13&gt;=5000,14,IF('Pricing + Order Summary'!$O$13&gt;=3500,15,IF('Pricing + Order Summary'!$O$13&gt;=2500,16,IF('Pricing + Order Summary'!$O$13&gt;=1000,23,21))))</f>
        <v>21</v>
      </c>
      <c r="M510" s="164" t="str">
        <f t="shared" si="33"/>
        <v>SPR2014-1-0</v>
      </c>
    </row>
    <row r="511" spans="1:13">
      <c r="A511" s="167">
        <f>'Order Form'!A526</f>
        <v>100299</v>
      </c>
      <c r="B511" s="167">
        <f>'Order Form'!A526</f>
        <v>100299</v>
      </c>
      <c r="C511" s="168">
        <f t="shared" si="31"/>
        <v>100299</v>
      </c>
      <c r="D511" s="164">
        <f>'Order Form'!$N$2</f>
        <v>0</v>
      </c>
      <c r="E511" s="165">
        <f>'Order Form'!$K$11</f>
        <v>0</v>
      </c>
      <c r="F511" s="165" t="str">
        <f>IF(ISBLANK('Order Form'!$K$12),"",'Order Form'!$K$12)</f>
        <v/>
      </c>
      <c r="G511" s="165">
        <f t="shared" ca="1" si="30"/>
        <v>41493</v>
      </c>
      <c r="H511" s="166">
        <f>'Order Form'!$K$13</f>
        <v>0</v>
      </c>
      <c r="I511" s="169">
        <f>'Order Form'!F526</f>
        <v>9.18</v>
      </c>
      <c r="J511" s="164">
        <f>'Order Form'!K526</f>
        <v>0</v>
      </c>
      <c r="K511" s="164" t="str">
        <f t="shared" si="32"/>
        <v>F</v>
      </c>
      <c r="L511" s="164">
        <f>IF('Pricing + Order Summary'!$O$13&gt;=5000,14,IF('Pricing + Order Summary'!$O$13&gt;=3500,15,IF('Pricing + Order Summary'!$O$13&gt;=2500,16,IF('Pricing + Order Summary'!$O$13&gt;=1000,23,21))))</f>
        <v>21</v>
      </c>
      <c r="M511" s="164" t="str">
        <f t="shared" si="33"/>
        <v>SPR2014-1-0</v>
      </c>
    </row>
    <row r="512" spans="1:13">
      <c r="A512" s="167">
        <f>'Order Form'!A527</f>
        <v>100298</v>
      </c>
      <c r="B512" s="167">
        <f>'Order Form'!A527</f>
        <v>100298</v>
      </c>
      <c r="C512" s="168">
        <f t="shared" si="31"/>
        <v>100298</v>
      </c>
      <c r="D512" s="164">
        <f>'Order Form'!$N$2</f>
        <v>0</v>
      </c>
      <c r="E512" s="165">
        <f>'Order Form'!$K$11</f>
        <v>0</v>
      </c>
      <c r="F512" s="165" t="str">
        <f>IF(ISBLANK('Order Form'!$K$12),"",'Order Form'!$K$12)</f>
        <v/>
      </c>
      <c r="G512" s="165">
        <f t="shared" ca="1" si="30"/>
        <v>41493</v>
      </c>
      <c r="H512" s="166">
        <f>'Order Form'!$K$13</f>
        <v>0</v>
      </c>
      <c r="I512" s="169">
        <f>'Order Form'!F527</f>
        <v>9.18</v>
      </c>
      <c r="J512" s="164">
        <f>'Order Form'!K527</f>
        <v>0</v>
      </c>
      <c r="K512" s="164" t="str">
        <f t="shared" si="32"/>
        <v>F</v>
      </c>
      <c r="L512" s="164">
        <f>IF('Pricing + Order Summary'!$O$13&gt;=5000,14,IF('Pricing + Order Summary'!$O$13&gt;=3500,15,IF('Pricing + Order Summary'!$O$13&gt;=2500,16,IF('Pricing + Order Summary'!$O$13&gt;=1000,23,21))))</f>
        <v>21</v>
      </c>
      <c r="M512" s="164" t="str">
        <f t="shared" si="33"/>
        <v>SPR2014-1-0</v>
      </c>
    </row>
    <row r="513" spans="1:13">
      <c r="A513" s="167">
        <f>'Order Form'!A528</f>
        <v>100305</v>
      </c>
      <c r="B513" s="167">
        <f>'Order Form'!A528</f>
        <v>100305</v>
      </c>
      <c r="C513" s="168">
        <f t="shared" si="31"/>
        <v>100305</v>
      </c>
      <c r="D513" s="164">
        <f>'Order Form'!$N$2</f>
        <v>0</v>
      </c>
      <c r="E513" s="165">
        <f>'Order Form'!$K$11</f>
        <v>0</v>
      </c>
      <c r="F513" s="165" t="str">
        <f>IF(ISBLANK('Order Form'!$K$12),"",'Order Form'!$K$12)</f>
        <v/>
      </c>
      <c r="G513" s="165">
        <f t="shared" ca="1" si="30"/>
        <v>41493</v>
      </c>
      <c r="H513" s="166">
        <f>'Order Form'!$K$13</f>
        <v>0</v>
      </c>
      <c r="I513" s="169">
        <f>'Order Form'!F528</f>
        <v>9.18</v>
      </c>
      <c r="J513" s="164">
        <f>'Order Form'!K528</f>
        <v>0</v>
      </c>
      <c r="K513" s="164" t="str">
        <f t="shared" si="32"/>
        <v>F</v>
      </c>
      <c r="L513" s="164">
        <f>IF('Pricing + Order Summary'!$O$13&gt;=5000,14,IF('Pricing + Order Summary'!$O$13&gt;=3500,15,IF('Pricing + Order Summary'!$O$13&gt;=2500,16,IF('Pricing + Order Summary'!$O$13&gt;=1000,23,21))))</f>
        <v>21</v>
      </c>
      <c r="M513" s="164" t="str">
        <f t="shared" si="33"/>
        <v>SPR2014-1-0</v>
      </c>
    </row>
    <row r="514" spans="1:13">
      <c r="A514" s="167">
        <f>'Order Form'!A529</f>
        <v>101279</v>
      </c>
      <c r="B514" s="167">
        <f>'Order Form'!A529</f>
        <v>101279</v>
      </c>
      <c r="C514" s="168">
        <f t="shared" si="31"/>
        <v>101279</v>
      </c>
      <c r="D514" s="164">
        <f>'Order Form'!$N$2</f>
        <v>0</v>
      </c>
      <c r="E514" s="165">
        <f>'Order Form'!$K$11</f>
        <v>0</v>
      </c>
      <c r="F514" s="165" t="str">
        <f>IF(ISBLANK('Order Form'!$K$12),"",'Order Form'!$K$12)</f>
        <v/>
      </c>
      <c r="G514" s="165">
        <f t="shared" ref="G514:G577" ca="1" si="34">TODAY()</f>
        <v>41493</v>
      </c>
      <c r="H514" s="166">
        <f>'Order Form'!$K$13</f>
        <v>0</v>
      </c>
      <c r="I514" s="169">
        <f>'Order Form'!F529</f>
        <v>5.5</v>
      </c>
      <c r="J514" s="164">
        <f>'Order Form'!K529</f>
        <v>0</v>
      </c>
      <c r="K514" s="164" t="str">
        <f t="shared" si="32"/>
        <v>F</v>
      </c>
      <c r="L514" s="164">
        <f>IF('Pricing + Order Summary'!$O$13&gt;=5000,14,IF('Pricing + Order Summary'!$O$13&gt;=3500,15,IF('Pricing + Order Summary'!$O$13&gt;=2500,16,IF('Pricing + Order Summary'!$O$13&gt;=1000,23,21))))</f>
        <v>21</v>
      </c>
      <c r="M514" s="164" t="str">
        <f t="shared" si="33"/>
        <v>SPR2014-1-0</v>
      </c>
    </row>
    <row r="515" spans="1:13">
      <c r="A515" s="167">
        <f>'Order Form'!A530</f>
        <v>101276</v>
      </c>
      <c r="B515" s="167">
        <f>'Order Form'!A530</f>
        <v>101276</v>
      </c>
      <c r="C515" s="168">
        <f t="shared" ref="C515:C532" si="35">IF(B515=0,A515,B515)</f>
        <v>101276</v>
      </c>
      <c r="D515" s="164">
        <f>'Order Form'!$N$2</f>
        <v>0</v>
      </c>
      <c r="E515" s="165">
        <f>'Order Form'!$K$11</f>
        <v>0</v>
      </c>
      <c r="F515" s="165" t="str">
        <f>IF(ISBLANK('Order Form'!$K$12),"",'Order Form'!$K$12)</f>
        <v/>
      </c>
      <c r="G515" s="165">
        <f t="shared" ca="1" si="34"/>
        <v>41493</v>
      </c>
      <c r="H515" s="166">
        <f>'Order Form'!$K$13</f>
        <v>0</v>
      </c>
      <c r="I515" s="169">
        <f>'Order Form'!F530</f>
        <v>5.5</v>
      </c>
      <c r="J515" s="164">
        <f>'Order Form'!K530</f>
        <v>0</v>
      </c>
      <c r="K515" s="164" t="str">
        <f t="shared" ref="K515:K532" si="36">IF(J515=0,"F","T")</f>
        <v>F</v>
      </c>
      <c r="L515" s="164">
        <f>IF('Pricing + Order Summary'!$O$13&gt;=5000,14,IF('Pricing + Order Summary'!$O$13&gt;=3500,15,IF('Pricing + Order Summary'!$O$13&gt;=2500,16,IF('Pricing + Order Summary'!$O$13&gt;=1000,23,21))))</f>
        <v>21</v>
      </c>
      <c r="M515" s="164" t="str">
        <f t="shared" ref="M515:M531" si="37">"SPR2014"&amp;"-1-"&amp;D515</f>
        <v>SPR2014-1-0</v>
      </c>
    </row>
    <row r="516" spans="1:13">
      <c r="A516" s="167">
        <f>'Order Form'!A531</f>
        <v>105775</v>
      </c>
      <c r="B516" s="167">
        <f>'Order Form'!A531</f>
        <v>105775</v>
      </c>
      <c r="C516" s="168">
        <f t="shared" si="35"/>
        <v>105775</v>
      </c>
      <c r="D516" s="164">
        <f>'Order Form'!$N$2</f>
        <v>0</v>
      </c>
      <c r="E516" s="165">
        <f>'Order Form'!$K$11</f>
        <v>0</v>
      </c>
      <c r="F516" s="165" t="str">
        <f>IF(ISBLANK('Order Form'!$K$12),"",'Order Form'!$K$12)</f>
        <v/>
      </c>
      <c r="G516" s="165">
        <f t="shared" ca="1" si="34"/>
        <v>41493</v>
      </c>
      <c r="H516" s="166">
        <f>'Order Form'!$K$13</f>
        <v>0</v>
      </c>
      <c r="I516" s="169">
        <f>'Order Form'!F531</f>
        <v>5.5</v>
      </c>
      <c r="J516" s="164">
        <f>'Order Form'!K531</f>
        <v>0</v>
      </c>
      <c r="K516" s="164" t="str">
        <f t="shared" si="36"/>
        <v>F</v>
      </c>
      <c r="L516" s="164">
        <f>IF('Pricing + Order Summary'!$O$13&gt;=5000,14,IF('Pricing + Order Summary'!$O$13&gt;=3500,15,IF('Pricing + Order Summary'!$O$13&gt;=2500,16,IF('Pricing + Order Summary'!$O$13&gt;=1000,23,21))))</f>
        <v>21</v>
      </c>
      <c r="M516" s="164" t="str">
        <f t="shared" si="37"/>
        <v>SPR2014-1-0</v>
      </c>
    </row>
    <row r="517" spans="1:13">
      <c r="A517" s="167">
        <f>'Order Form'!A532</f>
        <v>105776</v>
      </c>
      <c r="B517" s="167">
        <f>'Order Form'!A532</f>
        <v>105776</v>
      </c>
      <c r="C517" s="168">
        <f t="shared" si="35"/>
        <v>105776</v>
      </c>
      <c r="D517" s="164">
        <f>'Order Form'!$N$2</f>
        <v>0</v>
      </c>
      <c r="E517" s="165">
        <f>'Order Form'!$K$11</f>
        <v>0</v>
      </c>
      <c r="F517" s="165" t="str">
        <f>IF(ISBLANK('Order Form'!$K$12),"",'Order Form'!$K$12)</f>
        <v/>
      </c>
      <c r="G517" s="165">
        <f t="shared" ca="1" si="34"/>
        <v>41493</v>
      </c>
      <c r="H517" s="166">
        <f>'Order Form'!$K$13</f>
        <v>0</v>
      </c>
      <c r="I517" s="169">
        <f>'Order Form'!F532</f>
        <v>5.5</v>
      </c>
      <c r="J517" s="164">
        <f>'Order Form'!K532</f>
        <v>0</v>
      </c>
      <c r="K517" s="164" t="str">
        <f t="shared" si="36"/>
        <v>F</v>
      </c>
      <c r="L517" s="164">
        <f>IF('Pricing + Order Summary'!$O$13&gt;=5000,14,IF('Pricing + Order Summary'!$O$13&gt;=3500,15,IF('Pricing + Order Summary'!$O$13&gt;=2500,16,IF('Pricing + Order Summary'!$O$13&gt;=1000,23,21))))</f>
        <v>21</v>
      </c>
      <c r="M517" s="164" t="str">
        <f t="shared" si="37"/>
        <v>SPR2014-1-0</v>
      </c>
    </row>
    <row r="518" spans="1:13">
      <c r="A518" s="167">
        <f>'Order Form'!A533</f>
        <v>105777</v>
      </c>
      <c r="B518" s="167">
        <f>'Order Form'!A533</f>
        <v>105777</v>
      </c>
      <c r="C518" s="168">
        <f t="shared" si="35"/>
        <v>105777</v>
      </c>
      <c r="D518" s="164">
        <f>'Order Form'!$N$2</f>
        <v>0</v>
      </c>
      <c r="E518" s="165">
        <f>'Order Form'!$K$11</f>
        <v>0</v>
      </c>
      <c r="F518" s="165" t="str">
        <f>IF(ISBLANK('Order Form'!$K$12),"",'Order Form'!$K$12)</f>
        <v/>
      </c>
      <c r="G518" s="165">
        <f t="shared" ca="1" si="34"/>
        <v>41493</v>
      </c>
      <c r="H518" s="166">
        <f>'Order Form'!$K$13</f>
        <v>0</v>
      </c>
      <c r="I518" s="169">
        <f>'Order Form'!F533</f>
        <v>5.5</v>
      </c>
      <c r="J518" s="164">
        <f>'Order Form'!K533</f>
        <v>0</v>
      </c>
      <c r="K518" s="164" t="str">
        <f t="shared" si="36"/>
        <v>F</v>
      </c>
      <c r="L518" s="164">
        <f>IF('Pricing + Order Summary'!$O$13&gt;=5000,14,IF('Pricing + Order Summary'!$O$13&gt;=3500,15,IF('Pricing + Order Summary'!$O$13&gt;=2500,16,IF('Pricing + Order Summary'!$O$13&gt;=1000,23,21))))</f>
        <v>21</v>
      </c>
      <c r="M518" s="164" t="str">
        <f t="shared" si="37"/>
        <v>SPR2014-1-0</v>
      </c>
    </row>
    <row r="519" spans="1:13">
      <c r="A519" s="167">
        <f>'Order Form'!A534</f>
        <v>105778</v>
      </c>
      <c r="B519" s="167">
        <f>'Order Form'!A534</f>
        <v>105778</v>
      </c>
      <c r="C519" s="168">
        <f t="shared" si="35"/>
        <v>105778</v>
      </c>
      <c r="D519" s="164">
        <f>'Order Form'!$N$2</f>
        <v>0</v>
      </c>
      <c r="E519" s="165">
        <f>'Order Form'!$K$11</f>
        <v>0</v>
      </c>
      <c r="F519" s="165" t="str">
        <f>IF(ISBLANK('Order Form'!$K$12),"",'Order Form'!$K$12)</f>
        <v/>
      </c>
      <c r="G519" s="165">
        <f t="shared" ca="1" si="34"/>
        <v>41493</v>
      </c>
      <c r="H519" s="166">
        <f>'Order Form'!$K$13</f>
        <v>0</v>
      </c>
      <c r="I519" s="169">
        <f>'Order Form'!F534</f>
        <v>5.5</v>
      </c>
      <c r="J519" s="164">
        <f>'Order Form'!K534</f>
        <v>0</v>
      </c>
      <c r="K519" s="164" t="str">
        <f t="shared" si="36"/>
        <v>F</v>
      </c>
      <c r="L519" s="164">
        <f>IF('Pricing + Order Summary'!$O$13&gt;=5000,14,IF('Pricing + Order Summary'!$O$13&gt;=3500,15,IF('Pricing + Order Summary'!$O$13&gt;=2500,16,IF('Pricing + Order Summary'!$O$13&gt;=1000,23,21))))</f>
        <v>21</v>
      </c>
      <c r="M519" s="164" t="str">
        <f t="shared" si="37"/>
        <v>SPR2014-1-0</v>
      </c>
    </row>
    <row r="520" spans="1:13">
      <c r="A520" s="167">
        <f>'Order Form'!A535</f>
        <v>101278</v>
      </c>
      <c r="B520" s="167">
        <f>'Order Form'!A535</f>
        <v>101278</v>
      </c>
      <c r="C520" s="168">
        <f t="shared" si="35"/>
        <v>101278</v>
      </c>
      <c r="D520" s="164">
        <f>'Order Form'!$N$2</f>
        <v>0</v>
      </c>
      <c r="E520" s="165">
        <f>'Order Form'!$K$11</f>
        <v>0</v>
      </c>
      <c r="F520" s="165" t="str">
        <f>IF(ISBLANK('Order Form'!$K$12),"",'Order Form'!$K$12)</f>
        <v/>
      </c>
      <c r="G520" s="165">
        <f t="shared" ca="1" si="34"/>
        <v>41493</v>
      </c>
      <c r="H520" s="166">
        <f>'Order Form'!$K$13</f>
        <v>0</v>
      </c>
      <c r="I520" s="169">
        <f>'Order Form'!F535</f>
        <v>5.5</v>
      </c>
      <c r="J520" s="164">
        <f>'Order Form'!K535</f>
        <v>0</v>
      </c>
      <c r="K520" s="164" t="str">
        <f t="shared" si="36"/>
        <v>F</v>
      </c>
      <c r="L520" s="164">
        <f>IF('Pricing + Order Summary'!$O$13&gt;=5000,14,IF('Pricing + Order Summary'!$O$13&gt;=3500,15,IF('Pricing + Order Summary'!$O$13&gt;=2500,16,IF('Pricing + Order Summary'!$O$13&gt;=1000,23,21))))</f>
        <v>21</v>
      </c>
      <c r="M520" s="164" t="str">
        <f t="shared" si="37"/>
        <v>SPR2014-1-0</v>
      </c>
    </row>
    <row r="521" spans="1:13">
      <c r="A521" s="167">
        <f>'Order Form'!A536</f>
        <v>101277</v>
      </c>
      <c r="B521" s="167">
        <f>'Order Form'!A536</f>
        <v>101277</v>
      </c>
      <c r="C521" s="168">
        <f t="shared" si="35"/>
        <v>101277</v>
      </c>
      <c r="D521" s="164">
        <f>'Order Form'!$N$2</f>
        <v>0</v>
      </c>
      <c r="E521" s="165">
        <f>'Order Form'!$K$11</f>
        <v>0</v>
      </c>
      <c r="F521" s="165" t="str">
        <f>IF(ISBLANK('Order Form'!$K$12),"",'Order Form'!$K$12)</f>
        <v/>
      </c>
      <c r="G521" s="165">
        <f t="shared" ca="1" si="34"/>
        <v>41493</v>
      </c>
      <c r="H521" s="166">
        <f>'Order Form'!$K$13</f>
        <v>0</v>
      </c>
      <c r="I521" s="169">
        <f>'Order Form'!F536</f>
        <v>5.5</v>
      </c>
      <c r="J521" s="164">
        <f>'Order Form'!K536</f>
        <v>0</v>
      </c>
      <c r="K521" s="164" t="str">
        <f t="shared" si="36"/>
        <v>F</v>
      </c>
      <c r="L521" s="164">
        <f>IF('Pricing + Order Summary'!$O$13&gt;=5000,14,IF('Pricing + Order Summary'!$O$13&gt;=3500,15,IF('Pricing + Order Summary'!$O$13&gt;=2500,16,IF('Pricing + Order Summary'!$O$13&gt;=1000,23,21))))</f>
        <v>21</v>
      </c>
      <c r="M521" s="164" t="str">
        <f t="shared" si="37"/>
        <v>SPR2014-1-0</v>
      </c>
    </row>
    <row r="522" spans="1:13">
      <c r="A522" s="167">
        <f>'Order Form'!A537</f>
        <v>100282</v>
      </c>
      <c r="B522" s="167">
        <f>'Order Form'!A537</f>
        <v>100282</v>
      </c>
      <c r="C522" s="168">
        <f t="shared" si="35"/>
        <v>100282</v>
      </c>
      <c r="D522" s="164">
        <f>'Order Form'!$N$2</f>
        <v>0</v>
      </c>
      <c r="E522" s="165">
        <f>'Order Form'!$K$11</f>
        <v>0</v>
      </c>
      <c r="F522" s="165" t="str">
        <f>IF(ISBLANK('Order Form'!$K$12),"",'Order Form'!$K$12)</f>
        <v/>
      </c>
      <c r="G522" s="165">
        <f t="shared" ca="1" si="34"/>
        <v>41493</v>
      </c>
      <c r="H522" s="166">
        <f>'Order Form'!$K$13</f>
        <v>0</v>
      </c>
      <c r="I522" s="169">
        <f>'Order Form'!F537</f>
        <v>5.5</v>
      </c>
      <c r="J522" s="164">
        <f>'Order Form'!K537</f>
        <v>0</v>
      </c>
      <c r="K522" s="164" t="str">
        <f t="shared" si="36"/>
        <v>F</v>
      </c>
      <c r="L522" s="164">
        <f>IF('Pricing + Order Summary'!$O$13&gt;=5000,14,IF('Pricing + Order Summary'!$O$13&gt;=3500,15,IF('Pricing + Order Summary'!$O$13&gt;=2500,16,IF('Pricing + Order Summary'!$O$13&gt;=1000,23,21))))</f>
        <v>21</v>
      </c>
      <c r="M522" s="164" t="str">
        <f t="shared" si="37"/>
        <v>SPR2014-1-0</v>
      </c>
    </row>
    <row r="523" spans="1:13">
      <c r="A523" s="167">
        <f>'Order Form'!A538</f>
        <v>100283</v>
      </c>
      <c r="B523" s="167">
        <f>'Order Form'!A538</f>
        <v>100283</v>
      </c>
      <c r="C523" s="168">
        <f t="shared" si="35"/>
        <v>100283</v>
      </c>
      <c r="D523" s="164">
        <f>'Order Form'!$N$2</f>
        <v>0</v>
      </c>
      <c r="E523" s="165">
        <f>'Order Form'!$K$11</f>
        <v>0</v>
      </c>
      <c r="F523" s="165" t="str">
        <f>IF(ISBLANK('Order Form'!$K$12),"",'Order Form'!$K$12)</f>
        <v/>
      </c>
      <c r="G523" s="165">
        <f t="shared" ca="1" si="34"/>
        <v>41493</v>
      </c>
      <c r="H523" s="166">
        <f>'Order Form'!$K$13</f>
        <v>0</v>
      </c>
      <c r="I523" s="169">
        <f>'Order Form'!F538</f>
        <v>5.5</v>
      </c>
      <c r="J523" s="164">
        <f>'Order Form'!K538</f>
        <v>0</v>
      </c>
      <c r="K523" s="164" t="str">
        <f t="shared" si="36"/>
        <v>F</v>
      </c>
      <c r="L523" s="164">
        <f>IF('Pricing + Order Summary'!$O$13&gt;=5000,14,IF('Pricing + Order Summary'!$O$13&gt;=3500,15,IF('Pricing + Order Summary'!$O$13&gt;=2500,16,IF('Pricing + Order Summary'!$O$13&gt;=1000,23,21))))</f>
        <v>21</v>
      </c>
      <c r="M523" s="164" t="str">
        <f t="shared" si="37"/>
        <v>SPR2014-1-0</v>
      </c>
    </row>
    <row r="524" spans="1:13">
      <c r="A524" s="167">
        <f>'Order Form'!A539</f>
        <v>100284</v>
      </c>
      <c r="B524" s="167">
        <f>'Order Form'!A539</f>
        <v>100284</v>
      </c>
      <c r="C524" s="168">
        <f t="shared" si="35"/>
        <v>100284</v>
      </c>
      <c r="D524" s="164">
        <f>'Order Form'!$N$2</f>
        <v>0</v>
      </c>
      <c r="E524" s="165">
        <f>'Order Form'!$K$11</f>
        <v>0</v>
      </c>
      <c r="F524" s="165" t="str">
        <f>IF(ISBLANK('Order Form'!$K$12),"",'Order Form'!$K$12)</f>
        <v/>
      </c>
      <c r="G524" s="165">
        <f t="shared" ca="1" si="34"/>
        <v>41493</v>
      </c>
      <c r="H524" s="166">
        <f>'Order Form'!$K$13</f>
        <v>0</v>
      </c>
      <c r="I524" s="169">
        <f>'Order Form'!F539</f>
        <v>5.5</v>
      </c>
      <c r="J524" s="164">
        <f>'Order Form'!K539</f>
        <v>0</v>
      </c>
      <c r="K524" s="164" t="str">
        <f t="shared" si="36"/>
        <v>F</v>
      </c>
      <c r="L524" s="164">
        <f>IF('Pricing + Order Summary'!$O$13&gt;=5000,14,IF('Pricing + Order Summary'!$O$13&gt;=3500,15,IF('Pricing + Order Summary'!$O$13&gt;=2500,16,IF('Pricing + Order Summary'!$O$13&gt;=1000,23,21))))</f>
        <v>21</v>
      </c>
      <c r="M524" s="164" t="str">
        <f t="shared" si="37"/>
        <v>SPR2014-1-0</v>
      </c>
    </row>
    <row r="525" spans="1:13">
      <c r="A525" s="167">
        <f>'Order Form'!A540</f>
        <v>100285</v>
      </c>
      <c r="B525" s="167">
        <f>'Order Form'!A540</f>
        <v>100285</v>
      </c>
      <c r="C525" s="168">
        <f t="shared" si="35"/>
        <v>100285</v>
      </c>
      <c r="D525" s="164">
        <f>'Order Form'!$N$2</f>
        <v>0</v>
      </c>
      <c r="E525" s="165">
        <f>'Order Form'!$K$11</f>
        <v>0</v>
      </c>
      <c r="F525" s="165" t="str">
        <f>IF(ISBLANK('Order Form'!$K$12),"",'Order Form'!$K$12)</f>
        <v/>
      </c>
      <c r="G525" s="165">
        <f t="shared" ca="1" si="34"/>
        <v>41493</v>
      </c>
      <c r="H525" s="166">
        <f>'Order Form'!$K$13</f>
        <v>0</v>
      </c>
      <c r="I525" s="169">
        <f>'Order Form'!F540</f>
        <v>5.5</v>
      </c>
      <c r="J525" s="164">
        <f>'Order Form'!K540</f>
        <v>0</v>
      </c>
      <c r="K525" s="164" t="str">
        <f t="shared" si="36"/>
        <v>F</v>
      </c>
      <c r="L525" s="164">
        <f>IF('Pricing + Order Summary'!$O$13&gt;=5000,14,IF('Pricing + Order Summary'!$O$13&gt;=3500,15,IF('Pricing + Order Summary'!$O$13&gt;=2500,16,IF('Pricing + Order Summary'!$O$13&gt;=1000,23,21))))</f>
        <v>21</v>
      </c>
      <c r="M525" s="164" t="str">
        <f t="shared" si="37"/>
        <v>SPR2014-1-0</v>
      </c>
    </row>
    <row r="526" spans="1:13">
      <c r="A526" s="167">
        <f>'Order Form'!A541</f>
        <v>105771</v>
      </c>
      <c r="B526" s="167">
        <f>'Order Form'!A541</f>
        <v>105771</v>
      </c>
      <c r="C526" s="168">
        <f t="shared" si="35"/>
        <v>105771</v>
      </c>
      <c r="D526" s="164">
        <f>'Order Form'!$N$2</f>
        <v>0</v>
      </c>
      <c r="E526" s="165">
        <f>'Order Form'!$K$11</f>
        <v>0</v>
      </c>
      <c r="F526" s="165" t="str">
        <f>IF(ISBLANK('Order Form'!$K$12),"",'Order Form'!$K$12)</f>
        <v/>
      </c>
      <c r="G526" s="165">
        <f t="shared" ca="1" si="34"/>
        <v>41493</v>
      </c>
      <c r="H526" s="166">
        <f>'Order Form'!$K$13</f>
        <v>0</v>
      </c>
      <c r="I526" s="169">
        <f>'Order Form'!F541</f>
        <v>5.5</v>
      </c>
      <c r="J526" s="164">
        <f>'Order Form'!K541</f>
        <v>0</v>
      </c>
      <c r="K526" s="164" t="str">
        <f t="shared" si="36"/>
        <v>F</v>
      </c>
      <c r="L526" s="164">
        <f>IF('Pricing + Order Summary'!$O$13&gt;=5000,14,IF('Pricing + Order Summary'!$O$13&gt;=3500,15,IF('Pricing + Order Summary'!$O$13&gt;=2500,16,IF('Pricing + Order Summary'!$O$13&gt;=1000,23,21))))</f>
        <v>21</v>
      </c>
      <c r="M526" s="164" t="str">
        <f t="shared" si="37"/>
        <v>SPR2014-1-0</v>
      </c>
    </row>
    <row r="527" spans="1:13">
      <c r="A527" s="167">
        <f>'Order Form'!A542</f>
        <v>105772</v>
      </c>
      <c r="B527" s="167">
        <f>'Order Form'!A542</f>
        <v>105772</v>
      </c>
      <c r="C527" s="168">
        <f t="shared" si="35"/>
        <v>105772</v>
      </c>
      <c r="D527" s="164">
        <f>'Order Form'!$N$2</f>
        <v>0</v>
      </c>
      <c r="E527" s="165">
        <f>'Order Form'!$K$11</f>
        <v>0</v>
      </c>
      <c r="F527" s="165" t="str">
        <f>IF(ISBLANK('Order Form'!$K$12),"",'Order Form'!$K$12)</f>
        <v/>
      </c>
      <c r="G527" s="165">
        <f t="shared" ca="1" si="34"/>
        <v>41493</v>
      </c>
      <c r="H527" s="166">
        <f>'Order Form'!$K$13</f>
        <v>0</v>
      </c>
      <c r="I527" s="169">
        <f>'Order Form'!F542</f>
        <v>5.5</v>
      </c>
      <c r="J527" s="164">
        <f>'Order Form'!K542</f>
        <v>0</v>
      </c>
      <c r="K527" s="164" t="str">
        <f t="shared" si="36"/>
        <v>F</v>
      </c>
      <c r="L527" s="164">
        <f>IF('Pricing + Order Summary'!$O$13&gt;=5000,14,IF('Pricing + Order Summary'!$O$13&gt;=3500,15,IF('Pricing + Order Summary'!$O$13&gt;=2500,16,IF('Pricing + Order Summary'!$O$13&gt;=1000,23,21))))</f>
        <v>21</v>
      </c>
      <c r="M527" s="164" t="str">
        <f t="shared" si="37"/>
        <v>SPR2014-1-0</v>
      </c>
    </row>
    <row r="528" spans="1:13">
      <c r="A528" s="167">
        <f>'Order Form'!A543</f>
        <v>105773</v>
      </c>
      <c r="B528" s="167">
        <f>'Order Form'!A543</f>
        <v>105773</v>
      </c>
      <c r="C528" s="168">
        <f t="shared" si="35"/>
        <v>105773</v>
      </c>
      <c r="D528" s="164">
        <f>'Order Form'!$N$2</f>
        <v>0</v>
      </c>
      <c r="E528" s="165">
        <f>'Order Form'!$K$11</f>
        <v>0</v>
      </c>
      <c r="F528" s="165" t="str">
        <f>IF(ISBLANK('Order Form'!$K$12),"",'Order Form'!$K$12)</f>
        <v/>
      </c>
      <c r="G528" s="165">
        <f t="shared" ca="1" si="34"/>
        <v>41493</v>
      </c>
      <c r="H528" s="166">
        <f>'Order Form'!$K$13</f>
        <v>0</v>
      </c>
      <c r="I528" s="169">
        <f>'Order Form'!F543</f>
        <v>5.5</v>
      </c>
      <c r="J528" s="164">
        <f>'Order Form'!K543</f>
        <v>0</v>
      </c>
      <c r="K528" s="164" t="str">
        <f t="shared" si="36"/>
        <v>F</v>
      </c>
      <c r="L528" s="164">
        <f>IF('Pricing + Order Summary'!$O$13&gt;=5000,14,IF('Pricing + Order Summary'!$O$13&gt;=3500,15,IF('Pricing + Order Summary'!$O$13&gt;=2500,16,IF('Pricing + Order Summary'!$O$13&gt;=1000,23,21))))</f>
        <v>21</v>
      </c>
      <c r="M528" s="164" t="str">
        <f t="shared" si="37"/>
        <v>SPR2014-1-0</v>
      </c>
    </row>
    <row r="529" spans="1:13">
      <c r="A529" s="167">
        <f>'Order Form'!A544</f>
        <v>105774</v>
      </c>
      <c r="B529" s="167">
        <f>'Order Form'!A544</f>
        <v>105774</v>
      </c>
      <c r="C529" s="168">
        <f t="shared" si="35"/>
        <v>105774</v>
      </c>
      <c r="D529" s="164">
        <f>'Order Form'!$N$2</f>
        <v>0</v>
      </c>
      <c r="E529" s="165">
        <f>'Order Form'!$K$11</f>
        <v>0</v>
      </c>
      <c r="F529" s="165" t="str">
        <f>IF(ISBLANK('Order Form'!$K$12),"",'Order Form'!$K$12)</f>
        <v/>
      </c>
      <c r="G529" s="165">
        <f t="shared" ca="1" si="34"/>
        <v>41493</v>
      </c>
      <c r="H529" s="166">
        <f>'Order Form'!$K$13</f>
        <v>0</v>
      </c>
      <c r="I529" s="169">
        <f>'Order Form'!F544</f>
        <v>5.5</v>
      </c>
      <c r="J529" s="164">
        <f>'Order Form'!K544</f>
        <v>0</v>
      </c>
      <c r="K529" s="164" t="str">
        <f t="shared" si="36"/>
        <v>F</v>
      </c>
      <c r="L529" s="164">
        <f>IF('Pricing + Order Summary'!$O$13&gt;=5000,14,IF('Pricing + Order Summary'!$O$13&gt;=3500,15,IF('Pricing + Order Summary'!$O$13&gt;=2500,16,IF('Pricing + Order Summary'!$O$13&gt;=1000,23,21))))</f>
        <v>21</v>
      </c>
      <c r="M529" s="164" t="str">
        <f t="shared" si="37"/>
        <v>SPR2014-1-0</v>
      </c>
    </row>
    <row r="530" spans="1:13">
      <c r="A530" s="167">
        <f>'Order Form'!A545</f>
        <v>100286</v>
      </c>
      <c r="B530" s="167">
        <f>'Order Form'!A545</f>
        <v>100286</v>
      </c>
      <c r="C530" s="168">
        <f t="shared" si="35"/>
        <v>100286</v>
      </c>
      <c r="D530" s="164">
        <f>'Order Form'!$N$2</f>
        <v>0</v>
      </c>
      <c r="E530" s="165">
        <f>'Order Form'!$K$11</f>
        <v>0</v>
      </c>
      <c r="F530" s="165" t="str">
        <f>IF(ISBLANK('Order Form'!$K$12),"",'Order Form'!$K$12)</f>
        <v/>
      </c>
      <c r="G530" s="165">
        <f t="shared" ca="1" si="34"/>
        <v>41493</v>
      </c>
      <c r="H530" s="166">
        <f>'Order Form'!$K$13</f>
        <v>0</v>
      </c>
      <c r="I530" s="169">
        <f>'Order Form'!F545</f>
        <v>5.5</v>
      </c>
      <c r="J530" s="164">
        <f>'Order Form'!K545</f>
        <v>0</v>
      </c>
      <c r="K530" s="164" t="str">
        <f t="shared" si="36"/>
        <v>F</v>
      </c>
      <c r="L530" s="164">
        <f>IF('Pricing + Order Summary'!$O$13&gt;=5000,14,IF('Pricing + Order Summary'!$O$13&gt;=3500,15,IF('Pricing + Order Summary'!$O$13&gt;=2500,16,IF('Pricing + Order Summary'!$O$13&gt;=1000,23,21))))</f>
        <v>21</v>
      </c>
      <c r="M530" s="164" t="str">
        <f t="shared" si="37"/>
        <v>SPR2014-1-0</v>
      </c>
    </row>
    <row r="531" spans="1:13">
      <c r="A531" s="167">
        <f>'Order Form'!A546</f>
        <v>100287</v>
      </c>
      <c r="B531" s="167">
        <f>'Order Form'!A546</f>
        <v>100287</v>
      </c>
      <c r="C531" s="168">
        <f t="shared" si="35"/>
        <v>100287</v>
      </c>
      <c r="D531" s="164">
        <f>'Order Form'!$N$2</f>
        <v>0</v>
      </c>
      <c r="E531" s="165">
        <f>'Order Form'!$K$11</f>
        <v>0</v>
      </c>
      <c r="F531" s="165" t="str">
        <f>IF(ISBLANK('Order Form'!$K$12),"",'Order Form'!$K$12)</f>
        <v/>
      </c>
      <c r="G531" s="165">
        <f t="shared" ca="1" si="34"/>
        <v>41493</v>
      </c>
      <c r="H531" s="166">
        <f>'Order Form'!$K$13</f>
        <v>0</v>
      </c>
      <c r="I531" s="169">
        <f>'Order Form'!F546</f>
        <v>5.5</v>
      </c>
      <c r="J531" s="164">
        <f>'Order Form'!K546</f>
        <v>0</v>
      </c>
      <c r="K531" s="164" t="str">
        <f t="shared" si="36"/>
        <v>F</v>
      </c>
      <c r="L531" s="164">
        <f>IF('Pricing + Order Summary'!$O$13&gt;=5000,14,IF('Pricing + Order Summary'!$O$13&gt;=3500,15,IF('Pricing + Order Summary'!$O$13&gt;=2500,16,IF('Pricing + Order Summary'!$O$13&gt;=1000,23,21))))</f>
        <v>21</v>
      </c>
      <c r="M531" s="164" t="str">
        <f t="shared" si="37"/>
        <v>SPR2014-1-0</v>
      </c>
    </row>
    <row r="532" spans="1:13">
      <c r="A532" s="167">
        <f>'Order Form'!A17</f>
        <v>107670</v>
      </c>
      <c r="B532" s="167">
        <f>'Order Form'!A17</f>
        <v>107670</v>
      </c>
      <c r="C532" s="168">
        <f t="shared" si="35"/>
        <v>107670</v>
      </c>
      <c r="D532" s="164">
        <f>'Order Form'!$N$2</f>
        <v>0</v>
      </c>
      <c r="E532" s="165">
        <f>'Order Form'!$L$11</f>
        <v>0</v>
      </c>
      <c r="F532" s="165" t="str">
        <f>IF(ISBLANK('Order Form'!$L$12),"",'Order Form'!$L$12)</f>
        <v/>
      </c>
      <c r="G532" s="165">
        <f t="shared" ca="1" si="34"/>
        <v>41493</v>
      </c>
      <c r="H532" s="166">
        <f>'Order Form'!$L$13</f>
        <v>0</v>
      </c>
      <c r="I532" s="169">
        <f>'Order Form'!F17</f>
        <v>19</v>
      </c>
      <c r="J532" s="164">
        <f>'Order Form'!L17</f>
        <v>0</v>
      </c>
      <c r="K532" s="164" t="str">
        <f t="shared" si="36"/>
        <v>F</v>
      </c>
      <c r="L532" s="164">
        <f>IF('Pricing + Order Summary'!$O$13&gt;=5000,14,IF('Pricing + Order Summary'!$O$13&gt;=3500,15,IF('Pricing + Order Summary'!$O$13&gt;=2500,16,IF('Pricing + Order Summary'!$O$13&gt;=1000,23,21))))</f>
        <v>21</v>
      </c>
      <c r="M532" s="164" t="str">
        <f>"SPR2014"&amp;"-2-"&amp;D532</f>
        <v>SPR2014-2-0</v>
      </c>
    </row>
    <row r="533" spans="1:13">
      <c r="A533" s="167">
        <f>'Order Form'!A18</f>
        <v>107669</v>
      </c>
      <c r="B533" s="167">
        <f>'Order Form'!A18</f>
        <v>107669</v>
      </c>
      <c r="C533" s="168">
        <f t="shared" ref="C533:C596" si="38">IF(B533=0,A533,B533)</f>
        <v>107669</v>
      </c>
      <c r="D533" s="164">
        <f>'Order Form'!$N$2</f>
        <v>0</v>
      </c>
      <c r="E533" s="165">
        <f>'Order Form'!$L$11</f>
        <v>0</v>
      </c>
      <c r="F533" s="165" t="str">
        <f>IF(ISBLANK('Order Form'!$L$12),"",'Order Form'!$L$12)</f>
        <v/>
      </c>
      <c r="G533" s="165">
        <f t="shared" ca="1" si="34"/>
        <v>41493</v>
      </c>
      <c r="H533" s="166">
        <f>'Order Form'!$L$13</f>
        <v>0</v>
      </c>
      <c r="I533" s="169">
        <f>'Order Form'!F18</f>
        <v>19</v>
      </c>
      <c r="J533" s="164">
        <f>'Order Form'!L18</f>
        <v>0</v>
      </c>
      <c r="K533" s="164" t="str">
        <f t="shared" ref="K533:K596" si="39">IF(J533=0,"F","T")</f>
        <v>F</v>
      </c>
      <c r="L533" s="164">
        <f>IF('Pricing + Order Summary'!$O$13&gt;=5000,14,IF('Pricing + Order Summary'!$O$13&gt;=3500,15,IF('Pricing + Order Summary'!$O$13&gt;=2500,16,IF('Pricing + Order Summary'!$O$13&gt;=1000,23,21))))</f>
        <v>21</v>
      </c>
      <c r="M533" s="164" t="str">
        <f t="shared" ref="M533:M596" si="40">"SPR2014"&amp;"-2-"&amp;D533</f>
        <v>SPR2014-2-0</v>
      </c>
    </row>
    <row r="534" spans="1:13">
      <c r="A534" s="167">
        <f>'Order Form'!A19</f>
        <v>107671</v>
      </c>
      <c r="B534" s="167">
        <f>'Order Form'!A19</f>
        <v>107671</v>
      </c>
      <c r="C534" s="168">
        <f t="shared" si="38"/>
        <v>107671</v>
      </c>
      <c r="D534" s="164">
        <f>'Order Form'!$N$2</f>
        <v>0</v>
      </c>
      <c r="E534" s="165">
        <f>'Order Form'!$L$11</f>
        <v>0</v>
      </c>
      <c r="F534" s="165" t="str">
        <f>IF(ISBLANK('Order Form'!$L$12),"",'Order Form'!$L$12)</f>
        <v/>
      </c>
      <c r="G534" s="165">
        <f t="shared" ca="1" si="34"/>
        <v>41493</v>
      </c>
      <c r="H534" s="166">
        <f>'Order Form'!$L$13</f>
        <v>0</v>
      </c>
      <c r="I534" s="169">
        <f>'Order Form'!F19</f>
        <v>19.5</v>
      </c>
      <c r="J534" s="164">
        <f>'Order Form'!L19</f>
        <v>0</v>
      </c>
      <c r="K534" s="164" t="str">
        <f t="shared" si="39"/>
        <v>F</v>
      </c>
      <c r="L534" s="164">
        <f>IF('Pricing + Order Summary'!$O$13&gt;=5000,14,IF('Pricing + Order Summary'!$O$13&gt;=3500,15,IF('Pricing + Order Summary'!$O$13&gt;=2500,16,IF('Pricing + Order Summary'!$O$13&gt;=1000,23,21))))</f>
        <v>21</v>
      </c>
      <c r="M534" s="164" t="str">
        <f t="shared" si="40"/>
        <v>SPR2014-2-0</v>
      </c>
    </row>
    <row r="535" spans="1:13">
      <c r="A535" s="167">
        <f>'Order Form'!A20</f>
        <v>107673</v>
      </c>
      <c r="B535" s="167">
        <f>'Order Form'!A20</f>
        <v>107673</v>
      </c>
      <c r="C535" s="168">
        <f t="shared" si="38"/>
        <v>107673</v>
      </c>
      <c r="D535" s="164">
        <f>'Order Form'!$N$2</f>
        <v>0</v>
      </c>
      <c r="E535" s="165">
        <f>'Order Form'!$L$11</f>
        <v>0</v>
      </c>
      <c r="F535" s="165" t="str">
        <f>IF(ISBLANK('Order Form'!$L$12),"",'Order Form'!$L$12)</f>
        <v/>
      </c>
      <c r="G535" s="165">
        <f t="shared" ca="1" si="34"/>
        <v>41493</v>
      </c>
      <c r="H535" s="166">
        <f>'Order Form'!$L$13</f>
        <v>0</v>
      </c>
      <c r="I535" s="169">
        <f>'Order Form'!F20</f>
        <v>17.5</v>
      </c>
      <c r="J535" s="164">
        <f>'Order Form'!L20</f>
        <v>0</v>
      </c>
      <c r="K535" s="164" t="str">
        <f t="shared" si="39"/>
        <v>F</v>
      </c>
      <c r="L535" s="164">
        <f>IF('Pricing + Order Summary'!$O$13&gt;=5000,14,IF('Pricing + Order Summary'!$O$13&gt;=3500,15,IF('Pricing + Order Summary'!$O$13&gt;=2500,16,IF('Pricing + Order Summary'!$O$13&gt;=1000,23,21))))</f>
        <v>21</v>
      </c>
      <c r="M535" s="164" t="str">
        <f t="shared" si="40"/>
        <v>SPR2014-2-0</v>
      </c>
    </row>
    <row r="536" spans="1:13">
      <c r="A536" s="167">
        <f>'Order Form'!A21</f>
        <v>107675</v>
      </c>
      <c r="B536" s="167">
        <f>'Order Form'!A21</f>
        <v>107675</v>
      </c>
      <c r="C536" s="168">
        <f t="shared" si="38"/>
        <v>107675</v>
      </c>
      <c r="D536" s="164">
        <f>'Order Form'!$N$2</f>
        <v>0</v>
      </c>
      <c r="E536" s="165">
        <f>'Order Form'!$L$11</f>
        <v>0</v>
      </c>
      <c r="F536" s="165" t="str">
        <f>IF(ISBLANK('Order Form'!$L$12),"",'Order Form'!$L$12)</f>
        <v/>
      </c>
      <c r="G536" s="165">
        <f t="shared" ca="1" si="34"/>
        <v>41493</v>
      </c>
      <c r="H536" s="166">
        <f>'Order Form'!$L$13</f>
        <v>0</v>
      </c>
      <c r="I536" s="169">
        <f>'Order Form'!F21</f>
        <v>17.5</v>
      </c>
      <c r="J536" s="164">
        <f>'Order Form'!L21</f>
        <v>0</v>
      </c>
      <c r="K536" s="164" t="str">
        <f t="shared" si="39"/>
        <v>F</v>
      </c>
      <c r="L536" s="164">
        <f>IF('Pricing + Order Summary'!$O$13&gt;=5000,14,IF('Pricing + Order Summary'!$O$13&gt;=3500,15,IF('Pricing + Order Summary'!$O$13&gt;=2500,16,IF('Pricing + Order Summary'!$O$13&gt;=1000,23,21))))</f>
        <v>21</v>
      </c>
      <c r="M536" s="164" t="str">
        <f t="shared" si="40"/>
        <v>SPR2014-2-0</v>
      </c>
    </row>
    <row r="537" spans="1:13">
      <c r="A537" s="167">
        <f>'Order Form'!A22</f>
        <v>107674</v>
      </c>
      <c r="B537" s="167">
        <f>'Order Form'!A22</f>
        <v>107674</v>
      </c>
      <c r="C537" s="168">
        <f t="shared" si="38"/>
        <v>107674</v>
      </c>
      <c r="D537" s="164">
        <f>'Order Form'!$N$2</f>
        <v>0</v>
      </c>
      <c r="E537" s="165">
        <f>'Order Form'!$L$11</f>
        <v>0</v>
      </c>
      <c r="F537" s="165" t="str">
        <f>IF(ISBLANK('Order Form'!$L$12),"",'Order Form'!$L$12)</f>
        <v/>
      </c>
      <c r="G537" s="165">
        <f t="shared" ca="1" si="34"/>
        <v>41493</v>
      </c>
      <c r="H537" s="166">
        <f>'Order Form'!$L$13</f>
        <v>0</v>
      </c>
      <c r="I537" s="169">
        <f>'Order Form'!F22</f>
        <v>17.5</v>
      </c>
      <c r="J537" s="164">
        <f>'Order Form'!L22</f>
        <v>0</v>
      </c>
      <c r="K537" s="164" t="str">
        <f t="shared" si="39"/>
        <v>F</v>
      </c>
      <c r="L537" s="164">
        <f>IF('Pricing + Order Summary'!$O$13&gt;=5000,14,IF('Pricing + Order Summary'!$O$13&gt;=3500,15,IF('Pricing + Order Summary'!$O$13&gt;=2500,16,IF('Pricing + Order Summary'!$O$13&gt;=1000,23,21))))</f>
        <v>21</v>
      </c>
      <c r="M537" s="164" t="str">
        <f t="shared" si="40"/>
        <v>SPR2014-2-0</v>
      </c>
    </row>
    <row r="538" spans="1:13">
      <c r="A538" s="167">
        <f>'Order Form'!A23</f>
        <v>107672</v>
      </c>
      <c r="B538" s="167">
        <f>'Order Form'!A23</f>
        <v>107672</v>
      </c>
      <c r="C538" s="168">
        <f t="shared" si="38"/>
        <v>107672</v>
      </c>
      <c r="D538" s="164">
        <f>'Order Form'!$N$2</f>
        <v>0</v>
      </c>
      <c r="E538" s="165">
        <f>'Order Form'!$L$11</f>
        <v>0</v>
      </c>
      <c r="F538" s="165" t="str">
        <f>IF(ISBLANK('Order Form'!$L$12),"",'Order Form'!$L$12)</f>
        <v/>
      </c>
      <c r="G538" s="165">
        <f t="shared" ca="1" si="34"/>
        <v>41493</v>
      </c>
      <c r="H538" s="166">
        <f>'Order Form'!$L$13</f>
        <v>0</v>
      </c>
      <c r="I538" s="169">
        <f>'Order Form'!F23</f>
        <v>17.5</v>
      </c>
      <c r="J538" s="164">
        <f>'Order Form'!L23</f>
        <v>0</v>
      </c>
      <c r="K538" s="164" t="str">
        <f t="shared" si="39"/>
        <v>F</v>
      </c>
      <c r="L538" s="164">
        <f>IF('Pricing + Order Summary'!$O$13&gt;=5000,14,IF('Pricing + Order Summary'!$O$13&gt;=3500,15,IF('Pricing + Order Summary'!$O$13&gt;=2500,16,IF('Pricing + Order Summary'!$O$13&gt;=1000,23,21))))</f>
        <v>21</v>
      </c>
      <c r="M538" s="164" t="str">
        <f t="shared" si="40"/>
        <v>SPR2014-2-0</v>
      </c>
    </row>
    <row r="539" spans="1:13">
      <c r="A539" s="167">
        <f>'Order Form'!A24</f>
        <v>107667</v>
      </c>
      <c r="B539" s="167">
        <f>'Order Form'!A24</f>
        <v>107667</v>
      </c>
      <c r="C539" s="168">
        <f t="shared" si="38"/>
        <v>107667</v>
      </c>
      <c r="D539" s="164">
        <f>'Order Form'!$N$2</f>
        <v>0</v>
      </c>
      <c r="E539" s="165">
        <f>'Order Form'!$L$11</f>
        <v>0</v>
      </c>
      <c r="F539" s="165" t="str">
        <f>IF(ISBLANK('Order Form'!$L$12),"",'Order Form'!$L$12)</f>
        <v/>
      </c>
      <c r="G539" s="165">
        <f t="shared" ca="1" si="34"/>
        <v>41493</v>
      </c>
      <c r="H539" s="166">
        <f>'Order Form'!$L$13</f>
        <v>0</v>
      </c>
      <c r="I539" s="169">
        <f>'Order Form'!F24</f>
        <v>11.5</v>
      </c>
      <c r="J539" s="164">
        <f>'Order Form'!L24</f>
        <v>0</v>
      </c>
      <c r="K539" s="164" t="str">
        <f t="shared" si="39"/>
        <v>F</v>
      </c>
      <c r="L539" s="164">
        <f>IF('Pricing + Order Summary'!$O$13&gt;=5000,14,IF('Pricing + Order Summary'!$O$13&gt;=3500,15,IF('Pricing + Order Summary'!$O$13&gt;=2500,16,IF('Pricing + Order Summary'!$O$13&gt;=1000,23,21))))</f>
        <v>21</v>
      </c>
      <c r="M539" s="164" t="str">
        <f t="shared" si="40"/>
        <v>SPR2014-2-0</v>
      </c>
    </row>
    <row r="540" spans="1:13">
      <c r="A540" s="167">
        <f>'Order Form'!A25</f>
        <v>107663</v>
      </c>
      <c r="B540" s="167">
        <f>'Order Form'!A25</f>
        <v>107663</v>
      </c>
      <c r="C540" s="168">
        <f t="shared" si="38"/>
        <v>107663</v>
      </c>
      <c r="D540" s="164">
        <f>'Order Form'!$N$2</f>
        <v>0</v>
      </c>
      <c r="E540" s="165">
        <f>'Order Form'!$L$11</f>
        <v>0</v>
      </c>
      <c r="F540" s="165" t="str">
        <f>IF(ISBLANK('Order Form'!$L$12),"",'Order Form'!$L$12)</f>
        <v/>
      </c>
      <c r="G540" s="165">
        <f t="shared" ca="1" si="34"/>
        <v>41493</v>
      </c>
      <c r="H540" s="166">
        <f>'Order Form'!$L$13</f>
        <v>0</v>
      </c>
      <c r="I540" s="169">
        <f>'Order Form'!F25</f>
        <v>11.5</v>
      </c>
      <c r="J540" s="164">
        <f>'Order Form'!L25</f>
        <v>0</v>
      </c>
      <c r="K540" s="164" t="str">
        <f t="shared" si="39"/>
        <v>F</v>
      </c>
      <c r="L540" s="164">
        <f>IF('Pricing + Order Summary'!$O$13&gt;=5000,14,IF('Pricing + Order Summary'!$O$13&gt;=3500,15,IF('Pricing + Order Summary'!$O$13&gt;=2500,16,IF('Pricing + Order Summary'!$O$13&gt;=1000,23,21))))</f>
        <v>21</v>
      </c>
      <c r="M540" s="164" t="str">
        <f t="shared" si="40"/>
        <v>SPR2014-2-0</v>
      </c>
    </row>
    <row r="541" spans="1:13">
      <c r="A541" s="167">
        <f>'Order Form'!A26</f>
        <v>107664</v>
      </c>
      <c r="B541" s="167">
        <f>'Order Form'!A26</f>
        <v>107664</v>
      </c>
      <c r="C541" s="168">
        <f t="shared" si="38"/>
        <v>107664</v>
      </c>
      <c r="D541" s="164">
        <f>'Order Form'!$N$2</f>
        <v>0</v>
      </c>
      <c r="E541" s="165">
        <f>'Order Form'!$L$11</f>
        <v>0</v>
      </c>
      <c r="F541" s="165" t="str">
        <f>IF(ISBLANK('Order Form'!$L$12),"",'Order Form'!$L$12)</f>
        <v/>
      </c>
      <c r="G541" s="165">
        <f t="shared" ca="1" si="34"/>
        <v>41493</v>
      </c>
      <c r="H541" s="166">
        <f>'Order Form'!$L$13</f>
        <v>0</v>
      </c>
      <c r="I541" s="169">
        <f>'Order Form'!F26</f>
        <v>11.5</v>
      </c>
      <c r="J541" s="164">
        <f>'Order Form'!L26</f>
        <v>0</v>
      </c>
      <c r="K541" s="164" t="str">
        <f t="shared" si="39"/>
        <v>F</v>
      </c>
      <c r="L541" s="164">
        <f>IF('Pricing + Order Summary'!$O$13&gt;=5000,14,IF('Pricing + Order Summary'!$O$13&gt;=3500,15,IF('Pricing + Order Summary'!$O$13&gt;=2500,16,IF('Pricing + Order Summary'!$O$13&gt;=1000,23,21))))</f>
        <v>21</v>
      </c>
      <c r="M541" s="164" t="str">
        <f t="shared" si="40"/>
        <v>SPR2014-2-0</v>
      </c>
    </row>
    <row r="542" spans="1:13">
      <c r="A542" s="167">
        <f>'Order Form'!A27</f>
        <v>107668</v>
      </c>
      <c r="B542" s="167">
        <f>'Order Form'!A27</f>
        <v>107668</v>
      </c>
      <c r="C542" s="168">
        <f t="shared" si="38"/>
        <v>107668</v>
      </c>
      <c r="D542" s="164">
        <f>'Order Form'!$N$2</f>
        <v>0</v>
      </c>
      <c r="E542" s="165">
        <f>'Order Form'!$L$11</f>
        <v>0</v>
      </c>
      <c r="F542" s="165" t="str">
        <f>IF(ISBLANK('Order Form'!$L$12),"",'Order Form'!$L$12)</f>
        <v/>
      </c>
      <c r="G542" s="165">
        <f t="shared" ca="1" si="34"/>
        <v>41493</v>
      </c>
      <c r="H542" s="166">
        <f>'Order Form'!$L$13</f>
        <v>0</v>
      </c>
      <c r="I542" s="169">
        <f>'Order Form'!F27</f>
        <v>11.5</v>
      </c>
      <c r="J542" s="164">
        <f>'Order Form'!L27</f>
        <v>0</v>
      </c>
      <c r="K542" s="164" t="str">
        <f t="shared" si="39"/>
        <v>F</v>
      </c>
      <c r="L542" s="164">
        <f>IF('Pricing + Order Summary'!$O$13&gt;=5000,14,IF('Pricing + Order Summary'!$O$13&gt;=3500,15,IF('Pricing + Order Summary'!$O$13&gt;=2500,16,IF('Pricing + Order Summary'!$O$13&gt;=1000,23,21))))</f>
        <v>21</v>
      </c>
      <c r="M542" s="164" t="str">
        <f t="shared" si="40"/>
        <v>SPR2014-2-0</v>
      </c>
    </row>
    <row r="543" spans="1:13">
      <c r="A543" s="167">
        <f>'Order Form'!A28</f>
        <v>107665</v>
      </c>
      <c r="B543" s="167">
        <f>'Order Form'!A28</f>
        <v>107665</v>
      </c>
      <c r="C543" s="168">
        <f t="shared" si="38"/>
        <v>107665</v>
      </c>
      <c r="D543" s="164">
        <f>'Order Form'!$N$2</f>
        <v>0</v>
      </c>
      <c r="E543" s="165">
        <f>'Order Form'!$L$11</f>
        <v>0</v>
      </c>
      <c r="F543" s="165" t="str">
        <f>IF(ISBLANK('Order Form'!$L$12),"",'Order Form'!$L$12)</f>
        <v/>
      </c>
      <c r="G543" s="165">
        <f t="shared" ca="1" si="34"/>
        <v>41493</v>
      </c>
      <c r="H543" s="166">
        <f>'Order Form'!$L$13</f>
        <v>0</v>
      </c>
      <c r="I543" s="169">
        <f>'Order Form'!F28</f>
        <v>11.5</v>
      </c>
      <c r="J543" s="164">
        <f>'Order Form'!L28</f>
        <v>0</v>
      </c>
      <c r="K543" s="164" t="str">
        <f t="shared" si="39"/>
        <v>F</v>
      </c>
      <c r="L543" s="164">
        <f>IF('Pricing + Order Summary'!$O$13&gt;=5000,14,IF('Pricing + Order Summary'!$O$13&gt;=3500,15,IF('Pricing + Order Summary'!$O$13&gt;=2500,16,IF('Pricing + Order Summary'!$O$13&gt;=1000,23,21))))</f>
        <v>21</v>
      </c>
      <c r="M543" s="164" t="str">
        <f t="shared" si="40"/>
        <v>SPR2014-2-0</v>
      </c>
    </row>
    <row r="544" spans="1:13">
      <c r="A544" s="167">
        <f>'Order Form'!A29</f>
        <v>107662</v>
      </c>
      <c r="B544" s="167">
        <f>'Order Form'!A29</f>
        <v>107662</v>
      </c>
      <c r="C544" s="168">
        <f t="shared" si="38"/>
        <v>107662</v>
      </c>
      <c r="D544" s="164">
        <f>'Order Form'!$N$2</f>
        <v>0</v>
      </c>
      <c r="E544" s="165">
        <f>'Order Form'!$L$11</f>
        <v>0</v>
      </c>
      <c r="F544" s="165" t="str">
        <f>IF(ISBLANK('Order Form'!$L$12),"",'Order Form'!$L$12)</f>
        <v/>
      </c>
      <c r="G544" s="165">
        <f t="shared" ca="1" si="34"/>
        <v>41493</v>
      </c>
      <c r="H544" s="166">
        <f>'Order Form'!$L$13</f>
        <v>0</v>
      </c>
      <c r="I544" s="169">
        <f>'Order Form'!F29</f>
        <v>11.5</v>
      </c>
      <c r="J544" s="164">
        <f>'Order Form'!L29</f>
        <v>0</v>
      </c>
      <c r="K544" s="164" t="str">
        <f t="shared" si="39"/>
        <v>F</v>
      </c>
      <c r="L544" s="164">
        <f>IF('Pricing + Order Summary'!$O$13&gt;=5000,14,IF('Pricing + Order Summary'!$O$13&gt;=3500,15,IF('Pricing + Order Summary'!$O$13&gt;=2500,16,IF('Pricing + Order Summary'!$O$13&gt;=1000,23,21))))</f>
        <v>21</v>
      </c>
      <c r="M544" s="164" t="str">
        <f t="shared" si="40"/>
        <v>SPR2014-2-0</v>
      </c>
    </row>
    <row r="545" spans="1:13">
      <c r="A545" s="167">
        <f>'Order Form'!A30</f>
        <v>107666</v>
      </c>
      <c r="B545" s="167">
        <f>'Order Form'!A30</f>
        <v>107666</v>
      </c>
      <c r="C545" s="168">
        <f t="shared" si="38"/>
        <v>107666</v>
      </c>
      <c r="D545" s="164">
        <f>'Order Form'!$N$2</f>
        <v>0</v>
      </c>
      <c r="E545" s="165">
        <f>'Order Form'!$L$11</f>
        <v>0</v>
      </c>
      <c r="F545" s="165" t="str">
        <f>IF(ISBLANK('Order Form'!$L$12),"",'Order Form'!$L$12)</f>
        <v/>
      </c>
      <c r="G545" s="165">
        <f t="shared" ca="1" si="34"/>
        <v>41493</v>
      </c>
      <c r="H545" s="166">
        <f>'Order Form'!$L$13</f>
        <v>0</v>
      </c>
      <c r="I545" s="169">
        <f>'Order Form'!F30</f>
        <v>11.75</v>
      </c>
      <c r="J545" s="164">
        <f>'Order Form'!L30</f>
        <v>0</v>
      </c>
      <c r="K545" s="164" t="str">
        <f t="shared" si="39"/>
        <v>F</v>
      </c>
      <c r="L545" s="164">
        <f>IF('Pricing + Order Summary'!$O$13&gt;=5000,14,IF('Pricing + Order Summary'!$O$13&gt;=3500,15,IF('Pricing + Order Summary'!$O$13&gt;=2500,16,IF('Pricing + Order Summary'!$O$13&gt;=1000,23,21))))</f>
        <v>21</v>
      </c>
      <c r="M545" s="164" t="str">
        <f t="shared" si="40"/>
        <v>SPR2014-2-0</v>
      </c>
    </row>
    <row r="546" spans="1:13">
      <c r="A546" s="167">
        <f>'Order Form'!A31</f>
        <v>107692</v>
      </c>
      <c r="B546" s="167">
        <f>'Order Form'!A31</f>
        <v>107692</v>
      </c>
      <c r="C546" s="168">
        <f t="shared" si="38"/>
        <v>107692</v>
      </c>
      <c r="D546" s="164">
        <f>'Order Form'!$N$2</f>
        <v>0</v>
      </c>
      <c r="E546" s="165">
        <f>'Order Form'!$L$11</f>
        <v>0</v>
      </c>
      <c r="F546" s="165" t="str">
        <f>IF(ISBLANK('Order Form'!$L$12),"",'Order Form'!$L$12)</f>
        <v/>
      </c>
      <c r="G546" s="165">
        <f t="shared" ca="1" si="34"/>
        <v>41493</v>
      </c>
      <c r="H546" s="166">
        <f>'Order Form'!$L$13</f>
        <v>0</v>
      </c>
      <c r="I546" s="169">
        <f>'Order Form'!F31</f>
        <v>11.75</v>
      </c>
      <c r="J546" s="164">
        <f>'Order Form'!L31</f>
        <v>0</v>
      </c>
      <c r="K546" s="164" t="str">
        <f t="shared" si="39"/>
        <v>F</v>
      </c>
      <c r="L546" s="164">
        <f>IF('Pricing + Order Summary'!$O$13&gt;=5000,14,IF('Pricing + Order Summary'!$O$13&gt;=3500,15,IF('Pricing + Order Summary'!$O$13&gt;=2500,16,IF('Pricing + Order Summary'!$O$13&gt;=1000,23,21))))</f>
        <v>21</v>
      </c>
      <c r="M546" s="164" t="str">
        <f t="shared" si="40"/>
        <v>SPR2014-2-0</v>
      </c>
    </row>
    <row r="547" spans="1:13">
      <c r="A547" s="167">
        <f>'Order Form'!A32</f>
        <v>107694</v>
      </c>
      <c r="B547" s="167">
        <f>'Order Form'!A32</f>
        <v>107694</v>
      </c>
      <c r="C547" s="168">
        <f t="shared" si="38"/>
        <v>107694</v>
      </c>
      <c r="D547" s="164">
        <f>'Order Form'!$N$2</f>
        <v>0</v>
      </c>
      <c r="E547" s="165">
        <f>'Order Form'!$L$11</f>
        <v>0</v>
      </c>
      <c r="F547" s="165" t="str">
        <f>IF(ISBLANK('Order Form'!$L$12),"",'Order Form'!$L$12)</f>
        <v/>
      </c>
      <c r="G547" s="165">
        <f t="shared" ca="1" si="34"/>
        <v>41493</v>
      </c>
      <c r="H547" s="166">
        <f>'Order Form'!$L$13</f>
        <v>0</v>
      </c>
      <c r="I547" s="169">
        <f>'Order Form'!F32</f>
        <v>11.75</v>
      </c>
      <c r="J547" s="164">
        <f>'Order Form'!L32</f>
        <v>0</v>
      </c>
      <c r="K547" s="164" t="str">
        <f t="shared" si="39"/>
        <v>F</v>
      </c>
      <c r="L547" s="164">
        <f>IF('Pricing + Order Summary'!$O$13&gt;=5000,14,IF('Pricing + Order Summary'!$O$13&gt;=3500,15,IF('Pricing + Order Summary'!$O$13&gt;=2500,16,IF('Pricing + Order Summary'!$O$13&gt;=1000,23,21))))</f>
        <v>21</v>
      </c>
      <c r="M547" s="164" t="str">
        <f t="shared" si="40"/>
        <v>SPR2014-2-0</v>
      </c>
    </row>
    <row r="548" spans="1:13">
      <c r="A548" s="167">
        <f>'Order Form'!A33</f>
        <v>107696</v>
      </c>
      <c r="B548" s="167">
        <f>'Order Form'!A33</f>
        <v>107696</v>
      </c>
      <c r="C548" s="168">
        <f t="shared" si="38"/>
        <v>107696</v>
      </c>
      <c r="D548" s="164">
        <f>'Order Form'!$N$2</f>
        <v>0</v>
      </c>
      <c r="E548" s="165">
        <f>'Order Form'!$L$11</f>
        <v>0</v>
      </c>
      <c r="F548" s="165" t="str">
        <f>IF(ISBLANK('Order Form'!$L$12),"",'Order Form'!$L$12)</f>
        <v/>
      </c>
      <c r="G548" s="165">
        <f t="shared" ca="1" si="34"/>
        <v>41493</v>
      </c>
      <c r="H548" s="166">
        <f>'Order Form'!$L$13</f>
        <v>0</v>
      </c>
      <c r="I548" s="169">
        <f>'Order Form'!F33</f>
        <v>11.75</v>
      </c>
      <c r="J548" s="164">
        <f>'Order Form'!L33</f>
        <v>0</v>
      </c>
      <c r="K548" s="164" t="str">
        <f t="shared" si="39"/>
        <v>F</v>
      </c>
      <c r="L548" s="164">
        <f>IF('Pricing + Order Summary'!$O$13&gt;=5000,14,IF('Pricing + Order Summary'!$O$13&gt;=3500,15,IF('Pricing + Order Summary'!$O$13&gt;=2500,16,IF('Pricing + Order Summary'!$O$13&gt;=1000,23,21))))</f>
        <v>21</v>
      </c>
      <c r="M548" s="164" t="str">
        <f t="shared" si="40"/>
        <v>SPR2014-2-0</v>
      </c>
    </row>
    <row r="549" spans="1:13">
      <c r="A549" s="167">
        <f>'Order Form'!A34</f>
        <v>107697</v>
      </c>
      <c r="B549" s="167">
        <f>'Order Form'!A34</f>
        <v>107697</v>
      </c>
      <c r="C549" s="168">
        <f t="shared" si="38"/>
        <v>107697</v>
      </c>
      <c r="D549" s="164">
        <f>'Order Form'!$N$2</f>
        <v>0</v>
      </c>
      <c r="E549" s="165">
        <f>'Order Form'!$L$11</f>
        <v>0</v>
      </c>
      <c r="F549" s="165" t="str">
        <f>IF(ISBLANK('Order Form'!$L$12),"",'Order Form'!$L$12)</f>
        <v/>
      </c>
      <c r="G549" s="165">
        <f t="shared" ca="1" si="34"/>
        <v>41493</v>
      </c>
      <c r="H549" s="166">
        <f>'Order Form'!$L$13</f>
        <v>0</v>
      </c>
      <c r="I549" s="169">
        <f>'Order Form'!F34</f>
        <v>11.75</v>
      </c>
      <c r="J549" s="164">
        <f>'Order Form'!L34</f>
        <v>0</v>
      </c>
      <c r="K549" s="164" t="str">
        <f t="shared" si="39"/>
        <v>F</v>
      </c>
      <c r="L549" s="164">
        <f>IF('Pricing + Order Summary'!$O$13&gt;=5000,14,IF('Pricing + Order Summary'!$O$13&gt;=3500,15,IF('Pricing + Order Summary'!$O$13&gt;=2500,16,IF('Pricing + Order Summary'!$O$13&gt;=1000,23,21))))</f>
        <v>21</v>
      </c>
      <c r="M549" s="164" t="str">
        <f t="shared" si="40"/>
        <v>SPR2014-2-0</v>
      </c>
    </row>
    <row r="550" spans="1:13">
      <c r="A550" s="167">
        <f>'Order Form'!A35</f>
        <v>107698</v>
      </c>
      <c r="B550" s="167">
        <f>'Order Form'!A35</f>
        <v>107698</v>
      </c>
      <c r="C550" s="168">
        <f t="shared" si="38"/>
        <v>107698</v>
      </c>
      <c r="D550" s="164">
        <f>'Order Form'!$N$2</f>
        <v>0</v>
      </c>
      <c r="E550" s="165">
        <f>'Order Form'!$L$11</f>
        <v>0</v>
      </c>
      <c r="F550" s="165" t="str">
        <f>IF(ISBLANK('Order Form'!$L$12),"",'Order Form'!$L$12)</f>
        <v/>
      </c>
      <c r="G550" s="165">
        <f t="shared" ca="1" si="34"/>
        <v>41493</v>
      </c>
      <c r="H550" s="166">
        <f>'Order Form'!$L$13</f>
        <v>0</v>
      </c>
      <c r="I550" s="169">
        <f>'Order Form'!F35</f>
        <v>11.75</v>
      </c>
      <c r="J550" s="164">
        <f>'Order Form'!L35</f>
        <v>0</v>
      </c>
      <c r="K550" s="164" t="str">
        <f t="shared" si="39"/>
        <v>F</v>
      </c>
      <c r="L550" s="164">
        <f>IF('Pricing + Order Summary'!$O$13&gt;=5000,14,IF('Pricing + Order Summary'!$O$13&gt;=3500,15,IF('Pricing + Order Summary'!$O$13&gt;=2500,16,IF('Pricing + Order Summary'!$O$13&gt;=1000,23,21))))</f>
        <v>21</v>
      </c>
      <c r="M550" s="164" t="str">
        <f t="shared" si="40"/>
        <v>SPR2014-2-0</v>
      </c>
    </row>
    <row r="551" spans="1:13">
      <c r="A551" s="167">
        <f>'Order Form'!A36</f>
        <v>107693</v>
      </c>
      <c r="B551" s="167">
        <f>'Order Form'!A36</f>
        <v>107693</v>
      </c>
      <c r="C551" s="168">
        <f t="shared" si="38"/>
        <v>107693</v>
      </c>
      <c r="D551" s="164">
        <f>'Order Form'!$N$2</f>
        <v>0</v>
      </c>
      <c r="E551" s="165">
        <f>'Order Form'!$L$11</f>
        <v>0</v>
      </c>
      <c r="F551" s="165" t="str">
        <f>IF(ISBLANK('Order Form'!$L$12),"",'Order Form'!$L$12)</f>
        <v/>
      </c>
      <c r="G551" s="165">
        <f t="shared" ca="1" si="34"/>
        <v>41493</v>
      </c>
      <c r="H551" s="166">
        <f>'Order Form'!$L$13</f>
        <v>0</v>
      </c>
      <c r="I551" s="169">
        <f>'Order Form'!F36</f>
        <v>11.75</v>
      </c>
      <c r="J551" s="164">
        <f>'Order Form'!L36</f>
        <v>0</v>
      </c>
      <c r="K551" s="164" t="str">
        <f t="shared" si="39"/>
        <v>F</v>
      </c>
      <c r="L551" s="164">
        <f>IF('Pricing + Order Summary'!$O$13&gt;=5000,14,IF('Pricing + Order Summary'!$O$13&gt;=3500,15,IF('Pricing + Order Summary'!$O$13&gt;=2500,16,IF('Pricing + Order Summary'!$O$13&gt;=1000,23,21))))</f>
        <v>21</v>
      </c>
      <c r="M551" s="164" t="str">
        <f t="shared" si="40"/>
        <v>SPR2014-2-0</v>
      </c>
    </row>
    <row r="552" spans="1:13">
      <c r="A552" s="167">
        <f>'Order Form'!A37</f>
        <v>107695</v>
      </c>
      <c r="B552" s="167">
        <f>'Order Form'!A37</f>
        <v>107695</v>
      </c>
      <c r="C552" s="168">
        <f t="shared" si="38"/>
        <v>107695</v>
      </c>
      <c r="D552" s="164">
        <f>'Order Form'!$N$2</f>
        <v>0</v>
      </c>
      <c r="E552" s="165">
        <f>'Order Form'!$L$11</f>
        <v>0</v>
      </c>
      <c r="F552" s="165" t="str">
        <f>IF(ISBLANK('Order Form'!$L$12),"",'Order Form'!$L$12)</f>
        <v/>
      </c>
      <c r="G552" s="165">
        <f t="shared" ca="1" si="34"/>
        <v>41493</v>
      </c>
      <c r="H552" s="166">
        <f>'Order Form'!$L$13</f>
        <v>0</v>
      </c>
      <c r="I552" s="169">
        <f>'Order Form'!F37</f>
        <v>11.75</v>
      </c>
      <c r="J552" s="164">
        <f>'Order Form'!L37</f>
        <v>0</v>
      </c>
      <c r="K552" s="164" t="str">
        <f t="shared" si="39"/>
        <v>F</v>
      </c>
      <c r="L552" s="164">
        <f>IF('Pricing + Order Summary'!$O$13&gt;=5000,14,IF('Pricing + Order Summary'!$O$13&gt;=3500,15,IF('Pricing + Order Summary'!$O$13&gt;=2500,16,IF('Pricing + Order Summary'!$O$13&gt;=1000,23,21))))</f>
        <v>21</v>
      </c>
      <c r="M552" s="164" t="str">
        <f t="shared" si="40"/>
        <v>SPR2014-2-0</v>
      </c>
    </row>
    <row r="553" spans="1:13">
      <c r="A553" s="167">
        <f>'Order Form'!A38</f>
        <v>100210</v>
      </c>
      <c r="B553" s="167">
        <f>'Order Form'!A38</f>
        <v>100210</v>
      </c>
      <c r="C553" s="168">
        <f t="shared" si="38"/>
        <v>100210</v>
      </c>
      <c r="D553" s="164">
        <f>'Order Form'!$N$2</f>
        <v>0</v>
      </c>
      <c r="E553" s="165">
        <f>'Order Form'!$L$11</f>
        <v>0</v>
      </c>
      <c r="F553" s="165" t="str">
        <f>IF(ISBLANK('Order Form'!$L$12),"",'Order Form'!$L$12)</f>
        <v/>
      </c>
      <c r="G553" s="165">
        <f t="shared" ca="1" si="34"/>
        <v>41493</v>
      </c>
      <c r="H553" s="166">
        <f>'Order Form'!$L$13</f>
        <v>0</v>
      </c>
      <c r="I553" s="169">
        <f>'Order Form'!F38</f>
        <v>11.75</v>
      </c>
      <c r="J553" s="164">
        <f>'Order Form'!L38</f>
        <v>0</v>
      </c>
      <c r="K553" s="164" t="str">
        <f t="shared" si="39"/>
        <v>F</v>
      </c>
      <c r="L553" s="164">
        <f>IF('Pricing + Order Summary'!$O$13&gt;=5000,14,IF('Pricing + Order Summary'!$O$13&gt;=3500,15,IF('Pricing + Order Summary'!$O$13&gt;=2500,16,IF('Pricing + Order Summary'!$O$13&gt;=1000,23,21))))</f>
        <v>21</v>
      </c>
      <c r="M553" s="164" t="str">
        <f t="shared" si="40"/>
        <v>SPR2014-2-0</v>
      </c>
    </row>
    <row r="554" spans="1:13">
      <c r="A554" s="167">
        <f>'Order Form'!A39</f>
        <v>100211</v>
      </c>
      <c r="B554" s="167">
        <f>'Order Form'!A39</f>
        <v>100211</v>
      </c>
      <c r="C554" s="168">
        <f t="shared" si="38"/>
        <v>100211</v>
      </c>
      <c r="D554" s="164">
        <f>'Order Form'!$N$2</f>
        <v>0</v>
      </c>
      <c r="E554" s="165">
        <f>'Order Form'!$L$11</f>
        <v>0</v>
      </c>
      <c r="F554" s="165" t="str">
        <f>IF(ISBLANK('Order Form'!$L$12),"",'Order Form'!$L$12)</f>
        <v/>
      </c>
      <c r="G554" s="165">
        <f t="shared" ca="1" si="34"/>
        <v>41493</v>
      </c>
      <c r="H554" s="166">
        <f>'Order Form'!$L$13</f>
        <v>0</v>
      </c>
      <c r="I554" s="169">
        <f>'Order Form'!F39</f>
        <v>11.75</v>
      </c>
      <c r="J554" s="164">
        <f>'Order Form'!L39</f>
        <v>0</v>
      </c>
      <c r="K554" s="164" t="str">
        <f t="shared" si="39"/>
        <v>F</v>
      </c>
      <c r="L554" s="164">
        <f>IF('Pricing + Order Summary'!$O$13&gt;=5000,14,IF('Pricing + Order Summary'!$O$13&gt;=3500,15,IF('Pricing + Order Summary'!$O$13&gt;=2500,16,IF('Pricing + Order Summary'!$O$13&gt;=1000,23,21))))</f>
        <v>21</v>
      </c>
      <c r="M554" s="164" t="str">
        <f t="shared" si="40"/>
        <v>SPR2014-2-0</v>
      </c>
    </row>
    <row r="555" spans="1:13">
      <c r="A555" s="167">
        <f>'Order Form'!A40</f>
        <v>100212</v>
      </c>
      <c r="B555" s="167">
        <f>'Order Form'!A40</f>
        <v>100212</v>
      </c>
      <c r="C555" s="168">
        <f t="shared" si="38"/>
        <v>100212</v>
      </c>
      <c r="D555" s="164">
        <f>'Order Form'!$N$2</f>
        <v>0</v>
      </c>
      <c r="E555" s="165">
        <f>'Order Form'!$L$11</f>
        <v>0</v>
      </c>
      <c r="F555" s="165" t="str">
        <f>IF(ISBLANK('Order Form'!$L$12),"",'Order Form'!$L$12)</f>
        <v/>
      </c>
      <c r="G555" s="165">
        <f t="shared" ca="1" si="34"/>
        <v>41493</v>
      </c>
      <c r="H555" s="166">
        <f>'Order Form'!$L$13</f>
        <v>0</v>
      </c>
      <c r="I555" s="169">
        <f>'Order Form'!F40</f>
        <v>11.75</v>
      </c>
      <c r="J555" s="164">
        <f>'Order Form'!L40</f>
        <v>0</v>
      </c>
      <c r="K555" s="164" t="str">
        <f t="shared" si="39"/>
        <v>F</v>
      </c>
      <c r="L555" s="164">
        <f>IF('Pricing + Order Summary'!$O$13&gt;=5000,14,IF('Pricing + Order Summary'!$O$13&gt;=3500,15,IF('Pricing + Order Summary'!$O$13&gt;=2500,16,IF('Pricing + Order Summary'!$O$13&gt;=1000,23,21))))</f>
        <v>21</v>
      </c>
      <c r="M555" s="164" t="str">
        <f t="shared" si="40"/>
        <v>SPR2014-2-0</v>
      </c>
    </row>
    <row r="556" spans="1:13">
      <c r="A556" s="167">
        <f>'Order Form'!A41</f>
        <v>100208</v>
      </c>
      <c r="B556" s="167">
        <f>'Order Form'!A41</f>
        <v>100208</v>
      </c>
      <c r="C556" s="168">
        <f t="shared" si="38"/>
        <v>100208</v>
      </c>
      <c r="D556" s="164">
        <f>'Order Form'!$N$2</f>
        <v>0</v>
      </c>
      <c r="E556" s="165">
        <f>'Order Form'!$L$11</f>
        <v>0</v>
      </c>
      <c r="F556" s="165" t="str">
        <f>IF(ISBLANK('Order Form'!$L$12),"",'Order Form'!$L$12)</f>
        <v/>
      </c>
      <c r="G556" s="165">
        <f t="shared" ca="1" si="34"/>
        <v>41493</v>
      </c>
      <c r="H556" s="166">
        <f>'Order Form'!$L$13</f>
        <v>0</v>
      </c>
      <c r="I556" s="169">
        <f>'Order Form'!F41</f>
        <v>11.75</v>
      </c>
      <c r="J556" s="164">
        <f>'Order Form'!L41</f>
        <v>0</v>
      </c>
      <c r="K556" s="164" t="str">
        <f t="shared" si="39"/>
        <v>F</v>
      </c>
      <c r="L556" s="164">
        <f>IF('Pricing + Order Summary'!$O$13&gt;=5000,14,IF('Pricing + Order Summary'!$O$13&gt;=3500,15,IF('Pricing + Order Summary'!$O$13&gt;=2500,16,IF('Pricing + Order Summary'!$O$13&gt;=1000,23,21))))</f>
        <v>21</v>
      </c>
      <c r="M556" s="164" t="str">
        <f t="shared" si="40"/>
        <v>SPR2014-2-0</v>
      </c>
    </row>
    <row r="557" spans="1:13">
      <c r="A557" s="167">
        <f>'Order Form'!A42</f>
        <v>100213</v>
      </c>
      <c r="B557" s="167">
        <f>'Order Form'!A42</f>
        <v>100213</v>
      </c>
      <c r="C557" s="168">
        <f t="shared" si="38"/>
        <v>100213</v>
      </c>
      <c r="D557" s="164">
        <f>'Order Form'!$N$2</f>
        <v>0</v>
      </c>
      <c r="E557" s="165">
        <f>'Order Form'!$L$11</f>
        <v>0</v>
      </c>
      <c r="F557" s="165" t="str">
        <f>IF(ISBLANK('Order Form'!$L$12),"",'Order Form'!$L$12)</f>
        <v/>
      </c>
      <c r="G557" s="165">
        <f t="shared" ca="1" si="34"/>
        <v>41493</v>
      </c>
      <c r="H557" s="166">
        <f>'Order Form'!$L$13</f>
        <v>0</v>
      </c>
      <c r="I557" s="169">
        <f>'Order Form'!F42</f>
        <v>11.75</v>
      </c>
      <c r="J557" s="164">
        <f>'Order Form'!L42</f>
        <v>0</v>
      </c>
      <c r="K557" s="164" t="str">
        <f t="shared" si="39"/>
        <v>F</v>
      </c>
      <c r="L557" s="164">
        <f>IF('Pricing + Order Summary'!$O$13&gt;=5000,14,IF('Pricing + Order Summary'!$O$13&gt;=3500,15,IF('Pricing + Order Summary'!$O$13&gt;=2500,16,IF('Pricing + Order Summary'!$O$13&gt;=1000,23,21))))</f>
        <v>21</v>
      </c>
      <c r="M557" s="164" t="str">
        <f t="shared" si="40"/>
        <v>SPR2014-2-0</v>
      </c>
    </row>
    <row r="558" spans="1:13">
      <c r="A558" s="167">
        <f>'Order Form'!A43</f>
        <v>105768</v>
      </c>
      <c r="B558" s="167">
        <f>'Order Form'!A43</f>
        <v>105768</v>
      </c>
      <c r="C558" s="168">
        <f t="shared" si="38"/>
        <v>105768</v>
      </c>
      <c r="D558" s="164">
        <f>'Order Form'!$N$2</f>
        <v>0</v>
      </c>
      <c r="E558" s="165">
        <f>'Order Form'!$L$11</f>
        <v>0</v>
      </c>
      <c r="F558" s="165" t="str">
        <f>IF(ISBLANK('Order Form'!$L$12),"",'Order Form'!$L$12)</f>
        <v/>
      </c>
      <c r="G558" s="165">
        <f t="shared" ca="1" si="34"/>
        <v>41493</v>
      </c>
      <c r="H558" s="166">
        <f>'Order Form'!$L$13</f>
        <v>0</v>
      </c>
      <c r="I558" s="169">
        <f>'Order Form'!F43</f>
        <v>11.75</v>
      </c>
      <c r="J558" s="164">
        <f>'Order Form'!L43</f>
        <v>0</v>
      </c>
      <c r="K558" s="164" t="str">
        <f t="shared" si="39"/>
        <v>F</v>
      </c>
      <c r="L558" s="164">
        <f>IF('Pricing + Order Summary'!$O$13&gt;=5000,14,IF('Pricing + Order Summary'!$O$13&gt;=3500,15,IF('Pricing + Order Summary'!$O$13&gt;=2500,16,IF('Pricing + Order Summary'!$O$13&gt;=1000,23,21))))</f>
        <v>21</v>
      </c>
      <c r="M558" s="164" t="str">
        <f t="shared" si="40"/>
        <v>SPR2014-2-0</v>
      </c>
    </row>
    <row r="559" spans="1:13">
      <c r="A559" s="167">
        <f>'Order Form'!A44</f>
        <v>100484</v>
      </c>
      <c r="B559" s="167">
        <f>'Order Form'!A44</f>
        <v>100484</v>
      </c>
      <c r="C559" s="168">
        <f t="shared" si="38"/>
        <v>100484</v>
      </c>
      <c r="D559" s="164">
        <f>'Order Form'!$N$2</f>
        <v>0</v>
      </c>
      <c r="E559" s="165">
        <f>'Order Form'!$L$11</f>
        <v>0</v>
      </c>
      <c r="F559" s="165" t="str">
        <f>IF(ISBLANK('Order Form'!$L$12),"",'Order Form'!$L$12)</f>
        <v/>
      </c>
      <c r="G559" s="165">
        <f t="shared" ca="1" si="34"/>
        <v>41493</v>
      </c>
      <c r="H559" s="166">
        <f>'Order Form'!$L$13</f>
        <v>0</v>
      </c>
      <c r="I559" s="169">
        <f>'Order Form'!F44</f>
        <v>11.75</v>
      </c>
      <c r="J559" s="164">
        <f>'Order Form'!L44</f>
        <v>0</v>
      </c>
      <c r="K559" s="164" t="str">
        <f t="shared" si="39"/>
        <v>F</v>
      </c>
      <c r="L559" s="164">
        <f>IF('Pricing + Order Summary'!$O$13&gt;=5000,14,IF('Pricing + Order Summary'!$O$13&gt;=3500,15,IF('Pricing + Order Summary'!$O$13&gt;=2500,16,IF('Pricing + Order Summary'!$O$13&gt;=1000,23,21))))</f>
        <v>21</v>
      </c>
      <c r="M559" s="164" t="str">
        <f t="shared" si="40"/>
        <v>SPR2014-2-0</v>
      </c>
    </row>
    <row r="560" spans="1:13">
      <c r="A560" s="167">
        <f>'Order Form'!A45</f>
        <v>100489</v>
      </c>
      <c r="B560" s="167">
        <f>'Order Form'!A45</f>
        <v>100489</v>
      </c>
      <c r="C560" s="168">
        <f t="shared" si="38"/>
        <v>100489</v>
      </c>
      <c r="D560" s="164">
        <f>'Order Form'!$N$2</f>
        <v>0</v>
      </c>
      <c r="E560" s="165">
        <f>'Order Form'!$L$11</f>
        <v>0</v>
      </c>
      <c r="F560" s="165" t="str">
        <f>IF(ISBLANK('Order Form'!$L$12),"",'Order Form'!$L$12)</f>
        <v/>
      </c>
      <c r="G560" s="165">
        <f t="shared" ca="1" si="34"/>
        <v>41493</v>
      </c>
      <c r="H560" s="166">
        <f>'Order Form'!$L$13</f>
        <v>0</v>
      </c>
      <c r="I560" s="169">
        <f>'Order Form'!F45</f>
        <v>11.75</v>
      </c>
      <c r="J560" s="164">
        <f>'Order Form'!L45</f>
        <v>0</v>
      </c>
      <c r="K560" s="164" t="str">
        <f t="shared" si="39"/>
        <v>F</v>
      </c>
      <c r="L560" s="164">
        <f>IF('Pricing + Order Summary'!$O$13&gt;=5000,14,IF('Pricing + Order Summary'!$O$13&gt;=3500,15,IF('Pricing + Order Summary'!$O$13&gt;=2500,16,IF('Pricing + Order Summary'!$O$13&gt;=1000,23,21))))</f>
        <v>21</v>
      </c>
      <c r="M560" s="164" t="str">
        <f t="shared" si="40"/>
        <v>SPR2014-2-0</v>
      </c>
    </row>
    <row r="561" spans="1:13">
      <c r="A561" s="167">
        <f>'Order Form'!A46</f>
        <v>100486</v>
      </c>
      <c r="B561" s="167">
        <f>'Order Form'!A46</f>
        <v>100486</v>
      </c>
      <c r="C561" s="168">
        <f t="shared" si="38"/>
        <v>100486</v>
      </c>
      <c r="D561" s="164">
        <f>'Order Form'!$N$2</f>
        <v>0</v>
      </c>
      <c r="E561" s="165">
        <f>'Order Form'!$L$11</f>
        <v>0</v>
      </c>
      <c r="F561" s="165" t="str">
        <f>IF(ISBLANK('Order Form'!$L$12),"",'Order Form'!$L$12)</f>
        <v/>
      </c>
      <c r="G561" s="165">
        <f t="shared" ca="1" si="34"/>
        <v>41493</v>
      </c>
      <c r="H561" s="166">
        <f>'Order Form'!$L$13</f>
        <v>0</v>
      </c>
      <c r="I561" s="169">
        <f>'Order Form'!F46</f>
        <v>11.75</v>
      </c>
      <c r="J561" s="164">
        <f>'Order Form'!L46</f>
        <v>0</v>
      </c>
      <c r="K561" s="164" t="str">
        <f t="shared" si="39"/>
        <v>F</v>
      </c>
      <c r="L561" s="164">
        <f>IF('Pricing + Order Summary'!$O$13&gt;=5000,14,IF('Pricing + Order Summary'!$O$13&gt;=3500,15,IF('Pricing + Order Summary'!$O$13&gt;=2500,16,IF('Pricing + Order Summary'!$O$13&gt;=1000,23,21))))</f>
        <v>21</v>
      </c>
      <c r="M561" s="164" t="str">
        <f t="shared" si="40"/>
        <v>SPR2014-2-0</v>
      </c>
    </row>
    <row r="562" spans="1:13">
      <c r="A562" s="167">
        <f>'Order Form'!A47</f>
        <v>100487</v>
      </c>
      <c r="B562" s="167">
        <f>'Order Form'!A47</f>
        <v>100487</v>
      </c>
      <c r="C562" s="168">
        <f t="shared" si="38"/>
        <v>100487</v>
      </c>
      <c r="D562" s="164">
        <f>'Order Form'!$N$2</f>
        <v>0</v>
      </c>
      <c r="E562" s="165">
        <f>'Order Form'!$L$11</f>
        <v>0</v>
      </c>
      <c r="F562" s="165" t="str">
        <f>IF(ISBLANK('Order Form'!$L$12),"",'Order Form'!$L$12)</f>
        <v/>
      </c>
      <c r="G562" s="165">
        <f t="shared" ca="1" si="34"/>
        <v>41493</v>
      </c>
      <c r="H562" s="166">
        <f>'Order Form'!$L$13</f>
        <v>0</v>
      </c>
      <c r="I562" s="169">
        <f>'Order Form'!F47</f>
        <v>11.75</v>
      </c>
      <c r="J562" s="164">
        <f>'Order Form'!L47</f>
        <v>0</v>
      </c>
      <c r="K562" s="164" t="str">
        <f t="shared" si="39"/>
        <v>F</v>
      </c>
      <c r="L562" s="164">
        <f>IF('Pricing + Order Summary'!$O$13&gt;=5000,14,IF('Pricing + Order Summary'!$O$13&gt;=3500,15,IF('Pricing + Order Summary'!$O$13&gt;=2500,16,IF('Pricing + Order Summary'!$O$13&gt;=1000,23,21))))</f>
        <v>21</v>
      </c>
      <c r="M562" s="164" t="str">
        <f t="shared" si="40"/>
        <v>SPR2014-2-0</v>
      </c>
    </row>
    <row r="563" spans="1:13">
      <c r="A563" s="167">
        <f>'Order Form'!A48</f>
        <v>100485</v>
      </c>
      <c r="B563" s="167">
        <f>'Order Form'!A48</f>
        <v>100485</v>
      </c>
      <c r="C563" s="168">
        <f t="shared" si="38"/>
        <v>100485</v>
      </c>
      <c r="D563" s="164">
        <f>'Order Form'!$N$2</f>
        <v>0</v>
      </c>
      <c r="E563" s="165">
        <f>'Order Form'!$L$11</f>
        <v>0</v>
      </c>
      <c r="F563" s="165" t="str">
        <f>IF(ISBLANK('Order Form'!$L$12),"",'Order Form'!$L$12)</f>
        <v/>
      </c>
      <c r="G563" s="165">
        <f t="shared" ca="1" si="34"/>
        <v>41493</v>
      </c>
      <c r="H563" s="166">
        <f>'Order Form'!$L$13</f>
        <v>0</v>
      </c>
      <c r="I563" s="169">
        <f>'Order Form'!F48</f>
        <v>11.75</v>
      </c>
      <c r="J563" s="164">
        <f>'Order Form'!L48</f>
        <v>0</v>
      </c>
      <c r="K563" s="164" t="str">
        <f t="shared" si="39"/>
        <v>F</v>
      </c>
      <c r="L563" s="164">
        <f>IF('Pricing + Order Summary'!$O$13&gt;=5000,14,IF('Pricing + Order Summary'!$O$13&gt;=3500,15,IF('Pricing + Order Summary'!$O$13&gt;=2500,16,IF('Pricing + Order Summary'!$O$13&gt;=1000,23,21))))</f>
        <v>21</v>
      </c>
      <c r="M563" s="164" t="str">
        <f t="shared" si="40"/>
        <v>SPR2014-2-0</v>
      </c>
    </row>
    <row r="564" spans="1:13">
      <c r="A564" s="167">
        <f>'Order Form'!A49</f>
        <v>100488</v>
      </c>
      <c r="B564" s="167">
        <f>'Order Form'!A49</f>
        <v>100488</v>
      </c>
      <c r="C564" s="168">
        <f t="shared" si="38"/>
        <v>100488</v>
      </c>
      <c r="D564" s="164">
        <f>'Order Form'!$N$2</f>
        <v>0</v>
      </c>
      <c r="E564" s="165">
        <f>'Order Form'!$L$11</f>
        <v>0</v>
      </c>
      <c r="F564" s="165" t="str">
        <f>IF(ISBLANK('Order Form'!$L$12),"",'Order Form'!$L$12)</f>
        <v/>
      </c>
      <c r="G564" s="165">
        <f t="shared" ca="1" si="34"/>
        <v>41493</v>
      </c>
      <c r="H564" s="166">
        <f>'Order Form'!$L$13</f>
        <v>0</v>
      </c>
      <c r="I564" s="169">
        <f>'Order Form'!F49</f>
        <v>11.75</v>
      </c>
      <c r="J564" s="164">
        <f>'Order Form'!L49</f>
        <v>0</v>
      </c>
      <c r="K564" s="164" t="str">
        <f t="shared" si="39"/>
        <v>F</v>
      </c>
      <c r="L564" s="164">
        <f>IF('Pricing + Order Summary'!$O$13&gt;=5000,14,IF('Pricing + Order Summary'!$O$13&gt;=3500,15,IF('Pricing + Order Summary'!$O$13&gt;=2500,16,IF('Pricing + Order Summary'!$O$13&gt;=1000,23,21))))</f>
        <v>21</v>
      </c>
      <c r="M564" s="164" t="str">
        <f t="shared" si="40"/>
        <v>SPR2014-2-0</v>
      </c>
    </row>
    <row r="565" spans="1:13">
      <c r="A565" s="167">
        <f>'Order Form'!A50</f>
        <v>107699</v>
      </c>
      <c r="B565" s="167">
        <f>'Order Form'!A50</f>
        <v>107699</v>
      </c>
      <c r="C565" s="168">
        <f t="shared" si="38"/>
        <v>107699</v>
      </c>
      <c r="D565" s="164">
        <f>'Order Form'!$N$2</f>
        <v>0</v>
      </c>
      <c r="E565" s="165">
        <f>'Order Form'!$L$11</f>
        <v>0</v>
      </c>
      <c r="F565" s="165" t="str">
        <f>IF(ISBLANK('Order Form'!$L$12),"",'Order Form'!$L$12)</f>
        <v/>
      </c>
      <c r="G565" s="165">
        <f t="shared" ca="1" si="34"/>
        <v>41493</v>
      </c>
      <c r="H565" s="166">
        <f>'Order Form'!$L$13</f>
        <v>0</v>
      </c>
      <c r="I565" s="169">
        <f>'Order Form'!F50</f>
        <v>11.75</v>
      </c>
      <c r="J565" s="164">
        <f>'Order Form'!L50</f>
        <v>0</v>
      </c>
      <c r="K565" s="164" t="str">
        <f t="shared" si="39"/>
        <v>F</v>
      </c>
      <c r="L565" s="164">
        <f>IF('Pricing + Order Summary'!$O$13&gt;=5000,14,IF('Pricing + Order Summary'!$O$13&gt;=3500,15,IF('Pricing + Order Summary'!$O$13&gt;=2500,16,IF('Pricing + Order Summary'!$O$13&gt;=1000,23,21))))</f>
        <v>21</v>
      </c>
      <c r="M565" s="164" t="str">
        <f t="shared" si="40"/>
        <v>SPR2014-2-0</v>
      </c>
    </row>
    <row r="566" spans="1:13">
      <c r="A566" s="167">
        <f>'Order Form'!A51</f>
        <v>107704</v>
      </c>
      <c r="B566" s="167">
        <f>'Order Form'!A51</f>
        <v>107704</v>
      </c>
      <c r="C566" s="168">
        <f t="shared" si="38"/>
        <v>107704</v>
      </c>
      <c r="D566" s="164">
        <f>'Order Form'!$N$2</f>
        <v>0</v>
      </c>
      <c r="E566" s="165">
        <f>'Order Form'!$L$11</f>
        <v>0</v>
      </c>
      <c r="F566" s="165" t="str">
        <f>IF(ISBLANK('Order Form'!$L$12),"",'Order Form'!$L$12)</f>
        <v/>
      </c>
      <c r="G566" s="165">
        <f t="shared" ca="1" si="34"/>
        <v>41493</v>
      </c>
      <c r="H566" s="166">
        <f>'Order Form'!$L$13</f>
        <v>0</v>
      </c>
      <c r="I566" s="169">
        <f>'Order Form'!F51</f>
        <v>11.75</v>
      </c>
      <c r="J566" s="164">
        <f>'Order Form'!L51</f>
        <v>0</v>
      </c>
      <c r="K566" s="164" t="str">
        <f t="shared" si="39"/>
        <v>F</v>
      </c>
      <c r="L566" s="164">
        <f>IF('Pricing + Order Summary'!$O$13&gt;=5000,14,IF('Pricing + Order Summary'!$O$13&gt;=3500,15,IF('Pricing + Order Summary'!$O$13&gt;=2500,16,IF('Pricing + Order Summary'!$O$13&gt;=1000,23,21))))</f>
        <v>21</v>
      </c>
      <c r="M566" s="164" t="str">
        <f t="shared" si="40"/>
        <v>SPR2014-2-0</v>
      </c>
    </row>
    <row r="567" spans="1:13">
      <c r="A567" s="167">
        <f>'Order Form'!A52</f>
        <v>105765</v>
      </c>
      <c r="B567" s="167">
        <f>'Order Form'!A52</f>
        <v>105765</v>
      </c>
      <c r="C567" s="168">
        <f t="shared" si="38"/>
        <v>105765</v>
      </c>
      <c r="D567" s="164">
        <f>'Order Form'!$N$2</f>
        <v>0</v>
      </c>
      <c r="E567" s="165">
        <f>'Order Form'!$L$11</f>
        <v>0</v>
      </c>
      <c r="F567" s="165" t="str">
        <f>IF(ISBLANK('Order Form'!$L$12),"",'Order Form'!$L$12)</f>
        <v/>
      </c>
      <c r="G567" s="165">
        <f t="shared" ca="1" si="34"/>
        <v>41493</v>
      </c>
      <c r="H567" s="166">
        <f>'Order Form'!$L$13</f>
        <v>0</v>
      </c>
      <c r="I567" s="169">
        <f>'Order Form'!F52</f>
        <v>11.75</v>
      </c>
      <c r="J567" s="164">
        <f>'Order Form'!L52</f>
        <v>0</v>
      </c>
      <c r="K567" s="164" t="str">
        <f t="shared" si="39"/>
        <v>F</v>
      </c>
      <c r="L567" s="164">
        <f>IF('Pricing + Order Summary'!$O$13&gt;=5000,14,IF('Pricing + Order Summary'!$O$13&gt;=3500,15,IF('Pricing + Order Summary'!$O$13&gt;=2500,16,IF('Pricing + Order Summary'!$O$13&gt;=1000,23,21))))</f>
        <v>21</v>
      </c>
      <c r="M567" s="164" t="str">
        <f t="shared" si="40"/>
        <v>SPR2014-2-0</v>
      </c>
    </row>
    <row r="568" spans="1:13">
      <c r="A568" s="167">
        <f>'Order Form'!A53</f>
        <v>107700</v>
      </c>
      <c r="B568" s="167">
        <f>'Order Form'!A53</f>
        <v>107700</v>
      </c>
      <c r="C568" s="168">
        <f t="shared" si="38"/>
        <v>107700</v>
      </c>
      <c r="D568" s="164">
        <f>'Order Form'!$N$2</f>
        <v>0</v>
      </c>
      <c r="E568" s="165">
        <f>'Order Form'!$L$11</f>
        <v>0</v>
      </c>
      <c r="F568" s="165" t="str">
        <f>IF(ISBLANK('Order Form'!$L$12),"",'Order Form'!$L$12)</f>
        <v/>
      </c>
      <c r="G568" s="165">
        <f t="shared" ca="1" si="34"/>
        <v>41493</v>
      </c>
      <c r="H568" s="166">
        <f>'Order Form'!$L$13</f>
        <v>0</v>
      </c>
      <c r="I568" s="169">
        <f>'Order Form'!F53</f>
        <v>11.75</v>
      </c>
      <c r="J568" s="164">
        <f>'Order Form'!L53</f>
        <v>0</v>
      </c>
      <c r="K568" s="164" t="str">
        <f t="shared" si="39"/>
        <v>F</v>
      </c>
      <c r="L568" s="164">
        <f>IF('Pricing + Order Summary'!$O$13&gt;=5000,14,IF('Pricing + Order Summary'!$O$13&gt;=3500,15,IF('Pricing + Order Summary'!$O$13&gt;=2500,16,IF('Pricing + Order Summary'!$O$13&gt;=1000,23,21))))</f>
        <v>21</v>
      </c>
      <c r="M568" s="164" t="str">
        <f t="shared" si="40"/>
        <v>SPR2014-2-0</v>
      </c>
    </row>
    <row r="569" spans="1:13">
      <c r="A569" s="167">
        <f>'Order Form'!A54</f>
        <v>107701</v>
      </c>
      <c r="B569" s="167">
        <f>'Order Form'!A54</f>
        <v>107701</v>
      </c>
      <c r="C569" s="168">
        <f t="shared" si="38"/>
        <v>107701</v>
      </c>
      <c r="D569" s="164">
        <f>'Order Form'!$N$2</f>
        <v>0</v>
      </c>
      <c r="E569" s="165">
        <f>'Order Form'!$L$11</f>
        <v>0</v>
      </c>
      <c r="F569" s="165" t="str">
        <f>IF(ISBLANK('Order Form'!$L$12),"",'Order Form'!$L$12)</f>
        <v/>
      </c>
      <c r="G569" s="165">
        <f t="shared" ca="1" si="34"/>
        <v>41493</v>
      </c>
      <c r="H569" s="166">
        <f>'Order Form'!$L$13</f>
        <v>0</v>
      </c>
      <c r="I569" s="169">
        <f>'Order Form'!F54</f>
        <v>11.75</v>
      </c>
      <c r="J569" s="164">
        <f>'Order Form'!L54</f>
        <v>0</v>
      </c>
      <c r="K569" s="164" t="str">
        <f t="shared" si="39"/>
        <v>F</v>
      </c>
      <c r="L569" s="164">
        <f>IF('Pricing + Order Summary'!$O$13&gt;=5000,14,IF('Pricing + Order Summary'!$O$13&gt;=3500,15,IF('Pricing + Order Summary'!$O$13&gt;=2500,16,IF('Pricing + Order Summary'!$O$13&gt;=1000,23,21))))</f>
        <v>21</v>
      </c>
      <c r="M569" s="164" t="str">
        <f t="shared" si="40"/>
        <v>SPR2014-2-0</v>
      </c>
    </row>
    <row r="570" spans="1:13">
      <c r="A570" s="167">
        <f>'Order Form'!A55</f>
        <v>107702</v>
      </c>
      <c r="B570" s="167">
        <f>'Order Form'!A55</f>
        <v>107702</v>
      </c>
      <c r="C570" s="168">
        <f t="shared" si="38"/>
        <v>107702</v>
      </c>
      <c r="D570" s="164">
        <f>'Order Form'!$N$2</f>
        <v>0</v>
      </c>
      <c r="E570" s="165">
        <f>'Order Form'!$L$11</f>
        <v>0</v>
      </c>
      <c r="F570" s="165" t="str">
        <f>IF(ISBLANK('Order Form'!$L$12),"",'Order Form'!$L$12)</f>
        <v/>
      </c>
      <c r="G570" s="165">
        <f t="shared" ca="1" si="34"/>
        <v>41493</v>
      </c>
      <c r="H570" s="166">
        <f>'Order Form'!$L$13</f>
        <v>0</v>
      </c>
      <c r="I570" s="169">
        <f>'Order Form'!F55</f>
        <v>11.75</v>
      </c>
      <c r="J570" s="164">
        <f>'Order Form'!L55</f>
        <v>0</v>
      </c>
      <c r="K570" s="164" t="str">
        <f t="shared" si="39"/>
        <v>F</v>
      </c>
      <c r="L570" s="164">
        <f>IF('Pricing + Order Summary'!$O$13&gt;=5000,14,IF('Pricing + Order Summary'!$O$13&gt;=3500,15,IF('Pricing + Order Summary'!$O$13&gt;=2500,16,IF('Pricing + Order Summary'!$O$13&gt;=1000,23,21))))</f>
        <v>21</v>
      </c>
      <c r="M570" s="164" t="str">
        <f t="shared" si="40"/>
        <v>SPR2014-2-0</v>
      </c>
    </row>
    <row r="571" spans="1:13">
      <c r="A571" s="167">
        <f>'Order Form'!A56</f>
        <v>107703</v>
      </c>
      <c r="B571" s="167">
        <f>'Order Form'!A56</f>
        <v>107703</v>
      </c>
      <c r="C571" s="168">
        <f t="shared" si="38"/>
        <v>107703</v>
      </c>
      <c r="D571" s="164">
        <f>'Order Form'!$N$2</f>
        <v>0</v>
      </c>
      <c r="E571" s="165">
        <f>'Order Form'!$L$11</f>
        <v>0</v>
      </c>
      <c r="F571" s="165" t="str">
        <f>IF(ISBLANK('Order Form'!$L$12),"",'Order Form'!$L$12)</f>
        <v/>
      </c>
      <c r="G571" s="165">
        <f t="shared" ca="1" si="34"/>
        <v>41493</v>
      </c>
      <c r="H571" s="166">
        <f>'Order Form'!$L$13</f>
        <v>0</v>
      </c>
      <c r="I571" s="169">
        <f>'Order Form'!F56</f>
        <v>11.75</v>
      </c>
      <c r="J571" s="164">
        <f>'Order Form'!L56</f>
        <v>0</v>
      </c>
      <c r="K571" s="164" t="str">
        <f t="shared" si="39"/>
        <v>F</v>
      </c>
      <c r="L571" s="164">
        <f>IF('Pricing + Order Summary'!$O$13&gt;=5000,14,IF('Pricing + Order Summary'!$O$13&gt;=3500,15,IF('Pricing + Order Summary'!$O$13&gt;=2500,16,IF('Pricing + Order Summary'!$O$13&gt;=1000,23,21))))</f>
        <v>21</v>
      </c>
      <c r="M571" s="164" t="str">
        <f t="shared" si="40"/>
        <v>SPR2014-2-0</v>
      </c>
    </row>
    <row r="572" spans="1:13">
      <c r="A572" s="167">
        <f>'Order Form'!A57</f>
        <v>107733</v>
      </c>
      <c r="B572" s="167">
        <f>'Order Form'!A57</f>
        <v>107733</v>
      </c>
      <c r="C572" s="168">
        <f t="shared" si="38"/>
        <v>107733</v>
      </c>
      <c r="D572" s="164">
        <f>'Order Form'!$N$2</f>
        <v>0</v>
      </c>
      <c r="E572" s="165">
        <f>'Order Form'!$L$11</f>
        <v>0</v>
      </c>
      <c r="F572" s="165" t="str">
        <f>IF(ISBLANK('Order Form'!$L$12),"",'Order Form'!$L$12)</f>
        <v/>
      </c>
      <c r="G572" s="165">
        <f t="shared" ca="1" si="34"/>
        <v>41493</v>
      </c>
      <c r="H572" s="166">
        <f>'Order Form'!$L$13</f>
        <v>0</v>
      </c>
      <c r="I572" s="169">
        <f>'Order Form'!F57</f>
        <v>11.75</v>
      </c>
      <c r="J572" s="164">
        <f>'Order Form'!L57</f>
        <v>0</v>
      </c>
      <c r="K572" s="164" t="str">
        <f t="shared" si="39"/>
        <v>F</v>
      </c>
      <c r="L572" s="164">
        <f>IF('Pricing + Order Summary'!$O$13&gt;=5000,14,IF('Pricing + Order Summary'!$O$13&gt;=3500,15,IF('Pricing + Order Summary'!$O$13&gt;=2500,16,IF('Pricing + Order Summary'!$O$13&gt;=1000,23,21))))</f>
        <v>21</v>
      </c>
      <c r="M572" s="164" t="str">
        <f t="shared" si="40"/>
        <v>SPR2014-2-0</v>
      </c>
    </row>
    <row r="573" spans="1:13">
      <c r="A573" s="167">
        <f>'Order Form'!A58</f>
        <v>107732</v>
      </c>
      <c r="B573" s="167">
        <f>'Order Form'!A58</f>
        <v>107732</v>
      </c>
      <c r="C573" s="168">
        <f t="shared" si="38"/>
        <v>107732</v>
      </c>
      <c r="D573" s="164">
        <f>'Order Form'!$N$2</f>
        <v>0</v>
      </c>
      <c r="E573" s="165">
        <f>'Order Form'!$L$11</f>
        <v>0</v>
      </c>
      <c r="F573" s="165" t="str">
        <f>IF(ISBLANK('Order Form'!$L$12),"",'Order Form'!$L$12)</f>
        <v/>
      </c>
      <c r="G573" s="165">
        <f t="shared" ca="1" si="34"/>
        <v>41493</v>
      </c>
      <c r="H573" s="166">
        <f>'Order Form'!$L$13</f>
        <v>0</v>
      </c>
      <c r="I573" s="169">
        <f>'Order Form'!F58</f>
        <v>11.75</v>
      </c>
      <c r="J573" s="164">
        <f>'Order Form'!L58</f>
        <v>0</v>
      </c>
      <c r="K573" s="164" t="str">
        <f t="shared" si="39"/>
        <v>F</v>
      </c>
      <c r="L573" s="164">
        <f>IF('Pricing + Order Summary'!$O$13&gt;=5000,14,IF('Pricing + Order Summary'!$O$13&gt;=3500,15,IF('Pricing + Order Summary'!$O$13&gt;=2500,16,IF('Pricing + Order Summary'!$O$13&gt;=1000,23,21))))</f>
        <v>21</v>
      </c>
      <c r="M573" s="164" t="str">
        <f t="shared" si="40"/>
        <v>SPR2014-2-0</v>
      </c>
    </row>
    <row r="574" spans="1:13">
      <c r="A574" s="167">
        <f>'Order Form'!A59</f>
        <v>100483</v>
      </c>
      <c r="B574" s="167">
        <f>'Order Form'!A59</f>
        <v>100483</v>
      </c>
      <c r="C574" s="168">
        <f t="shared" si="38"/>
        <v>100483</v>
      </c>
      <c r="D574" s="164">
        <f>'Order Form'!$N$2</f>
        <v>0</v>
      </c>
      <c r="E574" s="165">
        <f>'Order Form'!$L$11</f>
        <v>0</v>
      </c>
      <c r="F574" s="165" t="str">
        <f>IF(ISBLANK('Order Form'!$L$12),"",'Order Form'!$L$12)</f>
        <v/>
      </c>
      <c r="G574" s="165">
        <f t="shared" ca="1" si="34"/>
        <v>41493</v>
      </c>
      <c r="H574" s="166">
        <f>'Order Form'!$L$13</f>
        <v>0</v>
      </c>
      <c r="I574" s="169">
        <f>'Order Form'!F59</f>
        <v>11.75</v>
      </c>
      <c r="J574" s="164">
        <f>'Order Form'!L59</f>
        <v>0</v>
      </c>
      <c r="K574" s="164" t="str">
        <f t="shared" si="39"/>
        <v>F</v>
      </c>
      <c r="L574" s="164">
        <f>IF('Pricing + Order Summary'!$O$13&gt;=5000,14,IF('Pricing + Order Summary'!$O$13&gt;=3500,15,IF('Pricing + Order Summary'!$O$13&gt;=2500,16,IF('Pricing + Order Summary'!$O$13&gt;=1000,23,21))))</f>
        <v>21</v>
      </c>
      <c r="M574" s="164" t="str">
        <f t="shared" si="40"/>
        <v>SPR2014-2-0</v>
      </c>
    </row>
    <row r="575" spans="1:13">
      <c r="A575" s="167">
        <f>'Order Form'!A60</f>
        <v>100481</v>
      </c>
      <c r="B575" s="167">
        <f>'Order Form'!A60</f>
        <v>100481</v>
      </c>
      <c r="C575" s="168">
        <f t="shared" si="38"/>
        <v>100481</v>
      </c>
      <c r="D575" s="164">
        <f>'Order Form'!$N$2</f>
        <v>0</v>
      </c>
      <c r="E575" s="165">
        <f>'Order Form'!$L$11</f>
        <v>0</v>
      </c>
      <c r="F575" s="165" t="str">
        <f>IF(ISBLANK('Order Form'!$L$12),"",'Order Form'!$L$12)</f>
        <v/>
      </c>
      <c r="G575" s="165">
        <f t="shared" ca="1" si="34"/>
        <v>41493</v>
      </c>
      <c r="H575" s="166">
        <f>'Order Form'!$L$13</f>
        <v>0</v>
      </c>
      <c r="I575" s="169">
        <f>'Order Form'!F60</f>
        <v>11.75</v>
      </c>
      <c r="J575" s="164">
        <f>'Order Form'!L60</f>
        <v>0</v>
      </c>
      <c r="K575" s="164" t="str">
        <f t="shared" si="39"/>
        <v>F</v>
      </c>
      <c r="L575" s="164">
        <f>IF('Pricing + Order Summary'!$O$13&gt;=5000,14,IF('Pricing + Order Summary'!$O$13&gt;=3500,15,IF('Pricing + Order Summary'!$O$13&gt;=2500,16,IF('Pricing + Order Summary'!$O$13&gt;=1000,23,21))))</f>
        <v>21</v>
      </c>
      <c r="M575" s="164" t="str">
        <f t="shared" si="40"/>
        <v>SPR2014-2-0</v>
      </c>
    </row>
    <row r="576" spans="1:13">
      <c r="A576" s="167">
        <f>'Order Form'!A61</f>
        <v>100482</v>
      </c>
      <c r="B576" s="167">
        <f>'Order Form'!A61</f>
        <v>100482</v>
      </c>
      <c r="C576" s="168">
        <f t="shared" si="38"/>
        <v>100482</v>
      </c>
      <c r="D576" s="164">
        <f>'Order Form'!$N$2</f>
        <v>0</v>
      </c>
      <c r="E576" s="165">
        <f>'Order Form'!$L$11</f>
        <v>0</v>
      </c>
      <c r="F576" s="165" t="str">
        <f>IF(ISBLANK('Order Form'!$L$12),"",'Order Form'!$L$12)</f>
        <v/>
      </c>
      <c r="G576" s="165">
        <f t="shared" ca="1" si="34"/>
        <v>41493</v>
      </c>
      <c r="H576" s="166">
        <f>'Order Form'!$L$13</f>
        <v>0</v>
      </c>
      <c r="I576" s="169">
        <f>'Order Form'!F61</f>
        <v>11.75</v>
      </c>
      <c r="J576" s="164">
        <f>'Order Form'!L61</f>
        <v>0</v>
      </c>
      <c r="K576" s="164" t="str">
        <f t="shared" si="39"/>
        <v>F</v>
      </c>
      <c r="L576" s="164">
        <f>IF('Pricing + Order Summary'!$O$13&gt;=5000,14,IF('Pricing + Order Summary'!$O$13&gt;=3500,15,IF('Pricing + Order Summary'!$O$13&gt;=2500,16,IF('Pricing + Order Summary'!$O$13&gt;=1000,23,21))))</f>
        <v>21</v>
      </c>
      <c r="M576" s="164" t="str">
        <f t="shared" si="40"/>
        <v>SPR2014-2-0</v>
      </c>
    </row>
    <row r="577" spans="1:13">
      <c r="A577" s="167">
        <f>'Order Form'!A62</f>
        <v>100392</v>
      </c>
      <c r="B577" s="167">
        <f>'Order Form'!A62</f>
        <v>100392</v>
      </c>
      <c r="C577" s="168">
        <f t="shared" si="38"/>
        <v>100392</v>
      </c>
      <c r="D577" s="164">
        <f>'Order Form'!$N$2</f>
        <v>0</v>
      </c>
      <c r="E577" s="165">
        <f>'Order Form'!$L$11</f>
        <v>0</v>
      </c>
      <c r="F577" s="165" t="str">
        <f>IF(ISBLANK('Order Form'!$L$12),"",'Order Form'!$L$12)</f>
        <v/>
      </c>
      <c r="G577" s="165">
        <f t="shared" ca="1" si="34"/>
        <v>41493</v>
      </c>
      <c r="H577" s="166">
        <f>'Order Form'!$L$13</f>
        <v>0</v>
      </c>
      <c r="I577" s="169">
        <f>'Order Form'!F62</f>
        <v>11.75</v>
      </c>
      <c r="J577" s="164">
        <f>'Order Form'!L62</f>
        <v>0</v>
      </c>
      <c r="K577" s="164" t="str">
        <f t="shared" si="39"/>
        <v>F</v>
      </c>
      <c r="L577" s="164">
        <f>IF('Pricing + Order Summary'!$O$13&gt;=5000,14,IF('Pricing + Order Summary'!$O$13&gt;=3500,15,IF('Pricing + Order Summary'!$O$13&gt;=2500,16,IF('Pricing + Order Summary'!$O$13&gt;=1000,23,21))))</f>
        <v>21</v>
      </c>
      <c r="M577" s="164" t="str">
        <f t="shared" si="40"/>
        <v>SPR2014-2-0</v>
      </c>
    </row>
    <row r="578" spans="1:13">
      <c r="A578" s="167">
        <f>'Order Form'!A63</f>
        <v>100539</v>
      </c>
      <c r="B578" s="167">
        <f>'Order Form'!A63</f>
        <v>100539</v>
      </c>
      <c r="C578" s="168">
        <f t="shared" si="38"/>
        <v>100539</v>
      </c>
      <c r="D578" s="164">
        <f>'Order Form'!$N$2</f>
        <v>0</v>
      </c>
      <c r="E578" s="165">
        <f>'Order Form'!$L$11</f>
        <v>0</v>
      </c>
      <c r="F578" s="165" t="str">
        <f>IF(ISBLANK('Order Form'!$L$12),"",'Order Form'!$L$12)</f>
        <v/>
      </c>
      <c r="G578" s="165">
        <f t="shared" ref="G578:G641" ca="1" si="41">TODAY()</f>
        <v>41493</v>
      </c>
      <c r="H578" s="166">
        <f>'Order Form'!$L$13</f>
        <v>0</v>
      </c>
      <c r="I578" s="169">
        <f>'Order Form'!F63</f>
        <v>11.5</v>
      </c>
      <c r="J578" s="164">
        <f>'Order Form'!L63</f>
        <v>0</v>
      </c>
      <c r="K578" s="164" t="str">
        <f t="shared" si="39"/>
        <v>F</v>
      </c>
      <c r="L578" s="164">
        <f>IF('Pricing + Order Summary'!$O$13&gt;=5000,14,IF('Pricing + Order Summary'!$O$13&gt;=3500,15,IF('Pricing + Order Summary'!$O$13&gt;=2500,16,IF('Pricing + Order Summary'!$O$13&gt;=1000,23,21))))</f>
        <v>21</v>
      </c>
      <c r="M578" s="164" t="str">
        <f t="shared" si="40"/>
        <v>SPR2014-2-0</v>
      </c>
    </row>
    <row r="579" spans="1:13">
      <c r="A579" s="167">
        <f>'Order Form'!A64</f>
        <v>100504</v>
      </c>
      <c r="B579" s="167">
        <f>'Order Form'!A64</f>
        <v>100504</v>
      </c>
      <c r="C579" s="168">
        <f t="shared" si="38"/>
        <v>100504</v>
      </c>
      <c r="D579" s="164">
        <f>'Order Form'!$N$2</f>
        <v>0</v>
      </c>
      <c r="E579" s="165">
        <f>'Order Form'!$L$11</f>
        <v>0</v>
      </c>
      <c r="F579" s="165" t="str">
        <f>IF(ISBLANK('Order Form'!$L$12),"",'Order Form'!$L$12)</f>
        <v/>
      </c>
      <c r="G579" s="165">
        <f t="shared" ca="1" si="41"/>
        <v>41493</v>
      </c>
      <c r="H579" s="166">
        <f>'Order Form'!$L$13</f>
        <v>0</v>
      </c>
      <c r="I579" s="169">
        <f>'Order Form'!F64</f>
        <v>11.5</v>
      </c>
      <c r="J579" s="164">
        <f>'Order Form'!L64</f>
        <v>0</v>
      </c>
      <c r="K579" s="164" t="str">
        <f t="shared" si="39"/>
        <v>F</v>
      </c>
      <c r="L579" s="164">
        <f>IF('Pricing + Order Summary'!$O$13&gt;=5000,14,IF('Pricing + Order Summary'!$O$13&gt;=3500,15,IF('Pricing + Order Summary'!$O$13&gt;=2500,16,IF('Pricing + Order Summary'!$O$13&gt;=1000,23,21))))</f>
        <v>21</v>
      </c>
      <c r="M579" s="164" t="str">
        <f t="shared" si="40"/>
        <v>SPR2014-2-0</v>
      </c>
    </row>
    <row r="580" spans="1:13">
      <c r="A580" s="167">
        <f>'Order Form'!A65</f>
        <v>100241</v>
      </c>
      <c r="B580" s="167">
        <f>'Order Form'!A65</f>
        <v>100241</v>
      </c>
      <c r="C580" s="168">
        <f t="shared" si="38"/>
        <v>100241</v>
      </c>
      <c r="D580" s="164">
        <f>'Order Form'!$N$2</f>
        <v>0</v>
      </c>
      <c r="E580" s="165">
        <f>'Order Form'!$L$11</f>
        <v>0</v>
      </c>
      <c r="F580" s="165" t="str">
        <f>IF(ISBLANK('Order Form'!$L$12),"",'Order Form'!$L$12)</f>
        <v/>
      </c>
      <c r="G580" s="165">
        <f t="shared" ca="1" si="41"/>
        <v>41493</v>
      </c>
      <c r="H580" s="166">
        <f>'Order Form'!$L$13</f>
        <v>0</v>
      </c>
      <c r="I580" s="169">
        <f>'Order Form'!F65</f>
        <v>11.5</v>
      </c>
      <c r="J580" s="164">
        <f>'Order Form'!L65</f>
        <v>0</v>
      </c>
      <c r="K580" s="164" t="str">
        <f t="shared" si="39"/>
        <v>F</v>
      </c>
      <c r="L580" s="164">
        <f>IF('Pricing + Order Summary'!$O$13&gt;=5000,14,IF('Pricing + Order Summary'!$O$13&gt;=3500,15,IF('Pricing + Order Summary'!$O$13&gt;=2500,16,IF('Pricing + Order Summary'!$O$13&gt;=1000,23,21))))</f>
        <v>21</v>
      </c>
      <c r="M580" s="164" t="str">
        <f t="shared" si="40"/>
        <v>SPR2014-2-0</v>
      </c>
    </row>
    <row r="581" spans="1:13">
      <c r="A581" s="167">
        <f>'Order Form'!A66</f>
        <v>100538</v>
      </c>
      <c r="B581" s="167">
        <f>'Order Form'!A66</f>
        <v>100538</v>
      </c>
      <c r="C581" s="168">
        <f t="shared" si="38"/>
        <v>100538</v>
      </c>
      <c r="D581" s="164">
        <f>'Order Form'!$N$2</f>
        <v>0</v>
      </c>
      <c r="E581" s="165">
        <f>'Order Form'!$L$11</f>
        <v>0</v>
      </c>
      <c r="F581" s="165" t="str">
        <f>IF(ISBLANK('Order Form'!$L$12),"",'Order Form'!$L$12)</f>
        <v/>
      </c>
      <c r="G581" s="165">
        <f t="shared" ca="1" si="41"/>
        <v>41493</v>
      </c>
      <c r="H581" s="166">
        <f>'Order Form'!$L$13</f>
        <v>0</v>
      </c>
      <c r="I581" s="169">
        <f>'Order Form'!F66</f>
        <v>11.5</v>
      </c>
      <c r="J581" s="164">
        <f>'Order Form'!L66</f>
        <v>0</v>
      </c>
      <c r="K581" s="164" t="str">
        <f t="shared" si="39"/>
        <v>F</v>
      </c>
      <c r="L581" s="164">
        <f>IF('Pricing + Order Summary'!$O$13&gt;=5000,14,IF('Pricing + Order Summary'!$O$13&gt;=3500,15,IF('Pricing + Order Summary'!$O$13&gt;=2500,16,IF('Pricing + Order Summary'!$O$13&gt;=1000,23,21))))</f>
        <v>21</v>
      </c>
      <c r="M581" s="164" t="str">
        <f t="shared" si="40"/>
        <v>SPR2014-2-0</v>
      </c>
    </row>
    <row r="582" spans="1:13">
      <c r="A582" s="167">
        <f>'Order Form'!A67</f>
        <v>100540</v>
      </c>
      <c r="B582" s="167">
        <f>'Order Form'!A67</f>
        <v>100540</v>
      </c>
      <c r="C582" s="168">
        <f t="shared" si="38"/>
        <v>100540</v>
      </c>
      <c r="D582" s="164">
        <f>'Order Form'!$N$2</f>
        <v>0</v>
      </c>
      <c r="E582" s="165">
        <f>'Order Form'!$L$11</f>
        <v>0</v>
      </c>
      <c r="F582" s="165" t="str">
        <f>IF(ISBLANK('Order Form'!$L$12),"",'Order Form'!$L$12)</f>
        <v/>
      </c>
      <c r="G582" s="165">
        <f t="shared" ca="1" si="41"/>
        <v>41493</v>
      </c>
      <c r="H582" s="166">
        <f>'Order Form'!$L$13</f>
        <v>0</v>
      </c>
      <c r="I582" s="169">
        <f>'Order Form'!F67</f>
        <v>11.5</v>
      </c>
      <c r="J582" s="164">
        <f>'Order Form'!L67</f>
        <v>0</v>
      </c>
      <c r="K582" s="164" t="str">
        <f t="shared" si="39"/>
        <v>F</v>
      </c>
      <c r="L582" s="164">
        <f>IF('Pricing + Order Summary'!$O$13&gt;=5000,14,IF('Pricing + Order Summary'!$O$13&gt;=3500,15,IF('Pricing + Order Summary'!$O$13&gt;=2500,16,IF('Pricing + Order Summary'!$O$13&gt;=1000,23,21))))</f>
        <v>21</v>
      </c>
      <c r="M582" s="164" t="str">
        <f t="shared" si="40"/>
        <v>SPR2014-2-0</v>
      </c>
    </row>
    <row r="583" spans="1:13">
      <c r="A583" s="167">
        <f>'Order Form'!A68</f>
        <v>100536</v>
      </c>
      <c r="B583" s="167">
        <f>'Order Form'!A68</f>
        <v>100536</v>
      </c>
      <c r="C583" s="168">
        <f t="shared" si="38"/>
        <v>100536</v>
      </c>
      <c r="D583" s="164">
        <f>'Order Form'!$N$2</f>
        <v>0</v>
      </c>
      <c r="E583" s="165">
        <f>'Order Form'!$L$11</f>
        <v>0</v>
      </c>
      <c r="F583" s="165" t="str">
        <f>IF(ISBLANK('Order Form'!$L$12),"",'Order Form'!$L$12)</f>
        <v/>
      </c>
      <c r="G583" s="165">
        <f t="shared" ca="1" si="41"/>
        <v>41493</v>
      </c>
      <c r="H583" s="166">
        <f>'Order Form'!$L$13</f>
        <v>0</v>
      </c>
      <c r="I583" s="169">
        <f>'Order Form'!F68</f>
        <v>11.5</v>
      </c>
      <c r="J583" s="164">
        <f>'Order Form'!L68</f>
        <v>0</v>
      </c>
      <c r="K583" s="164" t="str">
        <f t="shared" si="39"/>
        <v>F</v>
      </c>
      <c r="L583" s="164">
        <f>IF('Pricing + Order Summary'!$O$13&gt;=5000,14,IF('Pricing + Order Summary'!$O$13&gt;=3500,15,IF('Pricing + Order Summary'!$O$13&gt;=2500,16,IF('Pricing + Order Summary'!$O$13&gt;=1000,23,21))))</f>
        <v>21</v>
      </c>
      <c r="M583" s="164" t="str">
        <f t="shared" si="40"/>
        <v>SPR2014-2-0</v>
      </c>
    </row>
    <row r="584" spans="1:13">
      <c r="A584" s="167">
        <f>'Order Form'!A69</f>
        <v>100537</v>
      </c>
      <c r="B584" s="167">
        <f>'Order Form'!A69</f>
        <v>100537</v>
      </c>
      <c r="C584" s="168">
        <f t="shared" si="38"/>
        <v>100537</v>
      </c>
      <c r="D584" s="164">
        <f>'Order Form'!$N$2</f>
        <v>0</v>
      </c>
      <c r="E584" s="165">
        <f>'Order Form'!$L$11</f>
        <v>0</v>
      </c>
      <c r="F584" s="165" t="str">
        <f>IF(ISBLANK('Order Form'!$L$12),"",'Order Form'!$L$12)</f>
        <v/>
      </c>
      <c r="G584" s="165">
        <f t="shared" ca="1" si="41"/>
        <v>41493</v>
      </c>
      <c r="H584" s="166">
        <f>'Order Form'!$L$13</f>
        <v>0</v>
      </c>
      <c r="I584" s="169">
        <f>'Order Form'!F69</f>
        <v>11.5</v>
      </c>
      <c r="J584" s="164">
        <f>'Order Form'!L69</f>
        <v>0</v>
      </c>
      <c r="K584" s="164" t="str">
        <f t="shared" si="39"/>
        <v>F</v>
      </c>
      <c r="L584" s="164">
        <f>IF('Pricing + Order Summary'!$O$13&gt;=5000,14,IF('Pricing + Order Summary'!$O$13&gt;=3500,15,IF('Pricing + Order Summary'!$O$13&gt;=2500,16,IF('Pricing + Order Summary'!$O$13&gt;=1000,23,21))))</f>
        <v>21</v>
      </c>
      <c r="M584" s="164" t="str">
        <f t="shared" si="40"/>
        <v>SPR2014-2-0</v>
      </c>
    </row>
    <row r="585" spans="1:13">
      <c r="A585" s="167">
        <f>'Order Form'!A70</f>
        <v>100535</v>
      </c>
      <c r="B585" s="167">
        <f>'Order Form'!A70</f>
        <v>100535</v>
      </c>
      <c r="C585" s="168">
        <f t="shared" si="38"/>
        <v>100535</v>
      </c>
      <c r="D585" s="164">
        <f>'Order Form'!$N$2</f>
        <v>0</v>
      </c>
      <c r="E585" s="165">
        <f>'Order Form'!$L$11</f>
        <v>0</v>
      </c>
      <c r="F585" s="165" t="str">
        <f>IF(ISBLANK('Order Form'!$L$12),"",'Order Form'!$L$12)</f>
        <v/>
      </c>
      <c r="G585" s="165">
        <f t="shared" ca="1" si="41"/>
        <v>41493</v>
      </c>
      <c r="H585" s="166">
        <f>'Order Form'!$L$13</f>
        <v>0</v>
      </c>
      <c r="I585" s="169">
        <f>'Order Form'!F70</f>
        <v>11.5</v>
      </c>
      <c r="J585" s="164">
        <f>'Order Form'!L70</f>
        <v>0</v>
      </c>
      <c r="K585" s="164" t="str">
        <f t="shared" si="39"/>
        <v>F</v>
      </c>
      <c r="L585" s="164">
        <f>IF('Pricing + Order Summary'!$O$13&gt;=5000,14,IF('Pricing + Order Summary'!$O$13&gt;=3500,15,IF('Pricing + Order Summary'!$O$13&gt;=2500,16,IF('Pricing + Order Summary'!$O$13&gt;=1000,23,21))))</f>
        <v>21</v>
      </c>
      <c r="M585" s="164" t="str">
        <f t="shared" si="40"/>
        <v>SPR2014-2-0</v>
      </c>
    </row>
    <row r="586" spans="1:13">
      <c r="A586" s="167">
        <f>'Order Form'!A71</f>
        <v>100206</v>
      </c>
      <c r="B586" s="167">
        <f>'Order Form'!A71</f>
        <v>100206</v>
      </c>
      <c r="C586" s="168">
        <f t="shared" si="38"/>
        <v>100206</v>
      </c>
      <c r="D586" s="164">
        <f>'Order Form'!$N$2</f>
        <v>0</v>
      </c>
      <c r="E586" s="165">
        <f>'Order Form'!$L$11</f>
        <v>0</v>
      </c>
      <c r="F586" s="165" t="str">
        <f>IF(ISBLANK('Order Form'!$L$12),"",'Order Form'!$L$12)</f>
        <v/>
      </c>
      <c r="G586" s="165">
        <f t="shared" ca="1" si="41"/>
        <v>41493</v>
      </c>
      <c r="H586" s="166">
        <f>'Order Form'!$L$13</f>
        <v>0</v>
      </c>
      <c r="I586" s="169">
        <f>'Order Form'!F71</f>
        <v>11.5</v>
      </c>
      <c r="J586" s="164">
        <f>'Order Form'!L71</f>
        <v>0</v>
      </c>
      <c r="K586" s="164" t="str">
        <f t="shared" si="39"/>
        <v>F</v>
      </c>
      <c r="L586" s="164">
        <f>IF('Pricing + Order Summary'!$O$13&gt;=5000,14,IF('Pricing + Order Summary'!$O$13&gt;=3500,15,IF('Pricing + Order Summary'!$O$13&gt;=2500,16,IF('Pricing + Order Summary'!$O$13&gt;=1000,23,21))))</f>
        <v>21</v>
      </c>
      <c r="M586" s="164" t="str">
        <f t="shared" si="40"/>
        <v>SPR2014-2-0</v>
      </c>
    </row>
    <row r="587" spans="1:13">
      <c r="A587" s="167">
        <f>'Order Form'!A72</f>
        <v>100207</v>
      </c>
      <c r="B587" s="167">
        <f>'Order Form'!A72</f>
        <v>100207</v>
      </c>
      <c r="C587" s="168">
        <f t="shared" si="38"/>
        <v>100207</v>
      </c>
      <c r="D587" s="164">
        <f>'Order Form'!$N$2</f>
        <v>0</v>
      </c>
      <c r="E587" s="165">
        <f>'Order Form'!$L$11</f>
        <v>0</v>
      </c>
      <c r="F587" s="165" t="str">
        <f>IF(ISBLANK('Order Form'!$L$12),"",'Order Form'!$L$12)</f>
        <v/>
      </c>
      <c r="G587" s="165">
        <f t="shared" ca="1" si="41"/>
        <v>41493</v>
      </c>
      <c r="H587" s="166">
        <f>'Order Form'!$L$13</f>
        <v>0</v>
      </c>
      <c r="I587" s="169">
        <f>'Order Form'!F72</f>
        <v>11.5</v>
      </c>
      <c r="J587" s="164">
        <f>'Order Form'!L72</f>
        <v>0</v>
      </c>
      <c r="K587" s="164" t="str">
        <f t="shared" si="39"/>
        <v>F</v>
      </c>
      <c r="L587" s="164">
        <f>IF('Pricing + Order Summary'!$O$13&gt;=5000,14,IF('Pricing + Order Summary'!$O$13&gt;=3500,15,IF('Pricing + Order Summary'!$O$13&gt;=2500,16,IF('Pricing + Order Summary'!$O$13&gt;=1000,23,21))))</f>
        <v>21</v>
      </c>
      <c r="M587" s="164" t="str">
        <f t="shared" si="40"/>
        <v>SPR2014-2-0</v>
      </c>
    </row>
    <row r="588" spans="1:13">
      <c r="A588" s="167">
        <f>'Order Form'!A73</f>
        <v>100166</v>
      </c>
      <c r="B588" s="167">
        <f>'Order Form'!A73</f>
        <v>100166</v>
      </c>
      <c r="C588" s="168">
        <f t="shared" si="38"/>
        <v>100166</v>
      </c>
      <c r="D588" s="164">
        <f>'Order Form'!$N$2</f>
        <v>0</v>
      </c>
      <c r="E588" s="165">
        <f>'Order Form'!$L$11</f>
        <v>0</v>
      </c>
      <c r="F588" s="165" t="str">
        <f>IF(ISBLANK('Order Form'!$L$12),"",'Order Form'!$L$12)</f>
        <v/>
      </c>
      <c r="G588" s="165">
        <f t="shared" ca="1" si="41"/>
        <v>41493</v>
      </c>
      <c r="H588" s="166">
        <f>'Order Form'!$L$13</f>
        <v>0</v>
      </c>
      <c r="I588" s="169">
        <f>'Order Form'!F73</f>
        <v>11.5</v>
      </c>
      <c r="J588" s="164">
        <f>'Order Form'!L73</f>
        <v>0</v>
      </c>
      <c r="K588" s="164" t="str">
        <f t="shared" si="39"/>
        <v>F</v>
      </c>
      <c r="L588" s="164">
        <f>IF('Pricing + Order Summary'!$O$13&gt;=5000,14,IF('Pricing + Order Summary'!$O$13&gt;=3500,15,IF('Pricing + Order Summary'!$O$13&gt;=2500,16,IF('Pricing + Order Summary'!$O$13&gt;=1000,23,21))))</f>
        <v>21</v>
      </c>
      <c r="M588" s="164" t="str">
        <f t="shared" si="40"/>
        <v>SPR2014-2-0</v>
      </c>
    </row>
    <row r="589" spans="1:13">
      <c r="A589" s="167">
        <f>'Order Form'!A74</f>
        <v>100541</v>
      </c>
      <c r="B589" s="167">
        <f>'Order Form'!A74</f>
        <v>100541</v>
      </c>
      <c r="C589" s="168">
        <f t="shared" si="38"/>
        <v>100541</v>
      </c>
      <c r="D589" s="164">
        <f>'Order Form'!$N$2</f>
        <v>0</v>
      </c>
      <c r="E589" s="165">
        <f>'Order Form'!$L$11</f>
        <v>0</v>
      </c>
      <c r="F589" s="165" t="str">
        <f>IF(ISBLANK('Order Form'!$L$12),"",'Order Form'!$L$12)</f>
        <v/>
      </c>
      <c r="G589" s="165">
        <f t="shared" ca="1" si="41"/>
        <v>41493</v>
      </c>
      <c r="H589" s="166">
        <f>'Order Form'!$L$13</f>
        <v>0</v>
      </c>
      <c r="I589" s="169">
        <f>'Order Form'!F74</f>
        <v>11.5</v>
      </c>
      <c r="J589" s="164">
        <f>'Order Form'!L74</f>
        <v>0</v>
      </c>
      <c r="K589" s="164" t="str">
        <f t="shared" si="39"/>
        <v>F</v>
      </c>
      <c r="L589" s="164">
        <f>IF('Pricing + Order Summary'!$O$13&gt;=5000,14,IF('Pricing + Order Summary'!$O$13&gt;=3500,15,IF('Pricing + Order Summary'!$O$13&gt;=2500,16,IF('Pricing + Order Summary'!$O$13&gt;=1000,23,21))))</f>
        <v>21</v>
      </c>
      <c r="M589" s="164" t="str">
        <f t="shared" si="40"/>
        <v>SPR2014-2-0</v>
      </c>
    </row>
    <row r="590" spans="1:13">
      <c r="A590" s="167">
        <f>'Order Form'!A75</f>
        <v>100167</v>
      </c>
      <c r="B590" s="167">
        <f>'Order Form'!A75</f>
        <v>100167</v>
      </c>
      <c r="C590" s="168">
        <f t="shared" si="38"/>
        <v>100167</v>
      </c>
      <c r="D590" s="164">
        <f>'Order Form'!$N$2</f>
        <v>0</v>
      </c>
      <c r="E590" s="165">
        <f>'Order Form'!$L$11</f>
        <v>0</v>
      </c>
      <c r="F590" s="165" t="str">
        <f>IF(ISBLANK('Order Form'!$L$12),"",'Order Form'!$L$12)</f>
        <v/>
      </c>
      <c r="G590" s="165">
        <f t="shared" ca="1" si="41"/>
        <v>41493</v>
      </c>
      <c r="H590" s="166">
        <f>'Order Form'!$L$13</f>
        <v>0</v>
      </c>
      <c r="I590" s="169">
        <f>'Order Form'!F75</f>
        <v>11.5</v>
      </c>
      <c r="J590" s="164">
        <f>'Order Form'!L75</f>
        <v>0</v>
      </c>
      <c r="K590" s="164" t="str">
        <f t="shared" si="39"/>
        <v>F</v>
      </c>
      <c r="L590" s="164">
        <f>IF('Pricing + Order Summary'!$O$13&gt;=5000,14,IF('Pricing + Order Summary'!$O$13&gt;=3500,15,IF('Pricing + Order Summary'!$O$13&gt;=2500,16,IF('Pricing + Order Summary'!$O$13&gt;=1000,23,21))))</f>
        <v>21</v>
      </c>
      <c r="M590" s="164" t="str">
        <f t="shared" si="40"/>
        <v>SPR2014-2-0</v>
      </c>
    </row>
    <row r="591" spans="1:13">
      <c r="A591" s="167">
        <f>'Order Form'!A76</f>
        <v>100542</v>
      </c>
      <c r="B591" s="167">
        <f>'Order Form'!A76</f>
        <v>100542</v>
      </c>
      <c r="C591" s="168">
        <f t="shared" si="38"/>
        <v>100542</v>
      </c>
      <c r="D591" s="164">
        <f>'Order Form'!$N$2</f>
        <v>0</v>
      </c>
      <c r="E591" s="165">
        <f>'Order Form'!$L$11</f>
        <v>0</v>
      </c>
      <c r="F591" s="165" t="str">
        <f>IF(ISBLANK('Order Form'!$L$12),"",'Order Form'!$L$12)</f>
        <v/>
      </c>
      <c r="G591" s="165">
        <f t="shared" ca="1" si="41"/>
        <v>41493</v>
      </c>
      <c r="H591" s="166">
        <f>'Order Form'!$L$13</f>
        <v>0</v>
      </c>
      <c r="I591" s="169">
        <f>'Order Form'!F76</f>
        <v>11.5</v>
      </c>
      <c r="J591" s="164">
        <f>'Order Form'!L76</f>
        <v>0</v>
      </c>
      <c r="K591" s="164" t="str">
        <f t="shared" si="39"/>
        <v>F</v>
      </c>
      <c r="L591" s="164">
        <f>IF('Pricing + Order Summary'!$O$13&gt;=5000,14,IF('Pricing + Order Summary'!$O$13&gt;=3500,15,IF('Pricing + Order Summary'!$O$13&gt;=2500,16,IF('Pricing + Order Summary'!$O$13&gt;=1000,23,21))))</f>
        <v>21</v>
      </c>
      <c r="M591" s="164" t="str">
        <f t="shared" si="40"/>
        <v>SPR2014-2-0</v>
      </c>
    </row>
    <row r="592" spans="1:13">
      <c r="A592" s="167">
        <f>'Order Form'!A77</f>
        <v>100528</v>
      </c>
      <c r="B592" s="167">
        <f>'Order Form'!A77</f>
        <v>100528</v>
      </c>
      <c r="C592" s="168">
        <f t="shared" si="38"/>
        <v>100528</v>
      </c>
      <c r="D592" s="164">
        <f>'Order Form'!$N$2</f>
        <v>0</v>
      </c>
      <c r="E592" s="165">
        <f>'Order Form'!$L$11</f>
        <v>0</v>
      </c>
      <c r="F592" s="165" t="str">
        <f>IF(ISBLANK('Order Form'!$L$12),"",'Order Form'!$L$12)</f>
        <v/>
      </c>
      <c r="G592" s="165">
        <f t="shared" ca="1" si="41"/>
        <v>41493</v>
      </c>
      <c r="H592" s="166">
        <f>'Order Form'!$L$13</f>
        <v>0</v>
      </c>
      <c r="I592" s="169">
        <f>'Order Form'!F77</f>
        <v>11.5</v>
      </c>
      <c r="J592" s="164">
        <f>'Order Form'!L77</f>
        <v>0</v>
      </c>
      <c r="K592" s="164" t="str">
        <f t="shared" si="39"/>
        <v>F</v>
      </c>
      <c r="L592" s="164">
        <f>IF('Pricing + Order Summary'!$O$13&gt;=5000,14,IF('Pricing + Order Summary'!$O$13&gt;=3500,15,IF('Pricing + Order Summary'!$O$13&gt;=2500,16,IF('Pricing + Order Summary'!$O$13&gt;=1000,23,21))))</f>
        <v>21</v>
      </c>
      <c r="M592" s="164" t="str">
        <f t="shared" si="40"/>
        <v>SPR2014-2-0</v>
      </c>
    </row>
    <row r="593" spans="1:13">
      <c r="A593" s="167">
        <f>'Order Form'!A78</f>
        <v>100529</v>
      </c>
      <c r="B593" s="167">
        <f>'Order Form'!A78</f>
        <v>100529</v>
      </c>
      <c r="C593" s="168">
        <f t="shared" si="38"/>
        <v>100529</v>
      </c>
      <c r="D593" s="164">
        <f>'Order Form'!$N$2</f>
        <v>0</v>
      </c>
      <c r="E593" s="165">
        <f>'Order Form'!$L$11</f>
        <v>0</v>
      </c>
      <c r="F593" s="165" t="str">
        <f>IF(ISBLANK('Order Form'!$L$12),"",'Order Form'!$L$12)</f>
        <v/>
      </c>
      <c r="G593" s="165">
        <f t="shared" ca="1" si="41"/>
        <v>41493</v>
      </c>
      <c r="H593" s="166">
        <f>'Order Form'!$L$13</f>
        <v>0</v>
      </c>
      <c r="I593" s="169">
        <f>'Order Form'!F78</f>
        <v>11.5</v>
      </c>
      <c r="J593" s="164">
        <f>'Order Form'!L78</f>
        <v>0</v>
      </c>
      <c r="K593" s="164" t="str">
        <f t="shared" si="39"/>
        <v>F</v>
      </c>
      <c r="L593" s="164">
        <f>IF('Pricing + Order Summary'!$O$13&gt;=5000,14,IF('Pricing + Order Summary'!$O$13&gt;=3500,15,IF('Pricing + Order Summary'!$O$13&gt;=2500,16,IF('Pricing + Order Summary'!$O$13&gt;=1000,23,21))))</f>
        <v>21</v>
      </c>
      <c r="M593" s="164" t="str">
        <f t="shared" si="40"/>
        <v>SPR2014-2-0</v>
      </c>
    </row>
    <row r="594" spans="1:13">
      <c r="A594" s="167">
        <f>'Order Form'!A79</f>
        <v>100530</v>
      </c>
      <c r="B594" s="167">
        <f>'Order Form'!A79</f>
        <v>100530</v>
      </c>
      <c r="C594" s="168">
        <f t="shared" si="38"/>
        <v>100530</v>
      </c>
      <c r="D594" s="164">
        <f>'Order Form'!$N$2</f>
        <v>0</v>
      </c>
      <c r="E594" s="165">
        <f>'Order Form'!$L$11</f>
        <v>0</v>
      </c>
      <c r="F594" s="165" t="str">
        <f>IF(ISBLANK('Order Form'!$L$12),"",'Order Form'!$L$12)</f>
        <v/>
      </c>
      <c r="G594" s="165">
        <f t="shared" ca="1" si="41"/>
        <v>41493</v>
      </c>
      <c r="H594" s="166">
        <f>'Order Form'!$L$13</f>
        <v>0</v>
      </c>
      <c r="I594" s="169">
        <f>'Order Form'!F79</f>
        <v>11.5</v>
      </c>
      <c r="J594" s="164">
        <f>'Order Form'!L79</f>
        <v>0</v>
      </c>
      <c r="K594" s="164" t="str">
        <f t="shared" si="39"/>
        <v>F</v>
      </c>
      <c r="L594" s="164">
        <f>IF('Pricing + Order Summary'!$O$13&gt;=5000,14,IF('Pricing + Order Summary'!$O$13&gt;=3500,15,IF('Pricing + Order Summary'!$O$13&gt;=2500,16,IF('Pricing + Order Summary'!$O$13&gt;=1000,23,21))))</f>
        <v>21</v>
      </c>
      <c r="M594" s="164" t="str">
        <f t="shared" si="40"/>
        <v>SPR2014-2-0</v>
      </c>
    </row>
    <row r="595" spans="1:13">
      <c r="A595" s="167">
        <f>'Order Form'!A80</f>
        <v>100531</v>
      </c>
      <c r="B595" s="167">
        <f>'Order Form'!A80</f>
        <v>100531</v>
      </c>
      <c r="C595" s="168">
        <f t="shared" si="38"/>
        <v>100531</v>
      </c>
      <c r="D595" s="164">
        <f>'Order Form'!$N$2</f>
        <v>0</v>
      </c>
      <c r="E595" s="165">
        <f>'Order Form'!$L$11</f>
        <v>0</v>
      </c>
      <c r="F595" s="165" t="str">
        <f>IF(ISBLANK('Order Form'!$L$12),"",'Order Form'!$L$12)</f>
        <v/>
      </c>
      <c r="G595" s="165">
        <f t="shared" ca="1" si="41"/>
        <v>41493</v>
      </c>
      <c r="H595" s="166">
        <f>'Order Form'!$L$13</f>
        <v>0</v>
      </c>
      <c r="I595" s="169">
        <f>'Order Form'!F80</f>
        <v>11.5</v>
      </c>
      <c r="J595" s="164">
        <f>'Order Form'!L80</f>
        <v>0</v>
      </c>
      <c r="K595" s="164" t="str">
        <f t="shared" si="39"/>
        <v>F</v>
      </c>
      <c r="L595" s="164">
        <f>IF('Pricing + Order Summary'!$O$13&gt;=5000,14,IF('Pricing + Order Summary'!$O$13&gt;=3500,15,IF('Pricing + Order Summary'!$O$13&gt;=2500,16,IF('Pricing + Order Summary'!$O$13&gt;=1000,23,21))))</f>
        <v>21</v>
      </c>
      <c r="M595" s="164" t="str">
        <f t="shared" si="40"/>
        <v>SPR2014-2-0</v>
      </c>
    </row>
    <row r="596" spans="1:13">
      <c r="A596" s="167">
        <f>'Order Form'!A81</f>
        <v>100382</v>
      </c>
      <c r="B596" s="167">
        <f>'Order Form'!A81</f>
        <v>100382</v>
      </c>
      <c r="C596" s="168">
        <f t="shared" si="38"/>
        <v>100382</v>
      </c>
      <c r="D596" s="164">
        <f>'Order Form'!$N$2</f>
        <v>0</v>
      </c>
      <c r="E596" s="165">
        <f>'Order Form'!$L$11</f>
        <v>0</v>
      </c>
      <c r="F596" s="165" t="str">
        <f>IF(ISBLANK('Order Form'!$L$12),"",'Order Form'!$L$12)</f>
        <v/>
      </c>
      <c r="G596" s="165">
        <f t="shared" ca="1" si="41"/>
        <v>41493</v>
      </c>
      <c r="H596" s="166">
        <f>'Order Form'!$L$13</f>
        <v>0</v>
      </c>
      <c r="I596" s="169">
        <f>'Order Form'!F81</f>
        <v>11.5</v>
      </c>
      <c r="J596" s="164">
        <f>'Order Form'!L81</f>
        <v>0</v>
      </c>
      <c r="K596" s="164" t="str">
        <f t="shared" si="39"/>
        <v>F</v>
      </c>
      <c r="L596" s="164">
        <f>IF('Pricing + Order Summary'!$O$13&gt;=5000,14,IF('Pricing + Order Summary'!$O$13&gt;=3500,15,IF('Pricing + Order Summary'!$O$13&gt;=2500,16,IF('Pricing + Order Summary'!$O$13&gt;=1000,23,21))))</f>
        <v>21</v>
      </c>
      <c r="M596" s="164" t="str">
        <f t="shared" si="40"/>
        <v>SPR2014-2-0</v>
      </c>
    </row>
    <row r="597" spans="1:13">
      <c r="A597" s="167">
        <f>'Order Form'!A82</f>
        <v>100059</v>
      </c>
      <c r="B597" s="167">
        <f>'Order Form'!A82</f>
        <v>100059</v>
      </c>
      <c r="C597" s="168">
        <f t="shared" ref="C597:C660" si="42">IF(B597=0,A597,B597)</f>
        <v>100059</v>
      </c>
      <c r="D597" s="164">
        <f>'Order Form'!$N$2</f>
        <v>0</v>
      </c>
      <c r="E597" s="165">
        <f>'Order Form'!$L$11</f>
        <v>0</v>
      </c>
      <c r="F597" s="165" t="str">
        <f>IF(ISBLANK('Order Form'!$L$12),"",'Order Form'!$L$12)</f>
        <v/>
      </c>
      <c r="G597" s="165">
        <f t="shared" ca="1" si="41"/>
        <v>41493</v>
      </c>
      <c r="H597" s="166">
        <f>'Order Form'!$L$13</f>
        <v>0</v>
      </c>
      <c r="I597" s="169">
        <f>'Order Form'!F82</f>
        <v>11.5</v>
      </c>
      <c r="J597" s="164">
        <f>'Order Form'!L82</f>
        <v>0</v>
      </c>
      <c r="K597" s="164" t="str">
        <f t="shared" ref="K597:K660" si="43">IF(J597=0,"F","T")</f>
        <v>F</v>
      </c>
      <c r="L597" s="164">
        <f>IF('Pricing + Order Summary'!$O$13&gt;=5000,14,IF('Pricing + Order Summary'!$O$13&gt;=3500,15,IF('Pricing + Order Summary'!$O$13&gt;=2500,16,IF('Pricing + Order Summary'!$O$13&gt;=1000,23,21))))</f>
        <v>21</v>
      </c>
      <c r="M597" s="164" t="str">
        <f t="shared" ref="M597:M660" si="44">"SPR2014"&amp;"-2-"&amp;D597</f>
        <v>SPR2014-2-0</v>
      </c>
    </row>
    <row r="598" spans="1:13">
      <c r="A598" s="167">
        <f>'Order Form'!A83</f>
        <v>100533</v>
      </c>
      <c r="B598" s="167">
        <f>'Order Form'!A83</f>
        <v>100533</v>
      </c>
      <c r="C598" s="168">
        <f t="shared" si="42"/>
        <v>100533</v>
      </c>
      <c r="D598" s="164">
        <f>'Order Form'!$N$2</f>
        <v>0</v>
      </c>
      <c r="E598" s="165">
        <f>'Order Form'!$L$11</f>
        <v>0</v>
      </c>
      <c r="F598" s="165" t="str">
        <f>IF(ISBLANK('Order Form'!$L$12),"",'Order Form'!$L$12)</f>
        <v/>
      </c>
      <c r="G598" s="165">
        <f t="shared" ca="1" si="41"/>
        <v>41493</v>
      </c>
      <c r="H598" s="166">
        <f>'Order Form'!$L$13</f>
        <v>0</v>
      </c>
      <c r="I598" s="169">
        <f>'Order Form'!F83</f>
        <v>11.5</v>
      </c>
      <c r="J598" s="164">
        <f>'Order Form'!L83</f>
        <v>0</v>
      </c>
      <c r="K598" s="164" t="str">
        <f t="shared" si="43"/>
        <v>F</v>
      </c>
      <c r="L598" s="164">
        <f>IF('Pricing + Order Summary'!$O$13&gt;=5000,14,IF('Pricing + Order Summary'!$O$13&gt;=3500,15,IF('Pricing + Order Summary'!$O$13&gt;=2500,16,IF('Pricing + Order Summary'!$O$13&gt;=1000,23,21))))</f>
        <v>21</v>
      </c>
      <c r="M598" s="164" t="str">
        <f t="shared" si="44"/>
        <v>SPR2014-2-0</v>
      </c>
    </row>
    <row r="599" spans="1:13">
      <c r="A599" s="167">
        <f>'Order Form'!A84</f>
        <v>100534</v>
      </c>
      <c r="B599" s="167">
        <f>'Order Form'!A84</f>
        <v>100534</v>
      </c>
      <c r="C599" s="168">
        <f t="shared" si="42"/>
        <v>100534</v>
      </c>
      <c r="D599" s="164">
        <f>'Order Form'!$N$2</f>
        <v>0</v>
      </c>
      <c r="E599" s="165">
        <f>'Order Form'!$L$11</f>
        <v>0</v>
      </c>
      <c r="F599" s="165" t="str">
        <f>IF(ISBLANK('Order Form'!$L$12),"",'Order Form'!$L$12)</f>
        <v/>
      </c>
      <c r="G599" s="165">
        <f t="shared" ca="1" si="41"/>
        <v>41493</v>
      </c>
      <c r="H599" s="166">
        <f>'Order Form'!$L$13</f>
        <v>0</v>
      </c>
      <c r="I599" s="169">
        <f>'Order Form'!F84</f>
        <v>11.5</v>
      </c>
      <c r="J599" s="164">
        <f>'Order Form'!L84</f>
        <v>0</v>
      </c>
      <c r="K599" s="164" t="str">
        <f t="shared" si="43"/>
        <v>F</v>
      </c>
      <c r="L599" s="164">
        <f>IF('Pricing + Order Summary'!$O$13&gt;=5000,14,IF('Pricing + Order Summary'!$O$13&gt;=3500,15,IF('Pricing + Order Summary'!$O$13&gt;=2500,16,IF('Pricing + Order Summary'!$O$13&gt;=1000,23,21))))</f>
        <v>21</v>
      </c>
      <c r="M599" s="164" t="str">
        <f t="shared" si="44"/>
        <v>SPR2014-2-0</v>
      </c>
    </row>
    <row r="600" spans="1:13">
      <c r="A600" s="167">
        <f>'Order Form'!A85</f>
        <v>100395</v>
      </c>
      <c r="B600" s="167">
        <f>'Order Form'!A85</f>
        <v>100395</v>
      </c>
      <c r="C600" s="168">
        <f t="shared" si="42"/>
        <v>100395</v>
      </c>
      <c r="D600" s="164">
        <f>'Order Form'!$N$2</f>
        <v>0</v>
      </c>
      <c r="E600" s="165">
        <f>'Order Form'!$L$11</f>
        <v>0</v>
      </c>
      <c r="F600" s="165" t="str">
        <f>IF(ISBLANK('Order Form'!$L$12),"",'Order Form'!$L$12)</f>
        <v/>
      </c>
      <c r="G600" s="165">
        <f t="shared" ca="1" si="41"/>
        <v>41493</v>
      </c>
      <c r="H600" s="166">
        <f>'Order Form'!$L$13</f>
        <v>0</v>
      </c>
      <c r="I600" s="169">
        <f>'Order Form'!F85</f>
        <v>11.5</v>
      </c>
      <c r="J600" s="164">
        <f>'Order Form'!L85</f>
        <v>0</v>
      </c>
      <c r="K600" s="164" t="str">
        <f t="shared" si="43"/>
        <v>F</v>
      </c>
      <c r="L600" s="164">
        <f>IF('Pricing + Order Summary'!$O$13&gt;=5000,14,IF('Pricing + Order Summary'!$O$13&gt;=3500,15,IF('Pricing + Order Summary'!$O$13&gt;=2500,16,IF('Pricing + Order Summary'!$O$13&gt;=1000,23,21))))</f>
        <v>21</v>
      </c>
      <c r="M600" s="164" t="str">
        <f t="shared" si="44"/>
        <v>SPR2014-2-0</v>
      </c>
    </row>
    <row r="601" spans="1:13">
      <c r="A601" s="167">
        <f>'Order Form'!A86</f>
        <v>107708</v>
      </c>
      <c r="B601" s="167">
        <f>'Order Form'!A86</f>
        <v>107708</v>
      </c>
      <c r="C601" s="168">
        <f t="shared" si="42"/>
        <v>107708</v>
      </c>
      <c r="D601" s="164">
        <f>'Order Form'!$N$2</f>
        <v>0</v>
      </c>
      <c r="E601" s="165">
        <f>'Order Form'!$L$11</f>
        <v>0</v>
      </c>
      <c r="F601" s="165" t="str">
        <f>IF(ISBLANK('Order Form'!$L$12),"",'Order Form'!$L$12)</f>
        <v/>
      </c>
      <c r="G601" s="165">
        <f t="shared" ca="1" si="41"/>
        <v>41493</v>
      </c>
      <c r="H601" s="166">
        <f>'Order Form'!$L$13</f>
        <v>0</v>
      </c>
      <c r="I601" s="169">
        <f>'Order Form'!F86</f>
        <v>11.5</v>
      </c>
      <c r="J601" s="164">
        <f>'Order Form'!L86</f>
        <v>0</v>
      </c>
      <c r="K601" s="164" t="str">
        <f t="shared" si="43"/>
        <v>F</v>
      </c>
      <c r="L601" s="164">
        <f>IF('Pricing + Order Summary'!$O$13&gt;=5000,14,IF('Pricing + Order Summary'!$O$13&gt;=3500,15,IF('Pricing + Order Summary'!$O$13&gt;=2500,16,IF('Pricing + Order Summary'!$O$13&gt;=1000,23,21))))</f>
        <v>21</v>
      </c>
      <c r="M601" s="164" t="str">
        <f t="shared" si="44"/>
        <v>SPR2014-2-0</v>
      </c>
    </row>
    <row r="602" spans="1:13">
      <c r="A602" s="167">
        <f>'Order Form'!A87</f>
        <v>100008</v>
      </c>
      <c r="B602" s="167">
        <f>'Order Form'!A87</f>
        <v>100008</v>
      </c>
      <c r="C602" s="168">
        <f t="shared" si="42"/>
        <v>100008</v>
      </c>
      <c r="D602" s="164">
        <f>'Order Form'!$N$2</f>
        <v>0</v>
      </c>
      <c r="E602" s="165">
        <f>'Order Form'!$L$11</f>
        <v>0</v>
      </c>
      <c r="F602" s="165" t="str">
        <f>IF(ISBLANK('Order Form'!$L$12),"",'Order Form'!$L$12)</f>
        <v/>
      </c>
      <c r="G602" s="165">
        <f t="shared" ca="1" si="41"/>
        <v>41493</v>
      </c>
      <c r="H602" s="166">
        <f>'Order Form'!$L$13</f>
        <v>0</v>
      </c>
      <c r="I602" s="169">
        <f>'Order Form'!F87</f>
        <v>11.5</v>
      </c>
      <c r="J602" s="164">
        <f>'Order Form'!L87</f>
        <v>0</v>
      </c>
      <c r="K602" s="164" t="str">
        <f t="shared" si="43"/>
        <v>F</v>
      </c>
      <c r="L602" s="164">
        <f>IF('Pricing + Order Summary'!$O$13&gt;=5000,14,IF('Pricing + Order Summary'!$O$13&gt;=3500,15,IF('Pricing + Order Summary'!$O$13&gt;=2500,16,IF('Pricing + Order Summary'!$O$13&gt;=1000,23,21))))</f>
        <v>21</v>
      </c>
      <c r="M602" s="164" t="str">
        <f t="shared" si="44"/>
        <v>SPR2014-2-0</v>
      </c>
    </row>
    <row r="603" spans="1:13">
      <c r="A603" s="167">
        <f>'Order Form'!A88</f>
        <v>100009</v>
      </c>
      <c r="B603" s="167">
        <f>'Order Form'!A88</f>
        <v>100009</v>
      </c>
      <c r="C603" s="168">
        <f t="shared" si="42"/>
        <v>100009</v>
      </c>
      <c r="D603" s="164">
        <f>'Order Form'!$N$2</f>
        <v>0</v>
      </c>
      <c r="E603" s="165">
        <f>'Order Form'!$L$11</f>
        <v>0</v>
      </c>
      <c r="F603" s="165" t="str">
        <f>IF(ISBLANK('Order Form'!$L$12),"",'Order Form'!$L$12)</f>
        <v/>
      </c>
      <c r="G603" s="165">
        <f t="shared" ca="1" si="41"/>
        <v>41493</v>
      </c>
      <c r="H603" s="166">
        <f>'Order Form'!$L$13</f>
        <v>0</v>
      </c>
      <c r="I603" s="169">
        <f>'Order Form'!F88</f>
        <v>11.5</v>
      </c>
      <c r="J603" s="164">
        <f>'Order Form'!L88</f>
        <v>0</v>
      </c>
      <c r="K603" s="164" t="str">
        <f t="shared" si="43"/>
        <v>F</v>
      </c>
      <c r="L603" s="164">
        <f>IF('Pricing + Order Summary'!$O$13&gt;=5000,14,IF('Pricing + Order Summary'!$O$13&gt;=3500,15,IF('Pricing + Order Summary'!$O$13&gt;=2500,16,IF('Pricing + Order Summary'!$O$13&gt;=1000,23,21))))</f>
        <v>21</v>
      </c>
      <c r="M603" s="164" t="str">
        <f t="shared" si="44"/>
        <v>SPR2014-2-0</v>
      </c>
    </row>
    <row r="604" spans="1:13">
      <c r="A604" s="167">
        <f>'Order Form'!A89</f>
        <v>107723</v>
      </c>
      <c r="B604" s="167">
        <f>'Order Form'!A89</f>
        <v>107723</v>
      </c>
      <c r="C604" s="168">
        <f t="shared" si="42"/>
        <v>107723</v>
      </c>
      <c r="D604" s="164">
        <f>'Order Form'!$N$2</f>
        <v>0</v>
      </c>
      <c r="E604" s="165">
        <f>'Order Form'!$L$11</f>
        <v>0</v>
      </c>
      <c r="F604" s="165" t="str">
        <f>IF(ISBLANK('Order Form'!$L$12),"",'Order Form'!$L$12)</f>
        <v/>
      </c>
      <c r="G604" s="165">
        <f t="shared" ca="1" si="41"/>
        <v>41493</v>
      </c>
      <c r="H604" s="166">
        <f>'Order Form'!$L$13</f>
        <v>0</v>
      </c>
      <c r="I604" s="169">
        <f>'Order Form'!F89</f>
        <v>11.75</v>
      </c>
      <c r="J604" s="164">
        <f>'Order Form'!L89</f>
        <v>0</v>
      </c>
      <c r="K604" s="164" t="str">
        <f t="shared" si="43"/>
        <v>F</v>
      </c>
      <c r="L604" s="164">
        <f>IF('Pricing + Order Summary'!$O$13&gt;=5000,14,IF('Pricing + Order Summary'!$O$13&gt;=3500,15,IF('Pricing + Order Summary'!$O$13&gt;=2500,16,IF('Pricing + Order Summary'!$O$13&gt;=1000,23,21))))</f>
        <v>21</v>
      </c>
      <c r="M604" s="164" t="str">
        <f t="shared" si="44"/>
        <v>SPR2014-2-0</v>
      </c>
    </row>
    <row r="605" spans="1:13">
      <c r="A605" s="167">
        <f>'Order Form'!A90</f>
        <v>107722</v>
      </c>
      <c r="B605" s="167">
        <f>'Order Form'!A90</f>
        <v>107722</v>
      </c>
      <c r="C605" s="168">
        <f t="shared" si="42"/>
        <v>107722</v>
      </c>
      <c r="D605" s="164">
        <f>'Order Form'!$N$2</f>
        <v>0</v>
      </c>
      <c r="E605" s="165">
        <f>'Order Form'!$L$11</f>
        <v>0</v>
      </c>
      <c r="F605" s="165" t="str">
        <f>IF(ISBLANK('Order Form'!$L$12),"",'Order Form'!$L$12)</f>
        <v/>
      </c>
      <c r="G605" s="165">
        <f t="shared" ca="1" si="41"/>
        <v>41493</v>
      </c>
      <c r="H605" s="166">
        <f>'Order Form'!$L$13</f>
        <v>0</v>
      </c>
      <c r="I605" s="169">
        <f>'Order Form'!F90</f>
        <v>11.75</v>
      </c>
      <c r="J605" s="164">
        <f>'Order Form'!L90</f>
        <v>0</v>
      </c>
      <c r="K605" s="164" t="str">
        <f t="shared" si="43"/>
        <v>F</v>
      </c>
      <c r="L605" s="164">
        <f>IF('Pricing + Order Summary'!$O$13&gt;=5000,14,IF('Pricing + Order Summary'!$O$13&gt;=3500,15,IF('Pricing + Order Summary'!$O$13&gt;=2500,16,IF('Pricing + Order Summary'!$O$13&gt;=1000,23,21))))</f>
        <v>21</v>
      </c>
      <c r="M605" s="164" t="str">
        <f t="shared" si="44"/>
        <v>SPR2014-2-0</v>
      </c>
    </row>
    <row r="606" spans="1:13">
      <c r="A606" s="167">
        <f>'Order Form'!A91</f>
        <v>107721</v>
      </c>
      <c r="B606" s="167">
        <f>'Order Form'!A91</f>
        <v>107721</v>
      </c>
      <c r="C606" s="168">
        <f t="shared" si="42"/>
        <v>107721</v>
      </c>
      <c r="D606" s="164">
        <f>'Order Form'!$N$2</f>
        <v>0</v>
      </c>
      <c r="E606" s="165">
        <f>'Order Form'!$L$11</f>
        <v>0</v>
      </c>
      <c r="F606" s="165" t="str">
        <f>IF(ISBLANK('Order Form'!$L$12),"",'Order Form'!$L$12)</f>
        <v/>
      </c>
      <c r="G606" s="165">
        <f t="shared" ca="1" si="41"/>
        <v>41493</v>
      </c>
      <c r="H606" s="166">
        <f>'Order Form'!$L$13</f>
        <v>0</v>
      </c>
      <c r="I606" s="169">
        <f>'Order Form'!F91</f>
        <v>11.75</v>
      </c>
      <c r="J606" s="164">
        <f>'Order Form'!L91</f>
        <v>0</v>
      </c>
      <c r="K606" s="164" t="str">
        <f t="shared" si="43"/>
        <v>F</v>
      </c>
      <c r="L606" s="164">
        <f>IF('Pricing + Order Summary'!$O$13&gt;=5000,14,IF('Pricing + Order Summary'!$O$13&gt;=3500,15,IF('Pricing + Order Summary'!$O$13&gt;=2500,16,IF('Pricing + Order Summary'!$O$13&gt;=1000,23,21))))</f>
        <v>21</v>
      </c>
      <c r="M606" s="164" t="str">
        <f t="shared" si="44"/>
        <v>SPR2014-2-0</v>
      </c>
    </row>
    <row r="607" spans="1:13">
      <c r="A607" s="167">
        <f>'Order Form'!A92</f>
        <v>107724</v>
      </c>
      <c r="B607" s="167">
        <f>'Order Form'!A92</f>
        <v>107724</v>
      </c>
      <c r="C607" s="168">
        <f t="shared" si="42"/>
        <v>107724</v>
      </c>
      <c r="D607" s="164">
        <f>'Order Form'!$N$2</f>
        <v>0</v>
      </c>
      <c r="E607" s="165">
        <f>'Order Form'!$L$11</f>
        <v>0</v>
      </c>
      <c r="F607" s="165" t="str">
        <f>IF(ISBLANK('Order Form'!$L$12),"",'Order Form'!$L$12)</f>
        <v/>
      </c>
      <c r="G607" s="165">
        <f t="shared" ca="1" si="41"/>
        <v>41493</v>
      </c>
      <c r="H607" s="166">
        <f>'Order Form'!$L$13</f>
        <v>0</v>
      </c>
      <c r="I607" s="169">
        <f>'Order Form'!F92</f>
        <v>11.75</v>
      </c>
      <c r="J607" s="164">
        <f>'Order Form'!L92</f>
        <v>0</v>
      </c>
      <c r="K607" s="164" t="str">
        <f t="shared" si="43"/>
        <v>F</v>
      </c>
      <c r="L607" s="164">
        <f>IF('Pricing + Order Summary'!$O$13&gt;=5000,14,IF('Pricing + Order Summary'!$O$13&gt;=3500,15,IF('Pricing + Order Summary'!$O$13&gt;=2500,16,IF('Pricing + Order Summary'!$O$13&gt;=1000,23,21))))</f>
        <v>21</v>
      </c>
      <c r="M607" s="164" t="str">
        <f t="shared" si="44"/>
        <v>SPR2014-2-0</v>
      </c>
    </row>
    <row r="608" spans="1:13">
      <c r="A608" s="167">
        <f>'Order Form'!A93</f>
        <v>100384</v>
      </c>
      <c r="B608" s="167">
        <f>'Order Form'!A93</f>
        <v>100384</v>
      </c>
      <c r="C608" s="168">
        <f t="shared" si="42"/>
        <v>100384</v>
      </c>
      <c r="D608" s="164">
        <f>'Order Form'!$N$2</f>
        <v>0</v>
      </c>
      <c r="E608" s="165">
        <f>'Order Form'!$L$11</f>
        <v>0</v>
      </c>
      <c r="F608" s="165" t="str">
        <f>IF(ISBLANK('Order Form'!$L$12),"",'Order Form'!$L$12)</f>
        <v/>
      </c>
      <c r="G608" s="165">
        <f t="shared" ca="1" si="41"/>
        <v>41493</v>
      </c>
      <c r="H608" s="166">
        <f>'Order Form'!$L$13</f>
        <v>0</v>
      </c>
      <c r="I608" s="169">
        <f>'Order Form'!F93</f>
        <v>11.5</v>
      </c>
      <c r="J608" s="164">
        <f>'Order Form'!L93</f>
        <v>0</v>
      </c>
      <c r="K608" s="164" t="str">
        <f t="shared" si="43"/>
        <v>F</v>
      </c>
      <c r="L608" s="164">
        <f>IF('Pricing + Order Summary'!$O$13&gt;=5000,14,IF('Pricing + Order Summary'!$O$13&gt;=3500,15,IF('Pricing + Order Summary'!$O$13&gt;=2500,16,IF('Pricing + Order Summary'!$O$13&gt;=1000,23,21))))</f>
        <v>21</v>
      </c>
      <c r="M608" s="164" t="str">
        <f t="shared" si="44"/>
        <v>SPR2014-2-0</v>
      </c>
    </row>
    <row r="609" spans="1:13">
      <c r="A609" s="167">
        <f>'Order Form'!A94</f>
        <v>100532</v>
      </c>
      <c r="B609" s="167">
        <f>'Order Form'!A94</f>
        <v>100532</v>
      </c>
      <c r="C609" s="168">
        <f t="shared" si="42"/>
        <v>100532</v>
      </c>
      <c r="D609" s="164">
        <f>'Order Form'!$N$2</f>
        <v>0</v>
      </c>
      <c r="E609" s="165">
        <f>'Order Form'!$L$11</f>
        <v>0</v>
      </c>
      <c r="F609" s="165" t="str">
        <f>IF(ISBLANK('Order Form'!$L$12),"",'Order Form'!$L$12)</f>
        <v/>
      </c>
      <c r="G609" s="165">
        <f t="shared" ca="1" si="41"/>
        <v>41493</v>
      </c>
      <c r="H609" s="166">
        <f>'Order Form'!$L$13</f>
        <v>0</v>
      </c>
      <c r="I609" s="169">
        <f>'Order Form'!F94</f>
        <v>11.5</v>
      </c>
      <c r="J609" s="164">
        <f>'Order Form'!L94</f>
        <v>0</v>
      </c>
      <c r="K609" s="164" t="str">
        <f t="shared" si="43"/>
        <v>F</v>
      </c>
      <c r="L609" s="164">
        <f>IF('Pricing + Order Summary'!$O$13&gt;=5000,14,IF('Pricing + Order Summary'!$O$13&gt;=3500,15,IF('Pricing + Order Summary'!$O$13&gt;=2500,16,IF('Pricing + Order Summary'!$O$13&gt;=1000,23,21))))</f>
        <v>21</v>
      </c>
      <c r="M609" s="164" t="str">
        <f t="shared" si="44"/>
        <v>SPR2014-2-0</v>
      </c>
    </row>
    <row r="610" spans="1:13">
      <c r="A610" s="167">
        <f>'Order Form'!A95</f>
        <v>107711</v>
      </c>
      <c r="B610" s="167">
        <f>'Order Form'!A95</f>
        <v>107711</v>
      </c>
      <c r="C610" s="168">
        <f t="shared" si="42"/>
        <v>107711</v>
      </c>
      <c r="D610" s="164">
        <f>'Order Form'!$N$2</f>
        <v>0</v>
      </c>
      <c r="E610" s="165">
        <f>'Order Form'!$L$11</f>
        <v>0</v>
      </c>
      <c r="F610" s="165" t="str">
        <f>IF(ISBLANK('Order Form'!$L$12),"",'Order Form'!$L$12)</f>
        <v/>
      </c>
      <c r="G610" s="165">
        <f t="shared" ca="1" si="41"/>
        <v>41493</v>
      </c>
      <c r="H610" s="166">
        <f>'Order Form'!$L$13</f>
        <v>0</v>
      </c>
      <c r="I610" s="169">
        <f>'Order Form'!F95</f>
        <v>11.5</v>
      </c>
      <c r="J610" s="164">
        <f>'Order Form'!L95</f>
        <v>0</v>
      </c>
      <c r="K610" s="164" t="str">
        <f t="shared" si="43"/>
        <v>F</v>
      </c>
      <c r="L610" s="164">
        <f>IF('Pricing + Order Summary'!$O$13&gt;=5000,14,IF('Pricing + Order Summary'!$O$13&gt;=3500,15,IF('Pricing + Order Summary'!$O$13&gt;=2500,16,IF('Pricing + Order Summary'!$O$13&gt;=1000,23,21))))</f>
        <v>21</v>
      </c>
      <c r="M610" s="164" t="str">
        <f t="shared" si="44"/>
        <v>SPR2014-2-0</v>
      </c>
    </row>
    <row r="611" spans="1:13">
      <c r="A611" s="167">
        <f>'Order Form'!A96</f>
        <v>107719</v>
      </c>
      <c r="B611" s="167">
        <f>'Order Form'!A96</f>
        <v>107719</v>
      </c>
      <c r="C611" s="168">
        <f t="shared" si="42"/>
        <v>107719</v>
      </c>
      <c r="D611" s="164">
        <f>'Order Form'!$N$2</f>
        <v>0</v>
      </c>
      <c r="E611" s="165">
        <f>'Order Form'!$L$11</f>
        <v>0</v>
      </c>
      <c r="F611" s="165" t="str">
        <f>IF(ISBLANK('Order Form'!$L$12),"",'Order Form'!$L$12)</f>
        <v/>
      </c>
      <c r="G611" s="165">
        <f t="shared" ca="1" si="41"/>
        <v>41493</v>
      </c>
      <c r="H611" s="166">
        <f>'Order Form'!$L$13</f>
        <v>0</v>
      </c>
      <c r="I611" s="169">
        <f>'Order Form'!F96</f>
        <v>11.5</v>
      </c>
      <c r="J611" s="164">
        <f>'Order Form'!L96</f>
        <v>0</v>
      </c>
      <c r="K611" s="164" t="str">
        <f t="shared" si="43"/>
        <v>F</v>
      </c>
      <c r="L611" s="164">
        <f>IF('Pricing + Order Summary'!$O$13&gt;=5000,14,IF('Pricing + Order Summary'!$O$13&gt;=3500,15,IF('Pricing + Order Summary'!$O$13&gt;=2500,16,IF('Pricing + Order Summary'!$O$13&gt;=1000,23,21))))</f>
        <v>21</v>
      </c>
      <c r="M611" s="164" t="str">
        <f t="shared" si="44"/>
        <v>SPR2014-2-0</v>
      </c>
    </row>
    <row r="612" spans="1:13">
      <c r="A612" s="167">
        <f>'Order Form'!A97</f>
        <v>107707</v>
      </c>
      <c r="B612" s="167">
        <f>'Order Form'!A97</f>
        <v>107707</v>
      </c>
      <c r="C612" s="168">
        <f t="shared" si="42"/>
        <v>107707</v>
      </c>
      <c r="D612" s="164">
        <f>'Order Form'!$N$2</f>
        <v>0</v>
      </c>
      <c r="E612" s="165">
        <f>'Order Form'!$L$11</f>
        <v>0</v>
      </c>
      <c r="F612" s="165" t="str">
        <f>IF(ISBLANK('Order Form'!$L$12),"",'Order Form'!$L$12)</f>
        <v/>
      </c>
      <c r="G612" s="165">
        <f t="shared" ca="1" si="41"/>
        <v>41493</v>
      </c>
      <c r="H612" s="166">
        <f>'Order Form'!$L$13</f>
        <v>0</v>
      </c>
      <c r="I612" s="169">
        <f>'Order Form'!F97</f>
        <v>11.5</v>
      </c>
      <c r="J612" s="164">
        <f>'Order Form'!L97</f>
        <v>0</v>
      </c>
      <c r="K612" s="164" t="str">
        <f t="shared" si="43"/>
        <v>F</v>
      </c>
      <c r="L612" s="164">
        <f>IF('Pricing + Order Summary'!$O$13&gt;=5000,14,IF('Pricing + Order Summary'!$O$13&gt;=3500,15,IF('Pricing + Order Summary'!$O$13&gt;=2500,16,IF('Pricing + Order Summary'!$O$13&gt;=1000,23,21))))</f>
        <v>21</v>
      </c>
      <c r="M612" s="164" t="str">
        <f t="shared" si="44"/>
        <v>SPR2014-2-0</v>
      </c>
    </row>
    <row r="613" spans="1:13">
      <c r="A613" s="167">
        <f>'Order Form'!A98</f>
        <v>107705</v>
      </c>
      <c r="B613" s="167">
        <f>'Order Form'!A98</f>
        <v>107705</v>
      </c>
      <c r="C613" s="168">
        <f t="shared" si="42"/>
        <v>107705</v>
      </c>
      <c r="D613" s="164">
        <f>'Order Form'!$N$2</f>
        <v>0</v>
      </c>
      <c r="E613" s="165">
        <f>'Order Form'!$L$11</f>
        <v>0</v>
      </c>
      <c r="F613" s="165" t="str">
        <f>IF(ISBLANK('Order Form'!$L$12),"",'Order Form'!$L$12)</f>
        <v/>
      </c>
      <c r="G613" s="165">
        <f t="shared" ca="1" si="41"/>
        <v>41493</v>
      </c>
      <c r="H613" s="166">
        <f>'Order Form'!$L$13</f>
        <v>0</v>
      </c>
      <c r="I613" s="169">
        <f>'Order Form'!F98</f>
        <v>11.5</v>
      </c>
      <c r="J613" s="164">
        <f>'Order Form'!L98</f>
        <v>0</v>
      </c>
      <c r="K613" s="164" t="str">
        <f t="shared" si="43"/>
        <v>F</v>
      </c>
      <c r="L613" s="164">
        <f>IF('Pricing + Order Summary'!$O$13&gt;=5000,14,IF('Pricing + Order Summary'!$O$13&gt;=3500,15,IF('Pricing + Order Summary'!$O$13&gt;=2500,16,IF('Pricing + Order Summary'!$O$13&gt;=1000,23,21))))</f>
        <v>21</v>
      </c>
      <c r="M613" s="164" t="str">
        <f t="shared" si="44"/>
        <v>SPR2014-2-0</v>
      </c>
    </row>
    <row r="614" spans="1:13">
      <c r="A614" s="167">
        <f>'Order Form'!A99</f>
        <v>107706</v>
      </c>
      <c r="B614" s="167">
        <f>'Order Form'!A99</f>
        <v>107706</v>
      </c>
      <c r="C614" s="168">
        <f t="shared" si="42"/>
        <v>107706</v>
      </c>
      <c r="D614" s="164">
        <f>'Order Form'!$N$2</f>
        <v>0</v>
      </c>
      <c r="E614" s="165">
        <f>'Order Form'!$L$11</f>
        <v>0</v>
      </c>
      <c r="F614" s="165" t="str">
        <f>IF(ISBLANK('Order Form'!$L$12),"",'Order Form'!$L$12)</f>
        <v/>
      </c>
      <c r="G614" s="165">
        <f t="shared" ca="1" si="41"/>
        <v>41493</v>
      </c>
      <c r="H614" s="166">
        <f>'Order Form'!$L$13</f>
        <v>0</v>
      </c>
      <c r="I614" s="169">
        <f>'Order Form'!F99</f>
        <v>11.5</v>
      </c>
      <c r="J614" s="164">
        <f>'Order Form'!L99</f>
        <v>0</v>
      </c>
      <c r="K614" s="164" t="str">
        <f t="shared" si="43"/>
        <v>F</v>
      </c>
      <c r="L614" s="164">
        <f>IF('Pricing + Order Summary'!$O$13&gt;=5000,14,IF('Pricing + Order Summary'!$O$13&gt;=3500,15,IF('Pricing + Order Summary'!$O$13&gt;=2500,16,IF('Pricing + Order Summary'!$O$13&gt;=1000,23,21))))</f>
        <v>21</v>
      </c>
      <c r="M614" s="164" t="str">
        <f t="shared" si="44"/>
        <v>SPR2014-2-0</v>
      </c>
    </row>
    <row r="615" spans="1:13">
      <c r="A615" s="167">
        <f>'Order Form'!A100</f>
        <v>100515</v>
      </c>
      <c r="B615" s="167">
        <f>'Order Form'!A100</f>
        <v>100515</v>
      </c>
      <c r="C615" s="168">
        <f t="shared" si="42"/>
        <v>100515</v>
      </c>
      <c r="D615" s="164">
        <f>'Order Form'!$N$2</f>
        <v>0</v>
      </c>
      <c r="E615" s="165">
        <f>'Order Form'!$L$11</f>
        <v>0</v>
      </c>
      <c r="F615" s="165" t="str">
        <f>IF(ISBLANK('Order Form'!$L$12),"",'Order Form'!$L$12)</f>
        <v/>
      </c>
      <c r="G615" s="165">
        <f t="shared" ca="1" si="41"/>
        <v>41493</v>
      </c>
      <c r="H615" s="166">
        <f>'Order Form'!$L$13</f>
        <v>0</v>
      </c>
      <c r="I615" s="169">
        <f>'Order Form'!F100</f>
        <v>11.5</v>
      </c>
      <c r="J615" s="164">
        <f>'Order Form'!L100</f>
        <v>0</v>
      </c>
      <c r="K615" s="164" t="str">
        <f t="shared" si="43"/>
        <v>F</v>
      </c>
      <c r="L615" s="164">
        <f>IF('Pricing + Order Summary'!$O$13&gt;=5000,14,IF('Pricing + Order Summary'!$O$13&gt;=3500,15,IF('Pricing + Order Summary'!$O$13&gt;=2500,16,IF('Pricing + Order Summary'!$O$13&gt;=1000,23,21))))</f>
        <v>21</v>
      </c>
      <c r="M615" s="164" t="str">
        <f t="shared" si="44"/>
        <v>SPR2014-2-0</v>
      </c>
    </row>
    <row r="616" spans="1:13">
      <c r="A616" s="167">
        <f>'Order Form'!A101</f>
        <v>100500</v>
      </c>
      <c r="B616" s="167">
        <f>'Order Form'!A101</f>
        <v>100500</v>
      </c>
      <c r="C616" s="168">
        <f t="shared" si="42"/>
        <v>100500</v>
      </c>
      <c r="D616" s="164">
        <f>'Order Form'!$N$2</f>
        <v>0</v>
      </c>
      <c r="E616" s="165">
        <f>'Order Form'!$L$11</f>
        <v>0</v>
      </c>
      <c r="F616" s="165" t="str">
        <f>IF(ISBLANK('Order Form'!$L$12),"",'Order Form'!$L$12)</f>
        <v/>
      </c>
      <c r="G616" s="165">
        <f t="shared" ca="1" si="41"/>
        <v>41493</v>
      </c>
      <c r="H616" s="166">
        <f>'Order Form'!$L$13</f>
        <v>0</v>
      </c>
      <c r="I616" s="169">
        <f>'Order Form'!F101</f>
        <v>11.5</v>
      </c>
      <c r="J616" s="164">
        <f>'Order Form'!L101</f>
        <v>0</v>
      </c>
      <c r="K616" s="164" t="str">
        <f t="shared" si="43"/>
        <v>F</v>
      </c>
      <c r="L616" s="164">
        <f>IF('Pricing + Order Summary'!$O$13&gt;=5000,14,IF('Pricing + Order Summary'!$O$13&gt;=3500,15,IF('Pricing + Order Summary'!$O$13&gt;=2500,16,IF('Pricing + Order Summary'!$O$13&gt;=1000,23,21))))</f>
        <v>21</v>
      </c>
      <c r="M616" s="164" t="str">
        <f t="shared" si="44"/>
        <v>SPR2014-2-0</v>
      </c>
    </row>
    <row r="617" spans="1:13">
      <c r="A617" s="167">
        <f>'Order Form'!A102</f>
        <v>100235</v>
      </c>
      <c r="B617" s="167">
        <f>'Order Form'!A102</f>
        <v>100235</v>
      </c>
      <c r="C617" s="168">
        <f t="shared" si="42"/>
        <v>100235</v>
      </c>
      <c r="D617" s="164">
        <f>'Order Form'!$N$2</f>
        <v>0</v>
      </c>
      <c r="E617" s="165">
        <f>'Order Form'!$L$11</f>
        <v>0</v>
      </c>
      <c r="F617" s="165" t="str">
        <f>IF(ISBLANK('Order Form'!$L$12),"",'Order Form'!$L$12)</f>
        <v/>
      </c>
      <c r="G617" s="165">
        <f t="shared" ca="1" si="41"/>
        <v>41493</v>
      </c>
      <c r="H617" s="166">
        <f>'Order Form'!$L$13</f>
        <v>0</v>
      </c>
      <c r="I617" s="169">
        <f>'Order Form'!F102</f>
        <v>11.5</v>
      </c>
      <c r="J617" s="164">
        <f>'Order Form'!L102</f>
        <v>0</v>
      </c>
      <c r="K617" s="164" t="str">
        <f t="shared" si="43"/>
        <v>F</v>
      </c>
      <c r="L617" s="164">
        <f>IF('Pricing + Order Summary'!$O$13&gt;=5000,14,IF('Pricing + Order Summary'!$O$13&gt;=3500,15,IF('Pricing + Order Summary'!$O$13&gt;=2500,16,IF('Pricing + Order Summary'!$O$13&gt;=1000,23,21))))</f>
        <v>21</v>
      </c>
      <c r="M617" s="164" t="str">
        <f t="shared" si="44"/>
        <v>SPR2014-2-0</v>
      </c>
    </row>
    <row r="618" spans="1:13">
      <c r="A618" s="167">
        <f>'Order Form'!A103</f>
        <v>100238</v>
      </c>
      <c r="B618" s="167">
        <f>'Order Form'!A103</f>
        <v>100238</v>
      </c>
      <c r="C618" s="168">
        <f t="shared" si="42"/>
        <v>100238</v>
      </c>
      <c r="D618" s="164">
        <f>'Order Form'!$N$2</f>
        <v>0</v>
      </c>
      <c r="E618" s="165">
        <f>'Order Form'!$L$11</f>
        <v>0</v>
      </c>
      <c r="F618" s="165" t="str">
        <f>IF(ISBLANK('Order Form'!$L$12),"",'Order Form'!$L$12)</f>
        <v/>
      </c>
      <c r="G618" s="165">
        <f t="shared" ca="1" si="41"/>
        <v>41493</v>
      </c>
      <c r="H618" s="166">
        <f>'Order Form'!$L$13</f>
        <v>0</v>
      </c>
      <c r="I618" s="169">
        <f>'Order Form'!F103</f>
        <v>11.5</v>
      </c>
      <c r="J618" s="164">
        <f>'Order Form'!L103</f>
        <v>0</v>
      </c>
      <c r="K618" s="164" t="str">
        <f t="shared" si="43"/>
        <v>F</v>
      </c>
      <c r="L618" s="164">
        <f>IF('Pricing + Order Summary'!$O$13&gt;=5000,14,IF('Pricing + Order Summary'!$O$13&gt;=3500,15,IF('Pricing + Order Summary'!$O$13&gt;=2500,16,IF('Pricing + Order Summary'!$O$13&gt;=1000,23,21))))</f>
        <v>21</v>
      </c>
      <c r="M618" s="164" t="str">
        <f t="shared" si="44"/>
        <v>SPR2014-2-0</v>
      </c>
    </row>
    <row r="619" spans="1:13">
      <c r="A619" s="167">
        <f>'Order Form'!A104</f>
        <v>100233</v>
      </c>
      <c r="B619" s="167">
        <f>'Order Form'!A104</f>
        <v>100233</v>
      </c>
      <c r="C619" s="168">
        <f t="shared" si="42"/>
        <v>100233</v>
      </c>
      <c r="D619" s="164">
        <f>'Order Form'!$N$2</f>
        <v>0</v>
      </c>
      <c r="E619" s="165">
        <f>'Order Form'!$L$11</f>
        <v>0</v>
      </c>
      <c r="F619" s="165" t="str">
        <f>IF(ISBLANK('Order Form'!$L$12),"",'Order Form'!$L$12)</f>
        <v/>
      </c>
      <c r="G619" s="165">
        <f t="shared" ca="1" si="41"/>
        <v>41493</v>
      </c>
      <c r="H619" s="166">
        <f>'Order Form'!$L$13</f>
        <v>0</v>
      </c>
      <c r="I619" s="169">
        <f>'Order Form'!F104</f>
        <v>11.5</v>
      </c>
      <c r="J619" s="164">
        <f>'Order Form'!L104</f>
        <v>0</v>
      </c>
      <c r="K619" s="164" t="str">
        <f t="shared" si="43"/>
        <v>F</v>
      </c>
      <c r="L619" s="164">
        <f>IF('Pricing + Order Summary'!$O$13&gt;=5000,14,IF('Pricing + Order Summary'!$O$13&gt;=3500,15,IF('Pricing + Order Summary'!$O$13&gt;=2500,16,IF('Pricing + Order Summary'!$O$13&gt;=1000,23,21))))</f>
        <v>21</v>
      </c>
      <c r="M619" s="164" t="str">
        <f t="shared" si="44"/>
        <v>SPR2014-2-0</v>
      </c>
    </row>
    <row r="620" spans="1:13">
      <c r="A620" s="167">
        <f>'Order Form'!A105</f>
        <v>100254</v>
      </c>
      <c r="B620" s="167">
        <f>'Order Form'!A105</f>
        <v>100254</v>
      </c>
      <c r="C620" s="168">
        <f t="shared" si="42"/>
        <v>100254</v>
      </c>
      <c r="D620" s="164">
        <f>'Order Form'!$N$2</f>
        <v>0</v>
      </c>
      <c r="E620" s="165">
        <f>'Order Form'!$L$11</f>
        <v>0</v>
      </c>
      <c r="F620" s="165" t="str">
        <f>IF(ISBLANK('Order Form'!$L$12),"",'Order Form'!$L$12)</f>
        <v/>
      </c>
      <c r="G620" s="165">
        <f t="shared" ca="1" si="41"/>
        <v>41493</v>
      </c>
      <c r="H620" s="166">
        <f>'Order Form'!$L$13</f>
        <v>0</v>
      </c>
      <c r="I620" s="169">
        <f>'Order Form'!F105</f>
        <v>11.5</v>
      </c>
      <c r="J620" s="164">
        <f>'Order Form'!L105</f>
        <v>0</v>
      </c>
      <c r="K620" s="164" t="str">
        <f t="shared" si="43"/>
        <v>F</v>
      </c>
      <c r="L620" s="164">
        <f>IF('Pricing + Order Summary'!$O$13&gt;=5000,14,IF('Pricing + Order Summary'!$O$13&gt;=3500,15,IF('Pricing + Order Summary'!$O$13&gt;=2500,16,IF('Pricing + Order Summary'!$O$13&gt;=1000,23,21))))</f>
        <v>21</v>
      </c>
      <c r="M620" s="164" t="str">
        <f t="shared" si="44"/>
        <v>SPR2014-2-0</v>
      </c>
    </row>
    <row r="621" spans="1:13">
      <c r="A621" s="167">
        <f>'Order Form'!A106</f>
        <v>100236</v>
      </c>
      <c r="B621" s="167">
        <f>'Order Form'!A106</f>
        <v>100236</v>
      </c>
      <c r="C621" s="168">
        <f t="shared" si="42"/>
        <v>100236</v>
      </c>
      <c r="D621" s="164">
        <f>'Order Form'!$N$2</f>
        <v>0</v>
      </c>
      <c r="E621" s="165">
        <f>'Order Form'!$L$11</f>
        <v>0</v>
      </c>
      <c r="F621" s="165" t="str">
        <f>IF(ISBLANK('Order Form'!$L$12),"",'Order Form'!$L$12)</f>
        <v/>
      </c>
      <c r="G621" s="165">
        <f t="shared" ca="1" si="41"/>
        <v>41493</v>
      </c>
      <c r="H621" s="166">
        <f>'Order Form'!$L$13</f>
        <v>0</v>
      </c>
      <c r="I621" s="169">
        <f>'Order Form'!F106</f>
        <v>11.5</v>
      </c>
      <c r="J621" s="164">
        <f>'Order Form'!L106</f>
        <v>0</v>
      </c>
      <c r="K621" s="164" t="str">
        <f t="shared" si="43"/>
        <v>F</v>
      </c>
      <c r="L621" s="164">
        <f>IF('Pricing + Order Summary'!$O$13&gt;=5000,14,IF('Pricing + Order Summary'!$O$13&gt;=3500,15,IF('Pricing + Order Summary'!$O$13&gt;=2500,16,IF('Pricing + Order Summary'!$O$13&gt;=1000,23,21))))</f>
        <v>21</v>
      </c>
      <c r="M621" s="164" t="str">
        <f t="shared" si="44"/>
        <v>SPR2014-2-0</v>
      </c>
    </row>
    <row r="622" spans="1:13">
      <c r="A622" s="167">
        <f>'Order Form'!A107</f>
        <v>100060</v>
      </c>
      <c r="B622" s="167">
        <f>'Order Form'!A107</f>
        <v>100060</v>
      </c>
      <c r="C622" s="168">
        <f t="shared" si="42"/>
        <v>100060</v>
      </c>
      <c r="D622" s="164">
        <f>'Order Form'!$N$2</f>
        <v>0</v>
      </c>
      <c r="E622" s="165">
        <f>'Order Form'!$L$11</f>
        <v>0</v>
      </c>
      <c r="F622" s="165" t="str">
        <f>IF(ISBLANK('Order Form'!$L$12),"",'Order Form'!$L$12)</f>
        <v/>
      </c>
      <c r="G622" s="165">
        <f t="shared" ca="1" si="41"/>
        <v>41493</v>
      </c>
      <c r="H622" s="166">
        <f>'Order Form'!$L$13</f>
        <v>0</v>
      </c>
      <c r="I622" s="169">
        <f>'Order Form'!F107</f>
        <v>11.5</v>
      </c>
      <c r="J622" s="164">
        <f>'Order Form'!L107</f>
        <v>0</v>
      </c>
      <c r="K622" s="164" t="str">
        <f t="shared" si="43"/>
        <v>F</v>
      </c>
      <c r="L622" s="164">
        <f>IF('Pricing + Order Summary'!$O$13&gt;=5000,14,IF('Pricing + Order Summary'!$O$13&gt;=3500,15,IF('Pricing + Order Summary'!$O$13&gt;=2500,16,IF('Pricing + Order Summary'!$O$13&gt;=1000,23,21))))</f>
        <v>21</v>
      </c>
      <c r="M622" s="164" t="str">
        <f t="shared" si="44"/>
        <v>SPR2014-2-0</v>
      </c>
    </row>
    <row r="623" spans="1:13">
      <c r="A623" s="167">
        <f>'Order Form'!A108</f>
        <v>100251</v>
      </c>
      <c r="B623" s="167">
        <f>'Order Form'!A108</f>
        <v>100251</v>
      </c>
      <c r="C623" s="168">
        <f t="shared" si="42"/>
        <v>100251</v>
      </c>
      <c r="D623" s="164">
        <f>'Order Form'!$N$2</f>
        <v>0</v>
      </c>
      <c r="E623" s="165">
        <f>'Order Form'!$L$11</f>
        <v>0</v>
      </c>
      <c r="F623" s="165" t="str">
        <f>IF(ISBLANK('Order Form'!$L$12),"",'Order Form'!$L$12)</f>
        <v/>
      </c>
      <c r="G623" s="165">
        <f t="shared" ca="1" si="41"/>
        <v>41493</v>
      </c>
      <c r="H623" s="166">
        <f>'Order Form'!$L$13</f>
        <v>0</v>
      </c>
      <c r="I623" s="169">
        <f>'Order Form'!F108</f>
        <v>11.5</v>
      </c>
      <c r="J623" s="164">
        <f>'Order Form'!L108</f>
        <v>0</v>
      </c>
      <c r="K623" s="164" t="str">
        <f t="shared" si="43"/>
        <v>F</v>
      </c>
      <c r="L623" s="164">
        <f>IF('Pricing + Order Summary'!$O$13&gt;=5000,14,IF('Pricing + Order Summary'!$O$13&gt;=3500,15,IF('Pricing + Order Summary'!$O$13&gt;=2500,16,IF('Pricing + Order Summary'!$O$13&gt;=1000,23,21))))</f>
        <v>21</v>
      </c>
      <c r="M623" s="164" t="str">
        <f t="shared" si="44"/>
        <v>SPR2014-2-0</v>
      </c>
    </row>
    <row r="624" spans="1:13">
      <c r="A624" s="167">
        <f>'Order Form'!A109</f>
        <v>100520</v>
      </c>
      <c r="B624" s="167">
        <f>'Order Form'!A109</f>
        <v>100520</v>
      </c>
      <c r="C624" s="168">
        <f t="shared" si="42"/>
        <v>100520</v>
      </c>
      <c r="D624" s="164">
        <f>'Order Form'!$N$2</f>
        <v>0</v>
      </c>
      <c r="E624" s="165">
        <f>'Order Form'!$L$11</f>
        <v>0</v>
      </c>
      <c r="F624" s="165" t="str">
        <f>IF(ISBLANK('Order Form'!$L$12),"",'Order Form'!$L$12)</f>
        <v/>
      </c>
      <c r="G624" s="165">
        <f t="shared" ca="1" si="41"/>
        <v>41493</v>
      </c>
      <c r="H624" s="166">
        <f>'Order Form'!$L$13</f>
        <v>0</v>
      </c>
      <c r="I624" s="169">
        <f>'Order Form'!F109</f>
        <v>11.5</v>
      </c>
      <c r="J624" s="164">
        <f>'Order Form'!L109</f>
        <v>0</v>
      </c>
      <c r="K624" s="164" t="str">
        <f t="shared" si="43"/>
        <v>F</v>
      </c>
      <c r="L624" s="164">
        <f>IF('Pricing + Order Summary'!$O$13&gt;=5000,14,IF('Pricing + Order Summary'!$O$13&gt;=3500,15,IF('Pricing + Order Summary'!$O$13&gt;=2500,16,IF('Pricing + Order Summary'!$O$13&gt;=1000,23,21))))</f>
        <v>21</v>
      </c>
      <c r="M624" s="164" t="str">
        <f t="shared" si="44"/>
        <v>SPR2014-2-0</v>
      </c>
    </row>
    <row r="625" spans="1:13">
      <c r="A625" s="167">
        <f>'Order Form'!A110</f>
        <v>100519</v>
      </c>
      <c r="B625" s="167">
        <f>'Order Form'!A110</f>
        <v>100519</v>
      </c>
      <c r="C625" s="168">
        <f t="shared" si="42"/>
        <v>100519</v>
      </c>
      <c r="D625" s="164">
        <f>'Order Form'!$N$2</f>
        <v>0</v>
      </c>
      <c r="E625" s="165">
        <f>'Order Form'!$L$11</f>
        <v>0</v>
      </c>
      <c r="F625" s="165" t="str">
        <f>IF(ISBLANK('Order Form'!$L$12),"",'Order Form'!$L$12)</f>
        <v/>
      </c>
      <c r="G625" s="165">
        <f t="shared" ca="1" si="41"/>
        <v>41493</v>
      </c>
      <c r="H625" s="166">
        <f>'Order Form'!$L$13</f>
        <v>0</v>
      </c>
      <c r="I625" s="169">
        <f>'Order Form'!F110</f>
        <v>11.5</v>
      </c>
      <c r="J625" s="164">
        <f>'Order Form'!L110</f>
        <v>0</v>
      </c>
      <c r="K625" s="164" t="str">
        <f t="shared" si="43"/>
        <v>F</v>
      </c>
      <c r="L625" s="164">
        <f>IF('Pricing + Order Summary'!$O$13&gt;=5000,14,IF('Pricing + Order Summary'!$O$13&gt;=3500,15,IF('Pricing + Order Summary'!$O$13&gt;=2500,16,IF('Pricing + Order Summary'!$O$13&gt;=1000,23,21))))</f>
        <v>21</v>
      </c>
      <c r="M625" s="164" t="str">
        <f t="shared" si="44"/>
        <v>SPR2014-2-0</v>
      </c>
    </row>
    <row r="626" spans="1:13">
      <c r="A626" s="167">
        <f>'Order Form'!A111</f>
        <v>100509</v>
      </c>
      <c r="B626" s="167">
        <f>'Order Form'!A111</f>
        <v>100509</v>
      </c>
      <c r="C626" s="168">
        <f t="shared" si="42"/>
        <v>100509</v>
      </c>
      <c r="D626" s="164">
        <f>'Order Form'!$N$2</f>
        <v>0</v>
      </c>
      <c r="E626" s="165">
        <f>'Order Form'!$L$11</f>
        <v>0</v>
      </c>
      <c r="F626" s="165" t="str">
        <f>IF(ISBLANK('Order Form'!$L$12),"",'Order Form'!$L$12)</f>
        <v/>
      </c>
      <c r="G626" s="165">
        <f t="shared" ca="1" si="41"/>
        <v>41493</v>
      </c>
      <c r="H626" s="166">
        <f>'Order Form'!$L$13</f>
        <v>0</v>
      </c>
      <c r="I626" s="169">
        <f>'Order Form'!F111</f>
        <v>11.5</v>
      </c>
      <c r="J626" s="164">
        <f>'Order Form'!L111</f>
        <v>0</v>
      </c>
      <c r="K626" s="164" t="str">
        <f t="shared" si="43"/>
        <v>F</v>
      </c>
      <c r="L626" s="164">
        <f>IF('Pricing + Order Summary'!$O$13&gt;=5000,14,IF('Pricing + Order Summary'!$O$13&gt;=3500,15,IF('Pricing + Order Summary'!$O$13&gt;=2500,16,IF('Pricing + Order Summary'!$O$13&gt;=1000,23,21))))</f>
        <v>21</v>
      </c>
      <c r="M626" s="164" t="str">
        <f t="shared" si="44"/>
        <v>SPR2014-2-0</v>
      </c>
    </row>
    <row r="627" spans="1:13">
      <c r="A627" s="167">
        <f>'Order Form'!A112</f>
        <v>100510</v>
      </c>
      <c r="B627" s="167">
        <f>'Order Form'!A112</f>
        <v>100510</v>
      </c>
      <c r="C627" s="168">
        <f t="shared" si="42"/>
        <v>100510</v>
      </c>
      <c r="D627" s="164">
        <f>'Order Form'!$N$2</f>
        <v>0</v>
      </c>
      <c r="E627" s="165">
        <f>'Order Form'!$L$11</f>
        <v>0</v>
      </c>
      <c r="F627" s="165" t="str">
        <f>IF(ISBLANK('Order Form'!$L$12),"",'Order Form'!$L$12)</f>
        <v/>
      </c>
      <c r="G627" s="165">
        <f t="shared" ca="1" si="41"/>
        <v>41493</v>
      </c>
      <c r="H627" s="166">
        <f>'Order Form'!$L$13</f>
        <v>0</v>
      </c>
      <c r="I627" s="169">
        <f>'Order Form'!F112</f>
        <v>11.5</v>
      </c>
      <c r="J627" s="164">
        <f>'Order Form'!L112</f>
        <v>0</v>
      </c>
      <c r="K627" s="164" t="str">
        <f t="shared" si="43"/>
        <v>F</v>
      </c>
      <c r="L627" s="164">
        <f>IF('Pricing + Order Summary'!$O$13&gt;=5000,14,IF('Pricing + Order Summary'!$O$13&gt;=3500,15,IF('Pricing + Order Summary'!$O$13&gt;=2500,16,IF('Pricing + Order Summary'!$O$13&gt;=1000,23,21))))</f>
        <v>21</v>
      </c>
      <c r="M627" s="164" t="str">
        <f t="shared" si="44"/>
        <v>SPR2014-2-0</v>
      </c>
    </row>
    <row r="628" spans="1:13">
      <c r="A628" s="167">
        <f>'Order Form'!A113</f>
        <v>100091</v>
      </c>
      <c r="B628" s="167">
        <f>'Order Form'!A113</f>
        <v>100091</v>
      </c>
      <c r="C628" s="168">
        <f t="shared" si="42"/>
        <v>100091</v>
      </c>
      <c r="D628" s="164">
        <f>'Order Form'!$N$2</f>
        <v>0</v>
      </c>
      <c r="E628" s="165">
        <f>'Order Form'!$L$11</f>
        <v>0</v>
      </c>
      <c r="F628" s="165" t="str">
        <f>IF(ISBLANK('Order Form'!$L$12),"",'Order Form'!$L$12)</f>
        <v/>
      </c>
      <c r="G628" s="165">
        <f t="shared" ca="1" si="41"/>
        <v>41493</v>
      </c>
      <c r="H628" s="166">
        <f>'Order Form'!$L$13</f>
        <v>0</v>
      </c>
      <c r="I628" s="169">
        <f>'Order Form'!F113</f>
        <v>11.5</v>
      </c>
      <c r="J628" s="164">
        <f>'Order Form'!L113</f>
        <v>0</v>
      </c>
      <c r="K628" s="164" t="str">
        <f t="shared" si="43"/>
        <v>F</v>
      </c>
      <c r="L628" s="164">
        <f>IF('Pricing + Order Summary'!$O$13&gt;=5000,14,IF('Pricing + Order Summary'!$O$13&gt;=3500,15,IF('Pricing + Order Summary'!$O$13&gt;=2500,16,IF('Pricing + Order Summary'!$O$13&gt;=1000,23,21))))</f>
        <v>21</v>
      </c>
      <c r="M628" s="164" t="str">
        <f t="shared" si="44"/>
        <v>SPR2014-2-0</v>
      </c>
    </row>
    <row r="629" spans="1:13">
      <c r="A629" s="167">
        <f>'Order Form'!A114</f>
        <v>100063</v>
      </c>
      <c r="B629" s="167">
        <f>'Order Form'!A114</f>
        <v>100063</v>
      </c>
      <c r="C629" s="168">
        <f t="shared" si="42"/>
        <v>100063</v>
      </c>
      <c r="D629" s="164">
        <f>'Order Form'!$N$2</f>
        <v>0</v>
      </c>
      <c r="E629" s="165">
        <f>'Order Form'!$L$11</f>
        <v>0</v>
      </c>
      <c r="F629" s="165" t="str">
        <f>IF(ISBLANK('Order Form'!$L$12),"",'Order Form'!$L$12)</f>
        <v/>
      </c>
      <c r="G629" s="165">
        <f t="shared" ca="1" si="41"/>
        <v>41493</v>
      </c>
      <c r="H629" s="166">
        <f>'Order Form'!$L$13</f>
        <v>0</v>
      </c>
      <c r="I629" s="169">
        <f>'Order Form'!F114</f>
        <v>11.5</v>
      </c>
      <c r="J629" s="164">
        <f>'Order Form'!L114</f>
        <v>0</v>
      </c>
      <c r="K629" s="164" t="str">
        <f t="shared" si="43"/>
        <v>F</v>
      </c>
      <c r="L629" s="164">
        <f>IF('Pricing + Order Summary'!$O$13&gt;=5000,14,IF('Pricing + Order Summary'!$O$13&gt;=3500,15,IF('Pricing + Order Summary'!$O$13&gt;=2500,16,IF('Pricing + Order Summary'!$O$13&gt;=1000,23,21))))</f>
        <v>21</v>
      </c>
      <c r="M629" s="164" t="str">
        <f t="shared" si="44"/>
        <v>SPR2014-2-0</v>
      </c>
    </row>
    <row r="630" spans="1:13">
      <c r="A630" s="167">
        <f>'Order Form'!A115</f>
        <v>100086</v>
      </c>
      <c r="B630" s="167">
        <f>'Order Form'!A115</f>
        <v>100086</v>
      </c>
      <c r="C630" s="168">
        <f t="shared" si="42"/>
        <v>100086</v>
      </c>
      <c r="D630" s="164">
        <f>'Order Form'!$N$2</f>
        <v>0</v>
      </c>
      <c r="E630" s="165">
        <f>'Order Form'!$L$11</f>
        <v>0</v>
      </c>
      <c r="F630" s="165" t="str">
        <f>IF(ISBLANK('Order Form'!$L$12),"",'Order Form'!$L$12)</f>
        <v/>
      </c>
      <c r="G630" s="165">
        <f t="shared" ca="1" si="41"/>
        <v>41493</v>
      </c>
      <c r="H630" s="166">
        <f>'Order Form'!$L$13</f>
        <v>0</v>
      </c>
      <c r="I630" s="169">
        <f>'Order Form'!F115</f>
        <v>11.5</v>
      </c>
      <c r="J630" s="164">
        <f>'Order Form'!L115</f>
        <v>0</v>
      </c>
      <c r="K630" s="164" t="str">
        <f t="shared" si="43"/>
        <v>F</v>
      </c>
      <c r="L630" s="164">
        <f>IF('Pricing + Order Summary'!$O$13&gt;=5000,14,IF('Pricing + Order Summary'!$O$13&gt;=3500,15,IF('Pricing + Order Summary'!$O$13&gt;=2500,16,IF('Pricing + Order Summary'!$O$13&gt;=1000,23,21))))</f>
        <v>21</v>
      </c>
      <c r="M630" s="164" t="str">
        <f t="shared" si="44"/>
        <v>SPR2014-2-0</v>
      </c>
    </row>
    <row r="631" spans="1:13">
      <c r="A631" s="167">
        <f>'Order Form'!A116</f>
        <v>100860</v>
      </c>
      <c r="B631" s="167">
        <f>'Order Form'!A116</f>
        <v>100860</v>
      </c>
      <c r="C631" s="168">
        <f t="shared" si="42"/>
        <v>100860</v>
      </c>
      <c r="D631" s="164">
        <f>'Order Form'!$N$2</f>
        <v>0</v>
      </c>
      <c r="E631" s="165">
        <f>'Order Form'!$L$11</f>
        <v>0</v>
      </c>
      <c r="F631" s="165" t="str">
        <f>IF(ISBLANK('Order Form'!$L$12),"",'Order Form'!$L$12)</f>
        <v/>
      </c>
      <c r="G631" s="165">
        <f t="shared" ca="1" si="41"/>
        <v>41493</v>
      </c>
      <c r="H631" s="166">
        <f>'Order Form'!$L$13</f>
        <v>0</v>
      </c>
      <c r="I631" s="169">
        <f>'Order Form'!F116</f>
        <v>11.5</v>
      </c>
      <c r="J631" s="164">
        <f>'Order Form'!L116</f>
        <v>0</v>
      </c>
      <c r="K631" s="164" t="str">
        <f t="shared" si="43"/>
        <v>F</v>
      </c>
      <c r="L631" s="164">
        <f>IF('Pricing + Order Summary'!$O$13&gt;=5000,14,IF('Pricing + Order Summary'!$O$13&gt;=3500,15,IF('Pricing + Order Summary'!$O$13&gt;=2500,16,IF('Pricing + Order Summary'!$O$13&gt;=1000,23,21))))</f>
        <v>21</v>
      </c>
      <c r="M631" s="164" t="str">
        <f t="shared" si="44"/>
        <v>SPR2014-2-0</v>
      </c>
    </row>
    <row r="632" spans="1:13">
      <c r="A632" s="167">
        <f>'Order Form'!A117</f>
        <v>107735</v>
      </c>
      <c r="B632" s="167">
        <f>'Order Form'!A117</f>
        <v>107735</v>
      </c>
      <c r="C632" s="168">
        <f t="shared" si="42"/>
        <v>107735</v>
      </c>
      <c r="D632" s="164">
        <f>'Order Form'!$N$2</f>
        <v>0</v>
      </c>
      <c r="E632" s="165">
        <f>'Order Form'!$L$11</f>
        <v>0</v>
      </c>
      <c r="F632" s="165" t="str">
        <f>IF(ISBLANK('Order Form'!$L$12),"",'Order Form'!$L$12)</f>
        <v/>
      </c>
      <c r="G632" s="165">
        <f t="shared" ca="1" si="41"/>
        <v>41493</v>
      </c>
      <c r="H632" s="166">
        <f>'Order Form'!$L$13</f>
        <v>0</v>
      </c>
      <c r="I632" s="169">
        <f>'Order Form'!F117</f>
        <v>11.5</v>
      </c>
      <c r="J632" s="164">
        <f>'Order Form'!L117</f>
        <v>0</v>
      </c>
      <c r="K632" s="164" t="str">
        <f t="shared" si="43"/>
        <v>F</v>
      </c>
      <c r="L632" s="164">
        <f>IF('Pricing + Order Summary'!$O$13&gt;=5000,14,IF('Pricing + Order Summary'!$O$13&gt;=3500,15,IF('Pricing + Order Summary'!$O$13&gt;=2500,16,IF('Pricing + Order Summary'!$O$13&gt;=1000,23,21))))</f>
        <v>21</v>
      </c>
      <c r="M632" s="164" t="str">
        <f t="shared" si="44"/>
        <v>SPR2014-2-0</v>
      </c>
    </row>
    <row r="633" spans="1:13">
      <c r="A633" s="167">
        <f>'Order Form'!A118</f>
        <v>107736</v>
      </c>
      <c r="B633" s="167">
        <f>'Order Form'!A118</f>
        <v>107736</v>
      </c>
      <c r="C633" s="168">
        <f t="shared" si="42"/>
        <v>107736</v>
      </c>
      <c r="D633" s="164">
        <f>'Order Form'!$N$2</f>
        <v>0</v>
      </c>
      <c r="E633" s="165">
        <f>'Order Form'!$L$11</f>
        <v>0</v>
      </c>
      <c r="F633" s="165" t="str">
        <f>IF(ISBLANK('Order Form'!$L$12),"",'Order Form'!$L$12)</f>
        <v/>
      </c>
      <c r="G633" s="165">
        <f t="shared" ca="1" si="41"/>
        <v>41493</v>
      </c>
      <c r="H633" s="166">
        <f>'Order Form'!$L$13</f>
        <v>0</v>
      </c>
      <c r="I633" s="169">
        <f>'Order Form'!F118</f>
        <v>11.5</v>
      </c>
      <c r="J633" s="164">
        <f>'Order Form'!L118</f>
        <v>0</v>
      </c>
      <c r="K633" s="164" t="str">
        <f t="shared" si="43"/>
        <v>F</v>
      </c>
      <c r="L633" s="164">
        <f>IF('Pricing + Order Summary'!$O$13&gt;=5000,14,IF('Pricing + Order Summary'!$O$13&gt;=3500,15,IF('Pricing + Order Summary'!$O$13&gt;=2500,16,IF('Pricing + Order Summary'!$O$13&gt;=1000,23,21))))</f>
        <v>21</v>
      </c>
      <c r="M633" s="164" t="str">
        <f t="shared" si="44"/>
        <v>SPR2014-2-0</v>
      </c>
    </row>
    <row r="634" spans="1:13">
      <c r="A634" s="167">
        <f>'Order Form'!A119</f>
        <v>100216</v>
      </c>
      <c r="B634" s="167">
        <f>'Order Form'!A119</f>
        <v>100216</v>
      </c>
      <c r="C634" s="168">
        <f t="shared" si="42"/>
        <v>100216</v>
      </c>
      <c r="D634" s="164">
        <f>'Order Form'!$N$2</f>
        <v>0</v>
      </c>
      <c r="E634" s="165">
        <f>'Order Form'!$L$11</f>
        <v>0</v>
      </c>
      <c r="F634" s="165" t="str">
        <f>IF(ISBLANK('Order Form'!$L$12),"",'Order Form'!$L$12)</f>
        <v/>
      </c>
      <c r="G634" s="165">
        <f t="shared" ca="1" si="41"/>
        <v>41493</v>
      </c>
      <c r="H634" s="166">
        <f>'Order Form'!$L$13</f>
        <v>0</v>
      </c>
      <c r="I634" s="169">
        <f>'Order Form'!F119</f>
        <v>11.5</v>
      </c>
      <c r="J634" s="164">
        <f>'Order Form'!L119</f>
        <v>0</v>
      </c>
      <c r="K634" s="164" t="str">
        <f t="shared" si="43"/>
        <v>F</v>
      </c>
      <c r="L634" s="164">
        <f>IF('Pricing + Order Summary'!$O$13&gt;=5000,14,IF('Pricing + Order Summary'!$O$13&gt;=3500,15,IF('Pricing + Order Summary'!$O$13&gt;=2500,16,IF('Pricing + Order Summary'!$O$13&gt;=1000,23,21))))</f>
        <v>21</v>
      </c>
      <c r="M634" s="164" t="str">
        <f t="shared" si="44"/>
        <v>SPR2014-2-0</v>
      </c>
    </row>
    <row r="635" spans="1:13">
      <c r="A635" s="167">
        <f>'Order Form'!A120</f>
        <v>100219</v>
      </c>
      <c r="B635" s="167">
        <f>'Order Form'!A120</f>
        <v>100219</v>
      </c>
      <c r="C635" s="168">
        <f t="shared" si="42"/>
        <v>100219</v>
      </c>
      <c r="D635" s="164">
        <f>'Order Form'!$N$2</f>
        <v>0</v>
      </c>
      <c r="E635" s="165">
        <f>'Order Form'!$L$11</f>
        <v>0</v>
      </c>
      <c r="F635" s="165" t="str">
        <f>IF(ISBLANK('Order Form'!$L$12),"",'Order Form'!$L$12)</f>
        <v/>
      </c>
      <c r="G635" s="165">
        <f t="shared" ca="1" si="41"/>
        <v>41493</v>
      </c>
      <c r="H635" s="166">
        <f>'Order Form'!$L$13</f>
        <v>0</v>
      </c>
      <c r="I635" s="169">
        <f>'Order Form'!F120</f>
        <v>11.5</v>
      </c>
      <c r="J635" s="164">
        <f>'Order Form'!L120</f>
        <v>0</v>
      </c>
      <c r="K635" s="164" t="str">
        <f t="shared" si="43"/>
        <v>F</v>
      </c>
      <c r="L635" s="164">
        <f>IF('Pricing + Order Summary'!$O$13&gt;=5000,14,IF('Pricing + Order Summary'!$O$13&gt;=3500,15,IF('Pricing + Order Summary'!$O$13&gt;=2500,16,IF('Pricing + Order Summary'!$O$13&gt;=1000,23,21))))</f>
        <v>21</v>
      </c>
      <c r="M635" s="164" t="str">
        <f t="shared" si="44"/>
        <v>SPR2014-2-0</v>
      </c>
    </row>
    <row r="636" spans="1:13">
      <c r="A636" s="167">
        <f>'Order Form'!A121</f>
        <v>107725</v>
      </c>
      <c r="B636" s="167">
        <f>'Order Form'!A121</f>
        <v>107725</v>
      </c>
      <c r="C636" s="168">
        <f t="shared" si="42"/>
        <v>107725</v>
      </c>
      <c r="D636" s="164">
        <f>'Order Form'!$N$2</f>
        <v>0</v>
      </c>
      <c r="E636" s="165">
        <f>'Order Form'!$L$11</f>
        <v>0</v>
      </c>
      <c r="F636" s="165" t="str">
        <f>IF(ISBLANK('Order Form'!$L$12),"",'Order Form'!$L$12)</f>
        <v/>
      </c>
      <c r="G636" s="165">
        <f t="shared" ca="1" si="41"/>
        <v>41493</v>
      </c>
      <c r="H636" s="166">
        <f>'Order Form'!$L$13</f>
        <v>0</v>
      </c>
      <c r="I636" s="169">
        <f>'Order Form'!F121</f>
        <v>11.5</v>
      </c>
      <c r="J636" s="164">
        <f>'Order Form'!L121</f>
        <v>0</v>
      </c>
      <c r="K636" s="164" t="str">
        <f t="shared" si="43"/>
        <v>F</v>
      </c>
      <c r="L636" s="164">
        <f>IF('Pricing + Order Summary'!$O$13&gt;=5000,14,IF('Pricing + Order Summary'!$O$13&gt;=3500,15,IF('Pricing + Order Summary'!$O$13&gt;=2500,16,IF('Pricing + Order Summary'!$O$13&gt;=1000,23,21))))</f>
        <v>21</v>
      </c>
      <c r="M636" s="164" t="str">
        <f t="shared" si="44"/>
        <v>SPR2014-2-0</v>
      </c>
    </row>
    <row r="637" spans="1:13">
      <c r="A637" s="167">
        <f>'Order Form'!A122</f>
        <v>107727</v>
      </c>
      <c r="B637" s="167">
        <f>'Order Form'!A122</f>
        <v>107727</v>
      </c>
      <c r="C637" s="168">
        <f t="shared" si="42"/>
        <v>107727</v>
      </c>
      <c r="D637" s="164">
        <f>'Order Form'!$N$2</f>
        <v>0</v>
      </c>
      <c r="E637" s="165">
        <f>'Order Form'!$L$11</f>
        <v>0</v>
      </c>
      <c r="F637" s="165" t="str">
        <f>IF(ISBLANK('Order Form'!$L$12),"",'Order Form'!$L$12)</f>
        <v/>
      </c>
      <c r="G637" s="165">
        <f t="shared" ca="1" si="41"/>
        <v>41493</v>
      </c>
      <c r="H637" s="166">
        <f>'Order Form'!$L$13</f>
        <v>0</v>
      </c>
      <c r="I637" s="169">
        <f>'Order Form'!F122</f>
        <v>11.5</v>
      </c>
      <c r="J637" s="164">
        <f>'Order Form'!L122</f>
        <v>0</v>
      </c>
      <c r="K637" s="164" t="str">
        <f t="shared" si="43"/>
        <v>F</v>
      </c>
      <c r="L637" s="164">
        <f>IF('Pricing + Order Summary'!$O$13&gt;=5000,14,IF('Pricing + Order Summary'!$O$13&gt;=3500,15,IF('Pricing + Order Summary'!$O$13&gt;=2500,16,IF('Pricing + Order Summary'!$O$13&gt;=1000,23,21))))</f>
        <v>21</v>
      </c>
      <c r="M637" s="164" t="str">
        <f t="shared" si="44"/>
        <v>SPR2014-2-0</v>
      </c>
    </row>
    <row r="638" spans="1:13">
      <c r="A638" s="167">
        <f>'Order Form'!A123</f>
        <v>107726</v>
      </c>
      <c r="B638" s="167">
        <f>'Order Form'!A123</f>
        <v>107726</v>
      </c>
      <c r="C638" s="168">
        <f t="shared" si="42"/>
        <v>107726</v>
      </c>
      <c r="D638" s="164">
        <f>'Order Form'!$N$2</f>
        <v>0</v>
      </c>
      <c r="E638" s="165">
        <f>'Order Form'!$L$11</f>
        <v>0</v>
      </c>
      <c r="F638" s="165" t="str">
        <f>IF(ISBLANK('Order Form'!$L$12),"",'Order Form'!$L$12)</f>
        <v/>
      </c>
      <c r="G638" s="165">
        <f t="shared" ca="1" si="41"/>
        <v>41493</v>
      </c>
      <c r="H638" s="166">
        <f>'Order Form'!$L$13</f>
        <v>0</v>
      </c>
      <c r="I638" s="169">
        <f>'Order Form'!F123</f>
        <v>11.5</v>
      </c>
      <c r="J638" s="164">
        <f>'Order Form'!L123</f>
        <v>0</v>
      </c>
      <c r="K638" s="164" t="str">
        <f t="shared" si="43"/>
        <v>F</v>
      </c>
      <c r="L638" s="164">
        <f>IF('Pricing + Order Summary'!$O$13&gt;=5000,14,IF('Pricing + Order Summary'!$O$13&gt;=3500,15,IF('Pricing + Order Summary'!$O$13&gt;=2500,16,IF('Pricing + Order Summary'!$O$13&gt;=1000,23,21))))</f>
        <v>21</v>
      </c>
      <c r="M638" s="164" t="str">
        <f t="shared" si="44"/>
        <v>SPR2014-2-0</v>
      </c>
    </row>
    <row r="639" spans="1:13">
      <c r="A639" s="167">
        <f>'Order Form'!A124</f>
        <v>100503</v>
      </c>
      <c r="B639" s="167">
        <f>'Order Form'!A124</f>
        <v>100503</v>
      </c>
      <c r="C639" s="168">
        <f t="shared" si="42"/>
        <v>100503</v>
      </c>
      <c r="D639" s="164">
        <f>'Order Form'!$N$2</f>
        <v>0</v>
      </c>
      <c r="E639" s="165">
        <f>'Order Form'!$L$11</f>
        <v>0</v>
      </c>
      <c r="F639" s="165" t="str">
        <f>IF(ISBLANK('Order Form'!$L$12),"",'Order Form'!$L$12)</f>
        <v/>
      </c>
      <c r="G639" s="165">
        <f t="shared" ca="1" si="41"/>
        <v>41493</v>
      </c>
      <c r="H639" s="166">
        <f>'Order Form'!$L$13</f>
        <v>0</v>
      </c>
      <c r="I639" s="169">
        <f>'Order Form'!F124</f>
        <v>11.5</v>
      </c>
      <c r="J639" s="164">
        <f>'Order Form'!L124</f>
        <v>0</v>
      </c>
      <c r="K639" s="164" t="str">
        <f t="shared" si="43"/>
        <v>F</v>
      </c>
      <c r="L639" s="164">
        <f>IF('Pricing + Order Summary'!$O$13&gt;=5000,14,IF('Pricing + Order Summary'!$O$13&gt;=3500,15,IF('Pricing + Order Summary'!$O$13&gt;=2500,16,IF('Pricing + Order Summary'!$O$13&gt;=1000,23,21))))</f>
        <v>21</v>
      </c>
      <c r="M639" s="164" t="str">
        <f t="shared" si="44"/>
        <v>SPR2014-2-0</v>
      </c>
    </row>
    <row r="640" spans="1:13">
      <c r="A640" s="167">
        <f>'Order Form'!A125</f>
        <v>100250</v>
      </c>
      <c r="B640" s="167">
        <f>'Order Form'!A125</f>
        <v>100250</v>
      </c>
      <c r="C640" s="168">
        <f t="shared" si="42"/>
        <v>100250</v>
      </c>
      <c r="D640" s="164">
        <f>'Order Form'!$N$2</f>
        <v>0</v>
      </c>
      <c r="E640" s="165">
        <f>'Order Form'!$L$11</f>
        <v>0</v>
      </c>
      <c r="F640" s="165" t="str">
        <f>IF(ISBLANK('Order Form'!$L$12),"",'Order Form'!$L$12)</f>
        <v/>
      </c>
      <c r="G640" s="165">
        <f t="shared" ca="1" si="41"/>
        <v>41493</v>
      </c>
      <c r="H640" s="166">
        <f>'Order Form'!$L$13</f>
        <v>0</v>
      </c>
      <c r="I640" s="169">
        <f>'Order Form'!F125</f>
        <v>11.5</v>
      </c>
      <c r="J640" s="164">
        <f>'Order Form'!L125</f>
        <v>0</v>
      </c>
      <c r="K640" s="164" t="str">
        <f t="shared" si="43"/>
        <v>F</v>
      </c>
      <c r="L640" s="164">
        <f>IF('Pricing + Order Summary'!$O$13&gt;=5000,14,IF('Pricing + Order Summary'!$O$13&gt;=3500,15,IF('Pricing + Order Summary'!$O$13&gt;=2500,16,IF('Pricing + Order Summary'!$O$13&gt;=1000,23,21))))</f>
        <v>21</v>
      </c>
      <c r="M640" s="164" t="str">
        <f t="shared" si="44"/>
        <v>SPR2014-2-0</v>
      </c>
    </row>
    <row r="641" spans="1:13">
      <c r="A641" s="167">
        <f>'Order Form'!A126</f>
        <v>100069</v>
      </c>
      <c r="B641" s="167">
        <f>'Order Form'!A126</f>
        <v>100069</v>
      </c>
      <c r="C641" s="168">
        <f t="shared" si="42"/>
        <v>100069</v>
      </c>
      <c r="D641" s="164">
        <f>'Order Form'!$N$2</f>
        <v>0</v>
      </c>
      <c r="E641" s="165">
        <f>'Order Form'!$L$11</f>
        <v>0</v>
      </c>
      <c r="F641" s="165" t="str">
        <f>IF(ISBLANK('Order Form'!$L$12),"",'Order Form'!$L$12)</f>
        <v/>
      </c>
      <c r="G641" s="165">
        <f t="shared" ca="1" si="41"/>
        <v>41493</v>
      </c>
      <c r="H641" s="166">
        <f>'Order Form'!$L$13</f>
        <v>0</v>
      </c>
      <c r="I641" s="169">
        <f>'Order Form'!F126</f>
        <v>11.5</v>
      </c>
      <c r="J641" s="164">
        <f>'Order Form'!L126</f>
        <v>0</v>
      </c>
      <c r="K641" s="164" t="str">
        <f t="shared" si="43"/>
        <v>F</v>
      </c>
      <c r="L641" s="164">
        <f>IF('Pricing + Order Summary'!$O$13&gt;=5000,14,IF('Pricing + Order Summary'!$O$13&gt;=3500,15,IF('Pricing + Order Summary'!$O$13&gt;=2500,16,IF('Pricing + Order Summary'!$O$13&gt;=1000,23,21))))</f>
        <v>21</v>
      </c>
      <c r="M641" s="164" t="str">
        <f t="shared" si="44"/>
        <v>SPR2014-2-0</v>
      </c>
    </row>
    <row r="642" spans="1:13">
      <c r="A642" s="167">
        <f>'Order Form'!A127</f>
        <v>107738</v>
      </c>
      <c r="B642" s="167">
        <f>'Order Form'!A127</f>
        <v>107738</v>
      </c>
      <c r="C642" s="168">
        <f t="shared" si="42"/>
        <v>107738</v>
      </c>
      <c r="D642" s="164">
        <f>'Order Form'!$N$2</f>
        <v>0</v>
      </c>
      <c r="E642" s="165">
        <f>'Order Form'!$L$11</f>
        <v>0</v>
      </c>
      <c r="F642" s="165" t="str">
        <f>IF(ISBLANK('Order Form'!$L$12),"",'Order Form'!$L$12)</f>
        <v/>
      </c>
      <c r="G642" s="165">
        <f t="shared" ref="G642:G705" ca="1" si="45">TODAY()</f>
        <v>41493</v>
      </c>
      <c r="H642" s="166">
        <f>'Order Form'!$L$13</f>
        <v>0</v>
      </c>
      <c r="I642" s="169">
        <f>'Order Form'!F127</f>
        <v>11.5</v>
      </c>
      <c r="J642" s="164">
        <f>'Order Form'!L127</f>
        <v>0</v>
      </c>
      <c r="K642" s="164" t="str">
        <f t="shared" si="43"/>
        <v>F</v>
      </c>
      <c r="L642" s="164">
        <f>IF('Pricing + Order Summary'!$O$13&gt;=5000,14,IF('Pricing + Order Summary'!$O$13&gt;=3500,15,IF('Pricing + Order Summary'!$O$13&gt;=2500,16,IF('Pricing + Order Summary'!$O$13&gt;=1000,23,21))))</f>
        <v>21</v>
      </c>
      <c r="M642" s="164" t="str">
        <f t="shared" si="44"/>
        <v>SPR2014-2-0</v>
      </c>
    </row>
    <row r="643" spans="1:13">
      <c r="A643" s="167">
        <f>'Order Form'!A128</f>
        <v>107712</v>
      </c>
      <c r="B643" s="167">
        <f>'Order Form'!A128</f>
        <v>107712</v>
      </c>
      <c r="C643" s="168">
        <f t="shared" si="42"/>
        <v>107712</v>
      </c>
      <c r="D643" s="164">
        <f>'Order Form'!$N$2</f>
        <v>0</v>
      </c>
      <c r="E643" s="165">
        <f>'Order Form'!$L$11</f>
        <v>0</v>
      </c>
      <c r="F643" s="165" t="str">
        <f>IF(ISBLANK('Order Form'!$L$12),"",'Order Form'!$L$12)</f>
        <v/>
      </c>
      <c r="G643" s="165">
        <f t="shared" ca="1" si="45"/>
        <v>41493</v>
      </c>
      <c r="H643" s="166">
        <f>'Order Form'!$L$13</f>
        <v>0</v>
      </c>
      <c r="I643" s="169">
        <f>'Order Form'!F128</f>
        <v>11.5</v>
      </c>
      <c r="J643" s="164">
        <f>'Order Form'!L128</f>
        <v>0</v>
      </c>
      <c r="K643" s="164" t="str">
        <f t="shared" si="43"/>
        <v>F</v>
      </c>
      <c r="L643" s="164">
        <f>IF('Pricing + Order Summary'!$O$13&gt;=5000,14,IF('Pricing + Order Summary'!$O$13&gt;=3500,15,IF('Pricing + Order Summary'!$O$13&gt;=2500,16,IF('Pricing + Order Summary'!$O$13&gt;=1000,23,21))))</f>
        <v>21</v>
      </c>
      <c r="M643" s="164" t="str">
        <f t="shared" si="44"/>
        <v>SPR2014-2-0</v>
      </c>
    </row>
    <row r="644" spans="1:13">
      <c r="A644" s="167">
        <f>'Order Form'!A129</f>
        <v>107731</v>
      </c>
      <c r="B644" s="167">
        <f>'Order Form'!A129</f>
        <v>107731</v>
      </c>
      <c r="C644" s="168">
        <f t="shared" si="42"/>
        <v>107731</v>
      </c>
      <c r="D644" s="164">
        <f>'Order Form'!$N$2</f>
        <v>0</v>
      </c>
      <c r="E644" s="165">
        <f>'Order Form'!$L$11</f>
        <v>0</v>
      </c>
      <c r="F644" s="165" t="str">
        <f>IF(ISBLANK('Order Form'!$L$12),"",'Order Form'!$L$12)</f>
        <v/>
      </c>
      <c r="G644" s="165">
        <f t="shared" ca="1" si="45"/>
        <v>41493</v>
      </c>
      <c r="H644" s="166">
        <f>'Order Form'!$L$13</f>
        <v>0</v>
      </c>
      <c r="I644" s="169">
        <f>'Order Form'!F129</f>
        <v>11.5</v>
      </c>
      <c r="J644" s="164">
        <f>'Order Form'!L129</f>
        <v>0</v>
      </c>
      <c r="K644" s="164" t="str">
        <f t="shared" si="43"/>
        <v>F</v>
      </c>
      <c r="L644" s="164">
        <f>IF('Pricing + Order Summary'!$O$13&gt;=5000,14,IF('Pricing + Order Summary'!$O$13&gt;=3500,15,IF('Pricing + Order Summary'!$O$13&gt;=2500,16,IF('Pricing + Order Summary'!$O$13&gt;=1000,23,21))))</f>
        <v>21</v>
      </c>
      <c r="M644" s="164" t="str">
        <f t="shared" si="44"/>
        <v>SPR2014-2-0</v>
      </c>
    </row>
    <row r="645" spans="1:13">
      <c r="A645" s="167">
        <f>'Order Form'!A130</f>
        <v>107720</v>
      </c>
      <c r="B645" s="167">
        <f>'Order Form'!A130</f>
        <v>107720</v>
      </c>
      <c r="C645" s="168">
        <f t="shared" si="42"/>
        <v>107720</v>
      </c>
      <c r="D645" s="164">
        <f>'Order Form'!$N$2</f>
        <v>0</v>
      </c>
      <c r="E645" s="165">
        <f>'Order Form'!$L$11</f>
        <v>0</v>
      </c>
      <c r="F645" s="165" t="str">
        <f>IF(ISBLANK('Order Form'!$L$12),"",'Order Form'!$L$12)</f>
        <v/>
      </c>
      <c r="G645" s="165">
        <f t="shared" ca="1" si="45"/>
        <v>41493</v>
      </c>
      <c r="H645" s="166">
        <f>'Order Form'!$L$13</f>
        <v>0</v>
      </c>
      <c r="I645" s="169">
        <f>'Order Form'!F130</f>
        <v>11.5</v>
      </c>
      <c r="J645" s="164">
        <f>'Order Form'!L130</f>
        <v>0</v>
      </c>
      <c r="K645" s="164" t="str">
        <f t="shared" si="43"/>
        <v>F</v>
      </c>
      <c r="L645" s="164">
        <f>IF('Pricing + Order Summary'!$O$13&gt;=5000,14,IF('Pricing + Order Summary'!$O$13&gt;=3500,15,IF('Pricing + Order Summary'!$O$13&gt;=2500,16,IF('Pricing + Order Summary'!$O$13&gt;=1000,23,21))))</f>
        <v>21</v>
      </c>
      <c r="M645" s="164" t="str">
        <f t="shared" si="44"/>
        <v>SPR2014-2-0</v>
      </c>
    </row>
    <row r="646" spans="1:13">
      <c r="A646" s="167">
        <f>'Order Form'!A131</f>
        <v>107745</v>
      </c>
      <c r="B646" s="167">
        <f>'Order Form'!A131</f>
        <v>107745</v>
      </c>
      <c r="C646" s="168">
        <f t="shared" si="42"/>
        <v>107745</v>
      </c>
      <c r="D646" s="164">
        <f>'Order Form'!$N$2</f>
        <v>0</v>
      </c>
      <c r="E646" s="165">
        <f>'Order Form'!$L$11</f>
        <v>0</v>
      </c>
      <c r="F646" s="165" t="str">
        <f>IF(ISBLANK('Order Form'!$L$12),"",'Order Form'!$L$12)</f>
        <v/>
      </c>
      <c r="G646" s="165">
        <f t="shared" ca="1" si="45"/>
        <v>41493</v>
      </c>
      <c r="H646" s="166">
        <f>'Order Form'!$L$13</f>
        <v>0</v>
      </c>
      <c r="I646" s="169">
        <f>'Order Form'!F131</f>
        <v>11.5</v>
      </c>
      <c r="J646" s="164">
        <f>'Order Form'!L131</f>
        <v>0</v>
      </c>
      <c r="K646" s="164" t="str">
        <f t="shared" si="43"/>
        <v>F</v>
      </c>
      <c r="L646" s="164">
        <f>IF('Pricing + Order Summary'!$O$13&gt;=5000,14,IF('Pricing + Order Summary'!$O$13&gt;=3500,15,IF('Pricing + Order Summary'!$O$13&gt;=2500,16,IF('Pricing + Order Summary'!$O$13&gt;=1000,23,21))))</f>
        <v>21</v>
      </c>
      <c r="M646" s="164" t="str">
        <f t="shared" si="44"/>
        <v>SPR2014-2-0</v>
      </c>
    </row>
    <row r="647" spans="1:13">
      <c r="A647" s="167">
        <f>'Order Form'!A132</f>
        <v>107715</v>
      </c>
      <c r="B647" s="167">
        <f>'Order Form'!A132</f>
        <v>107715</v>
      </c>
      <c r="C647" s="168">
        <f t="shared" si="42"/>
        <v>107715</v>
      </c>
      <c r="D647" s="164">
        <f>'Order Form'!$N$2</f>
        <v>0</v>
      </c>
      <c r="E647" s="165">
        <f>'Order Form'!$L$11</f>
        <v>0</v>
      </c>
      <c r="F647" s="165" t="str">
        <f>IF(ISBLANK('Order Form'!$L$12),"",'Order Form'!$L$12)</f>
        <v/>
      </c>
      <c r="G647" s="165">
        <f t="shared" ca="1" si="45"/>
        <v>41493</v>
      </c>
      <c r="H647" s="166">
        <f>'Order Form'!$L$13</f>
        <v>0</v>
      </c>
      <c r="I647" s="169">
        <f>'Order Form'!F132</f>
        <v>11.5</v>
      </c>
      <c r="J647" s="164">
        <f>'Order Form'!L132</f>
        <v>0</v>
      </c>
      <c r="K647" s="164" t="str">
        <f t="shared" si="43"/>
        <v>F</v>
      </c>
      <c r="L647" s="164">
        <f>IF('Pricing + Order Summary'!$O$13&gt;=5000,14,IF('Pricing + Order Summary'!$O$13&gt;=3500,15,IF('Pricing + Order Summary'!$O$13&gt;=2500,16,IF('Pricing + Order Summary'!$O$13&gt;=1000,23,21))))</f>
        <v>21</v>
      </c>
      <c r="M647" s="164" t="str">
        <f t="shared" si="44"/>
        <v>SPR2014-2-0</v>
      </c>
    </row>
    <row r="648" spans="1:13">
      <c r="A648" s="167">
        <f>'Order Form'!A133</f>
        <v>107710</v>
      </c>
      <c r="B648" s="167">
        <f>'Order Form'!A133</f>
        <v>107710</v>
      </c>
      <c r="C648" s="168">
        <f t="shared" si="42"/>
        <v>107710</v>
      </c>
      <c r="D648" s="164">
        <f>'Order Form'!$N$2</f>
        <v>0</v>
      </c>
      <c r="E648" s="165">
        <f>'Order Form'!$L$11</f>
        <v>0</v>
      </c>
      <c r="F648" s="165" t="str">
        <f>IF(ISBLANK('Order Form'!$L$12),"",'Order Form'!$L$12)</f>
        <v/>
      </c>
      <c r="G648" s="165">
        <f t="shared" ca="1" si="45"/>
        <v>41493</v>
      </c>
      <c r="H648" s="166">
        <f>'Order Form'!$L$13</f>
        <v>0</v>
      </c>
      <c r="I648" s="169">
        <f>'Order Form'!F133</f>
        <v>11.5</v>
      </c>
      <c r="J648" s="164">
        <f>'Order Form'!L133</f>
        <v>0</v>
      </c>
      <c r="K648" s="164" t="str">
        <f t="shared" si="43"/>
        <v>F</v>
      </c>
      <c r="L648" s="164">
        <f>IF('Pricing + Order Summary'!$O$13&gt;=5000,14,IF('Pricing + Order Summary'!$O$13&gt;=3500,15,IF('Pricing + Order Summary'!$O$13&gt;=2500,16,IF('Pricing + Order Summary'!$O$13&gt;=1000,23,21))))</f>
        <v>21</v>
      </c>
      <c r="M648" s="164" t="str">
        <f t="shared" si="44"/>
        <v>SPR2014-2-0</v>
      </c>
    </row>
    <row r="649" spans="1:13">
      <c r="A649" s="167">
        <f>'Order Form'!A134</f>
        <v>107746</v>
      </c>
      <c r="B649" s="167">
        <f>'Order Form'!A134</f>
        <v>107746</v>
      </c>
      <c r="C649" s="168">
        <f t="shared" si="42"/>
        <v>107746</v>
      </c>
      <c r="D649" s="164">
        <f>'Order Form'!$N$2</f>
        <v>0</v>
      </c>
      <c r="E649" s="165">
        <f>'Order Form'!$L$11</f>
        <v>0</v>
      </c>
      <c r="F649" s="165" t="str">
        <f>IF(ISBLANK('Order Form'!$L$12),"",'Order Form'!$L$12)</f>
        <v/>
      </c>
      <c r="G649" s="165">
        <f t="shared" ca="1" si="45"/>
        <v>41493</v>
      </c>
      <c r="H649" s="166">
        <f>'Order Form'!$L$13</f>
        <v>0</v>
      </c>
      <c r="I649" s="169">
        <f>'Order Form'!F134</f>
        <v>11.5</v>
      </c>
      <c r="J649" s="164">
        <f>'Order Form'!L134</f>
        <v>0</v>
      </c>
      <c r="K649" s="164" t="str">
        <f t="shared" si="43"/>
        <v>F</v>
      </c>
      <c r="L649" s="164">
        <f>IF('Pricing + Order Summary'!$O$13&gt;=5000,14,IF('Pricing + Order Summary'!$O$13&gt;=3500,15,IF('Pricing + Order Summary'!$O$13&gt;=2500,16,IF('Pricing + Order Summary'!$O$13&gt;=1000,23,21))))</f>
        <v>21</v>
      </c>
      <c r="M649" s="164" t="str">
        <f t="shared" si="44"/>
        <v>SPR2014-2-0</v>
      </c>
    </row>
    <row r="650" spans="1:13">
      <c r="A650" s="167">
        <f>'Order Form'!A135</f>
        <v>107728</v>
      </c>
      <c r="B650" s="167">
        <f>'Order Form'!A135</f>
        <v>107728</v>
      </c>
      <c r="C650" s="168">
        <f t="shared" si="42"/>
        <v>107728</v>
      </c>
      <c r="D650" s="164">
        <f>'Order Form'!$N$2</f>
        <v>0</v>
      </c>
      <c r="E650" s="165">
        <f>'Order Form'!$L$11</f>
        <v>0</v>
      </c>
      <c r="F650" s="165" t="str">
        <f>IF(ISBLANK('Order Form'!$L$12),"",'Order Form'!$L$12)</f>
        <v/>
      </c>
      <c r="G650" s="165">
        <f t="shared" ca="1" si="45"/>
        <v>41493</v>
      </c>
      <c r="H650" s="166">
        <f>'Order Form'!$L$13</f>
        <v>0</v>
      </c>
      <c r="I650" s="169">
        <f>'Order Form'!F135</f>
        <v>11.5</v>
      </c>
      <c r="J650" s="164">
        <f>'Order Form'!L135</f>
        <v>0</v>
      </c>
      <c r="K650" s="164" t="str">
        <f t="shared" si="43"/>
        <v>F</v>
      </c>
      <c r="L650" s="164">
        <f>IF('Pricing + Order Summary'!$O$13&gt;=5000,14,IF('Pricing + Order Summary'!$O$13&gt;=3500,15,IF('Pricing + Order Summary'!$O$13&gt;=2500,16,IF('Pricing + Order Summary'!$O$13&gt;=1000,23,21))))</f>
        <v>21</v>
      </c>
      <c r="M650" s="164" t="str">
        <f t="shared" si="44"/>
        <v>SPR2014-2-0</v>
      </c>
    </row>
    <row r="651" spans="1:13">
      <c r="A651" s="167">
        <f>'Order Form'!A136</f>
        <v>107729</v>
      </c>
      <c r="B651" s="167">
        <f>'Order Form'!A136</f>
        <v>107729</v>
      </c>
      <c r="C651" s="168">
        <f t="shared" si="42"/>
        <v>107729</v>
      </c>
      <c r="D651" s="164">
        <f>'Order Form'!$N$2</f>
        <v>0</v>
      </c>
      <c r="E651" s="165">
        <f>'Order Form'!$L$11</f>
        <v>0</v>
      </c>
      <c r="F651" s="165" t="str">
        <f>IF(ISBLANK('Order Form'!$L$12),"",'Order Form'!$L$12)</f>
        <v/>
      </c>
      <c r="G651" s="165">
        <f t="shared" ca="1" si="45"/>
        <v>41493</v>
      </c>
      <c r="H651" s="166">
        <f>'Order Form'!$L$13</f>
        <v>0</v>
      </c>
      <c r="I651" s="169">
        <f>'Order Form'!F136</f>
        <v>11.5</v>
      </c>
      <c r="J651" s="164">
        <f>'Order Form'!L136</f>
        <v>0</v>
      </c>
      <c r="K651" s="164" t="str">
        <f t="shared" si="43"/>
        <v>F</v>
      </c>
      <c r="L651" s="164">
        <f>IF('Pricing + Order Summary'!$O$13&gt;=5000,14,IF('Pricing + Order Summary'!$O$13&gt;=3500,15,IF('Pricing + Order Summary'!$O$13&gt;=2500,16,IF('Pricing + Order Summary'!$O$13&gt;=1000,23,21))))</f>
        <v>21</v>
      </c>
      <c r="M651" s="164" t="str">
        <f t="shared" si="44"/>
        <v>SPR2014-2-0</v>
      </c>
    </row>
    <row r="652" spans="1:13">
      <c r="A652" s="167">
        <f>'Order Form'!A137</f>
        <v>107737</v>
      </c>
      <c r="B652" s="167">
        <f>'Order Form'!A137</f>
        <v>107737</v>
      </c>
      <c r="C652" s="168">
        <f t="shared" si="42"/>
        <v>107737</v>
      </c>
      <c r="D652" s="164">
        <f>'Order Form'!$N$2</f>
        <v>0</v>
      </c>
      <c r="E652" s="165">
        <f>'Order Form'!$L$11</f>
        <v>0</v>
      </c>
      <c r="F652" s="165" t="str">
        <f>IF(ISBLANK('Order Form'!$L$12),"",'Order Form'!$L$12)</f>
        <v/>
      </c>
      <c r="G652" s="165">
        <f t="shared" ca="1" si="45"/>
        <v>41493</v>
      </c>
      <c r="H652" s="166">
        <f>'Order Form'!$L$13</f>
        <v>0</v>
      </c>
      <c r="I652" s="169">
        <f>'Order Form'!F137</f>
        <v>11.5</v>
      </c>
      <c r="J652" s="164">
        <f>'Order Form'!L137</f>
        <v>0</v>
      </c>
      <c r="K652" s="164" t="str">
        <f t="shared" si="43"/>
        <v>F</v>
      </c>
      <c r="L652" s="164">
        <f>IF('Pricing + Order Summary'!$O$13&gt;=5000,14,IF('Pricing + Order Summary'!$O$13&gt;=3500,15,IF('Pricing + Order Summary'!$O$13&gt;=2500,16,IF('Pricing + Order Summary'!$O$13&gt;=1000,23,21))))</f>
        <v>21</v>
      </c>
      <c r="M652" s="164" t="str">
        <f t="shared" si="44"/>
        <v>SPR2014-2-0</v>
      </c>
    </row>
    <row r="653" spans="1:13">
      <c r="A653" s="167">
        <f>'Order Form'!A138</f>
        <v>107709</v>
      </c>
      <c r="B653" s="167">
        <f>'Order Form'!A138</f>
        <v>107709</v>
      </c>
      <c r="C653" s="168">
        <f t="shared" si="42"/>
        <v>107709</v>
      </c>
      <c r="D653" s="164">
        <f>'Order Form'!$N$2</f>
        <v>0</v>
      </c>
      <c r="E653" s="165">
        <f>'Order Form'!$L$11</f>
        <v>0</v>
      </c>
      <c r="F653" s="165" t="str">
        <f>IF(ISBLANK('Order Form'!$L$12),"",'Order Form'!$L$12)</f>
        <v/>
      </c>
      <c r="G653" s="165">
        <f t="shared" ca="1" si="45"/>
        <v>41493</v>
      </c>
      <c r="H653" s="166">
        <f>'Order Form'!$L$13</f>
        <v>0</v>
      </c>
      <c r="I653" s="169">
        <f>'Order Form'!F138</f>
        <v>11.5</v>
      </c>
      <c r="J653" s="164">
        <f>'Order Form'!L138</f>
        <v>0</v>
      </c>
      <c r="K653" s="164" t="str">
        <f t="shared" si="43"/>
        <v>F</v>
      </c>
      <c r="L653" s="164">
        <f>IF('Pricing + Order Summary'!$O$13&gt;=5000,14,IF('Pricing + Order Summary'!$O$13&gt;=3500,15,IF('Pricing + Order Summary'!$O$13&gt;=2500,16,IF('Pricing + Order Summary'!$O$13&gt;=1000,23,21))))</f>
        <v>21</v>
      </c>
      <c r="M653" s="164" t="str">
        <f t="shared" si="44"/>
        <v>SPR2014-2-0</v>
      </c>
    </row>
    <row r="654" spans="1:13">
      <c r="A654" s="167">
        <f>'Order Form'!A139</f>
        <v>107717</v>
      </c>
      <c r="B654" s="167">
        <f>'Order Form'!A139</f>
        <v>107717</v>
      </c>
      <c r="C654" s="168">
        <f t="shared" si="42"/>
        <v>107717</v>
      </c>
      <c r="D654" s="164">
        <f>'Order Form'!$N$2</f>
        <v>0</v>
      </c>
      <c r="E654" s="165">
        <f>'Order Form'!$L$11</f>
        <v>0</v>
      </c>
      <c r="F654" s="165" t="str">
        <f>IF(ISBLANK('Order Form'!$L$12),"",'Order Form'!$L$12)</f>
        <v/>
      </c>
      <c r="G654" s="165">
        <f t="shared" ca="1" si="45"/>
        <v>41493</v>
      </c>
      <c r="H654" s="166">
        <f>'Order Form'!$L$13</f>
        <v>0</v>
      </c>
      <c r="I654" s="169">
        <f>'Order Form'!F139</f>
        <v>12</v>
      </c>
      <c r="J654" s="164">
        <f>'Order Form'!L139</f>
        <v>0</v>
      </c>
      <c r="K654" s="164" t="str">
        <f t="shared" si="43"/>
        <v>F</v>
      </c>
      <c r="L654" s="164">
        <f>IF('Pricing + Order Summary'!$O$13&gt;=5000,14,IF('Pricing + Order Summary'!$O$13&gt;=3500,15,IF('Pricing + Order Summary'!$O$13&gt;=2500,16,IF('Pricing + Order Summary'!$O$13&gt;=1000,23,21))))</f>
        <v>21</v>
      </c>
      <c r="M654" s="164" t="str">
        <f t="shared" si="44"/>
        <v>SPR2014-2-0</v>
      </c>
    </row>
    <row r="655" spans="1:13">
      <c r="A655" s="167">
        <f>'Order Form'!A140</f>
        <v>107716</v>
      </c>
      <c r="B655" s="167">
        <f>'Order Form'!A140</f>
        <v>107716</v>
      </c>
      <c r="C655" s="168">
        <f t="shared" si="42"/>
        <v>107716</v>
      </c>
      <c r="D655" s="164">
        <f>'Order Form'!$N$2</f>
        <v>0</v>
      </c>
      <c r="E655" s="165">
        <f>'Order Form'!$L$11</f>
        <v>0</v>
      </c>
      <c r="F655" s="165" t="str">
        <f>IF(ISBLANK('Order Form'!$L$12),"",'Order Form'!$L$12)</f>
        <v/>
      </c>
      <c r="G655" s="165">
        <f t="shared" ca="1" si="45"/>
        <v>41493</v>
      </c>
      <c r="H655" s="166">
        <f>'Order Form'!$L$13</f>
        <v>0</v>
      </c>
      <c r="I655" s="169">
        <f>'Order Form'!F140</f>
        <v>12</v>
      </c>
      <c r="J655" s="164">
        <f>'Order Form'!L140</f>
        <v>0</v>
      </c>
      <c r="K655" s="164" t="str">
        <f t="shared" si="43"/>
        <v>F</v>
      </c>
      <c r="L655" s="164">
        <f>IF('Pricing + Order Summary'!$O$13&gt;=5000,14,IF('Pricing + Order Summary'!$O$13&gt;=3500,15,IF('Pricing + Order Summary'!$O$13&gt;=2500,16,IF('Pricing + Order Summary'!$O$13&gt;=1000,23,21))))</f>
        <v>21</v>
      </c>
      <c r="M655" s="164" t="str">
        <f t="shared" si="44"/>
        <v>SPR2014-2-0</v>
      </c>
    </row>
    <row r="656" spans="1:13">
      <c r="A656" s="167">
        <f>'Order Form'!A141</f>
        <v>107718</v>
      </c>
      <c r="B656" s="167">
        <f>'Order Form'!A141</f>
        <v>107718</v>
      </c>
      <c r="C656" s="168">
        <f t="shared" si="42"/>
        <v>107718</v>
      </c>
      <c r="D656" s="164">
        <f>'Order Form'!$N$2</f>
        <v>0</v>
      </c>
      <c r="E656" s="165">
        <f>'Order Form'!$L$11</f>
        <v>0</v>
      </c>
      <c r="F656" s="165" t="str">
        <f>IF(ISBLANK('Order Form'!$L$12),"",'Order Form'!$L$12)</f>
        <v/>
      </c>
      <c r="G656" s="165">
        <f t="shared" ca="1" si="45"/>
        <v>41493</v>
      </c>
      <c r="H656" s="166">
        <f>'Order Form'!$L$13</f>
        <v>0</v>
      </c>
      <c r="I656" s="169">
        <f>'Order Form'!F141</f>
        <v>12</v>
      </c>
      <c r="J656" s="164">
        <f>'Order Form'!L141</f>
        <v>0</v>
      </c>
      <c r="K656" s="164" t="str">
        <f t="shared" si="43"/>
        <v>F</v>
      </c>
      <c r="L656" s="164">
        <f>IF('Pricing + Order Summary'!$O$13&gt;=5000,14,IF('Pricing + Order Summary'!$O$13&gt;=3500,15,IF('Pricing + Order Summary'!$O$13&gt;=2500,16,IF('Pricing + Order Summary'!$O$13&gt;=1000,23,21))))</f>
        <v>21</v>
      </c>
      <c r="M656" s="164" t="str">
        <f t="shared" si="44"/>
        <v>SPR2014-2-0</v>
      </c>
    </row>
    <row r="657" spans="1:13">
      <c r="A657" s="167">
        <f>'Order Form'!A142</f>
        <v>107740</v>
      </c>
      <c r="B657" s="167">
        <f>'Order Form'!A142</f>
        <v>107740</v>
      </c>
      <c r="C657" s="168">
        <f t="shared" si="42"/>
        <v>107740</v>
      </c>
      <c r="D657" s="164">
        <f>'Order Form'!$N$2</f>
        <v>0</v>
      </c>
      <c r="E657" s="165">
        <f>'Order Form'!$L$11</f>
        <v>0</v>
      </c>
      <c r="F657" s="165" t="str">
        <f>IF(ISBLANK('Order Form'!$L$12),"",'Order Form'!$L$12)</f>
        <v/>
      </c>
      <c r="G657" s="165">
        <f t="shared" ca="1" si="45"/>
        <v>41493</v>
      </c>
      <c r="H657" s="166">
        <f>'Order Form'!$L$13</f>
        <v>0</v>
      </c>
      <c r="I657" s="169">
        <f>'Order Form'!F142</f>
        <v>11.5</v>
      </c>
      <c r="J657" s="164">
        <f>'Order Form'!L142</f>
        <v>0</v>
      </c>
      <c r="K657" s="164" t="str">
        <f t="shared" si="43"/>
        <v>F</v>
      </c>
      <c r="L657" s="164">
        <f>IF('Pricing + Order Summary'!$O$13&gt;=5000,14,IF('Pricing + Order Summary'!$O$13&gt;=3500,15,IF('Pricing + Order Summary'!$O$13&gt;=2500,16,IF('Pricing + Order Summary'!$O$13&gt;=1000,23,21))))</f>
        <v>21</v>
      </c>
      <c r="M657" s="164" t="str">
        <f t="shared" si="44"/>
        <v>SPR2014-2-0</v>
      </c>
    </row>
    <row r="658" spans="1:13">
      <c r="A658" s="167">
        <f>'Order Form'!A143</f>
        <v>107742</v>
      </c>
      <c r="B658" s="167">
        <f>'Order Form'!A143</f>
        <v>107742</v>
      </c>
      <c r="C658" s="168">
        <f t="shared" si="42"/>
        <v>107742</v>
      </c>
      <c r="D658" s="164">
        <f>'Order Form'!$N$2</f>
        <v>0</v>
      </c>
      <c r="E658" s="165">
        <f>'Order Form'!$L$11</f>
        <v>0</v>
      </c>
      <c r="F658" s="165" t="str">
        <f>IF(ISBLANK('Order Form'!$L$12),"",'Order Form'!$L$12)</f>
        <v/>
      </c>
      <c r="G658" s="165">
        <f t="shared" ca="1" si="45"/>
        <v>41493</v>
      </c>
      <c r="H658" s="166">
        <f>'Order Form'!$L$13</f>
        <v>0</v>
      </c>
      <c r="I658" s="169">
        <f>'Order Form'!F143</f>
        <v>11.5</v>
      </c>
      <c r="J658" s="164">
        <f>'Order Form'!L143</f>
        <v>0</v>
      </c>
      <c r="K658" s="164" t="str">
        <f t="shared" si="43"/>
        <v>F</v>
      </c>
      <c r="L658" s="164">
        <f>IF('Pricing + Order Summary'!$O$13&gt;=5000,14,IF('Pricing + Order Summary'!$O$13&gt;=3500,15,IF('Pricing + Order Summary'!$O$13&gt;=2500,16,IF('Pricing + Order Summary'!$O$13&gt;=1000,23,21))))</f>
        <v>21</v>
      </c>
      <c r="M658" s="164" t="str">
        <f t="shared" si="44"/>
        <v>SPR2014-2-0</v>
      </c>
    </row>
    <row r="659" spans="1:13">
      <c r="A659" s="167">
        <f>'Order Form'!A144</f>
        <v>107743</v>
      </c>
      <c r="B659" s="167">
        <f>'Order Form'!A144</f>
        <v>107743</v>
      </c>
      <c r="C659" s="168">
        <f t="shared" si="42"/>
        <v>107743</v>
      </c>
      <c r="D659" s="164">
        <f>'Order Form'!$N$2</f>
        <v>0</v>
      </c>
      <c r="E659" s="165">
        <f>'Order Form'!$L$11</f>
        <v>0</v>
      </c>
      <c r="F659" s="165" t="str">
        <f>IF(ISBLANK('Order Form'!$L$12),"",'Order Form'!$L$12)</f>
        <v/>
      </c>
      <c r="G659" s="165">
        <f t="shared" ca="1" si="45"/>
        <v>41493</v>
      </c>
      <c r="H659" s="166">
        <f>'Order Form'!$L$13</f>
        <v>0</v>
      </c>
      <c r="I659" s="169">
        <f>'Order Form'!F144</f>
        <v>11.5</v>
      </c>
      <c r="J659" s="164">
        <f>'Order Form'!L144</f>
        <v>0</v>
      </c>
      <c r="K659" s="164" t="str">
        <f t="shared" si="43"/>
        <v>F</v>
      </c>
      <c r="L659" s="164">
        <f>IF('Pricing + Order Summary'!$O$13&gt;=5000,14,IF('Pricing + Order Summary'!$O$13&gt;=3500,15,IF('Pricing + Order Summary'!$O$13&gt;=2500,16,IF('Pricing + Order Summary'!$O$13&gt;=1000,23,21))))</f>
        <v>21</v>
      </c>
      <c r="M659" s="164" t="str">
        <f t="shared" si="44"/>
        <v>SPR2014-2-0</v>
      </c>
    </row>
    <row r="660" spans="1:13">
      <c r="A660" s="167">
        <f>'Order Form'!A145</f>
        <v>107744</v>
      </c>
      <c r="B660" s="167">
        <f>'Order Form'!A145</f>
        <v>107744</v>
      </c>
      <c r="C660" s="168">
        <f t="shared" si="42"/>
        <v>107744</v>
      </c>
      <c r="D660" s="164">
        <f>'Order Form'!$N$2</f>
        <v>0</v>
      </c>
      <c r="E660" s="165">
        <f>'Order Form'!$L$11</f>
        <v>0</v>
      </c>
      <c r="F660" s="165" t="str">
        <f>IF(ISBLANK('Order Form'!$L$12),"",'Order Form'!$L$12)</f>
        <v/>
      </c>
      <c r="G660" s="165">
        <f t="shared" ca="1" si="45"/>
        <v>41493</v>
      </c>
      <c r="H660" s="166">
        <f>'Order Form'!$L$13</f>
        <v>0</v>
      </c>
      <c r="I660" s="169">
        <f>'Order Form'!F145</f>
        <v>11.5</v>
      </c>
      <c r="J660" s="164">
        <f>'Order Form'!L145</f>
        <v>0</v>
      </c>
      <c r="K660" s="164" t="str">
        <f t="shared" si="43"/>
        <v>F</v>
      </c>
      <c r="L660" s="164">
        <f>IF('Pricing + Order Summary'!$O$13&gt;=5000,14,IF('Pricing + Order Summary'!$O$13&gt;=3500,15,IF('Pricing + Order Summary'!$O$13&gt;=2500,16,IF('Pricing + Order Summary'!$O$13&gt;=1000,23,21))))</f>
        <v>21</v>
      </c>
      <c r="M660" s="164" t="str">
        <f t="shared" si="44"/>
        <v>SPR2014-2-0</v>
      </c>
    </row>
    <row r="661" spans="1:13">
      <c r="A661" s="167">
        <f>'Order Form'!A146</f>
        <v>107741</v>
      </c>
      <c r="B661" s="167">
        <f>'Order Form'!A146</f>
        <v>107741</v>
      </c>
      <c r="C661" s="168">
        <f t="shared" ref="C661:C724" si="46">IF(B661=0,A661,B661)</f>
        <v>107741</v>
      </c>
      <c r="D661" s="164">
        <f>'Order Form'!$N$2</f>
        <v>0</v>
      </c>
      <c r="E661" s="165">
        <f>'Order Form'!$L$11</f>
        <v>0</v>
      </c>
      <c r="F661" s="165" t="str">
        <f>IF(ISBLANK('Order Form'!$L$12),"",'Order Form'!$L$12)</f>
        <v/>
      </c>
      <c r="G661" s="165">
        <f t="shared" ca="1" si="45"/>
        <v>41493</v>
      </c>
      <c r="H661" s="166">
        <f>'Order Form'!$L$13</f>
        <v>0</v>
      </c>
      <c r="I661" s="169">
        <f>'Order Form'!F146</f>
        <v>11.5</v>
      </c>
      <c r="J661" s="164">
        <f>'Order Form'!L146</f>
        <v>0</v>
      </c>
      <c r="K661" s="164" t="str">
        <f t="shared" ref="K661:K724" si="47">IF(J661=0,"F","T")</f>
        <v>F</v>
      </c>
      <c r="L661" s="164">
        <f>IF('Pricing + Order Summary'!$O$13&gt;=5000,14,IF('Pricing + Order Summary'!$O$13&gt;=3500,15,IF('Pricing + Order Summary'!$O$13&gt;=2500,16,IF('Pricing + Order Summary'!$O$13&gt;=1000,23,21))))</f>
        <v>21</v>
      </c>
      <c r="M661" s="164" t="str">
        <f t="shared" ref="M661:M724" si="48">"SPR2014"&amp;"-2-"&amp;D661</f>
        <v>SPR2014-2-0</v>
      </c>
    </row>
    <row r="662" spans="1:13">
      <c r="A662" s="167">
        <f>'Order Form'!A147</f>
        <v>101838</v>
      </c>
      <c r="B662" s="167">
        <f>'Order Form'!A147</f>
        <v>101838</v>
      </c>
      <c r="C662" s="168">
        <f t="shared" si="46"/>
        <v>101838</v>
      </c>
      <c r="D662" s="164">
        <f>'Order Form'!$N$2</f>
        <v>0</v>
      </c>
      <c r="E662" s="165">
        <f>'Order Form'!$L$11</f>
        <v>0</v>
      </c>
      <c r="F662" s="165" t="str">
        <f>IF(ISBLANK('Order Form'!$L$12),"",'Order Form'!$L$12)</f>
        <v/>
      </c>
      <c r="G662" s="165">
        <f t="shared" ca="1" si="45"/>
        <v>41493</v>
      </c>
      <c r="H662" s="166">
        <f>'Order Form'!$L$13</f>
        <v>0</v>
      </c>
      <c r="I662" s="169">
        <f>'Order Form'!F147</f>
        <v>12</v>
      </c>
      <c r="J662" s="164">
        <f>'Order Form'!L147</f>
        <v>0</v>
      </c>
      <c r="K662" s="164" t="str">
        <f t="shared" si="47"/>
        <v>F</v>
      </c>
      <c r="L662" s="164">
        <f>IF('Pricing + Order Summary'!$O$13&gt;=5000,14,IF('Pricing + Order Summary'!$O$13&gt;=3500,15,IF('Pricing + Order Summary'!$O$13&gt;=2500,16,IF('Pricing + Order Summary'!$O$13&gt;=1000,23,21))))</f>
        <v>21</v>
      </c>
      <c r="M662" s="164" t="str">
        <f t="shared" si="48"/>
        <v>SPR2014-2-0</v>
      </c>
    </row>
    <row r="663" spans="1:13">
      <c r="A663" s="167">
        <f>'Order Form'!A148</f>
        <v>100546</v>
      </c>
      <c r="B663" s="167">
        <f>'Order Form'!A148</f>
        <v>100546</v>
      </c>
      <c r="C663" s="168">
        <f t="shared" si="46"/>
        <v>100546</v>
      </c>
      <c r="D663" s="164">
        <f>'Order Form'!$N$2</f>
        <v>0</v>
      </c>
      <c r="E663" s="165">
        <f>'Order Form'!$L$11</f>
        <v>0</v>
      </c>
      <c r="F663" s="165" t="str">
        <f>IF(ISBLANK('Order Form'!$L$12),"",'Order Form'!$L$12)</f>
        <v/>
      </c>
      <c r="G663" s="165">
        <f t="shared" ca="1" si="45"/>
        <v>41493</v>
      </c>
      <c r="H663" s="166">
        <f>'Order Form'!$L$13</f>
        <v>0</v>
      </c>
      <c r="I663" s="169">
        <f>'Order Form'!F148</f>
        <v>12</v>
      </c>
      <c r="J663" s="164">
        <f>'Order Form'!L148</f>
        <v>0</v>
      </c>
      <c r="K663" s="164" t="str">
        <f t="shared" si="47"/>
        <v>F</v>
      </c>
      <c r="L663" s="164">
        <f>IF('Pricing + Order Summary'!$O$13&gt;=5000,14,IF('Pricing + Order Summary'!$O$13&gt;=3500,15,IF('Pricing + Order Summary'!$O$13&gt;=2500,16,IF('Pricing + Order Summary'!$O$13&gt;=1000,23,21))))</f>
        <v>21</v>
      </c>
      <c r="M663" s="164" t="str">
        <f t="shared" si="48"/>
        <v>SPR2014-2-0</v>
      </c>
    </row>
    <row r="664" spans="1:13">
      <c r="A664" s="167">
        <f>'Order Form'!A149</f>
        <v>100543</v>
      </c>
      <c r="B664" s="167">
        <f>'Order Form'!A149</f>
        <v>100543</v>
      </c>
      <c r="C664" s="168">
        <f t="shared" si="46"/>
        <v>100543</v>
      </c>
      <c r="D664" s="164">
        <f>'Order Form'!$N$2</f>
        <v>0</v>
      </c>
      <c r="E664" s="165">
        <f>'Order Form'!$L$11</f>
        <v>0</v>
      </c>
      <c r="F664" s="165" t="str">
        <f>IF(ISBLANK('Order Form'!$L$12),"",'Order Form'!$L$12)</f>
        <v/>
      </c>
      <c r="G664" s="165">
        <f t="shared" ca="1" si="45"/>
        <v>41493</v>
      </c>
      <c r="H664" s="166">
        <f>'Order Form'!$L$13</f>
        <v>0</v>
      </c>
      <c r="I664" s="169">
        <f>'Order Form'!F149</f>
        <v>12</v>
      </c>
      <c r="J664" s="164">
        <f>'Order Form'!L149</f>
        <v>0</v>
      </c>
      <c r="K664" s="164" t="str">
        <f t="shared" si="47"/>
        <v>F</v>
      </c>
      <c r="L664" s="164">
        <f>IF('Pricing + Order Summary'!$O$13&gt;=5000,14,IF('Pricing + Order Summary'!$O$13&gt;=3500,15,IF('Pricing + Order Summary'!$O$13&gt;=2500,16,IF('Pricing + Order Summary'!$O$13&gt;=1000,23,21))))</f>
        <v>21</v>
      </c>
      <c r="M664" s="164" t="str">
        <f t="shared" si="48"/>
        <v>SPR2014-2-0</v>
      </c>
    </row>
    <row r="665" spans="1:13">
      <c r="A665" s="167">
        <f>'Order Form'!A150</f>
        <v>100545</v>
      </c>
      <c r="B665" s="167">
        <f>'Order Form'!A150</f>
        <v>100545</v>
      </c>
      <c r="C665" s="168">
        <f t="shared" si="46"/>
        <v>100545</v>
      </c>
      <c r="D665" s="164">
        <f>'Order Form'!$N$2</f>
        <v>0</v>
      </c>
      <c r="E665" s="165">
        <f>'Order Form'!$L$11</f>
        <v>0</v>
      </c>
      <c r="F665" s="165" t="str">
        <f>IF(ISBLANK('Order Form'!$L$12),"",'Order Form'!$L$12)</f>
        <v/>
      </c>
      <c r="G665" s="165">
        <f t="shared" ca="1" si="45"/>
        <v>41493</v>
      </c>
      <c r="H665" s="166">
        <f>'Order Form'!$L$13</f>
        <v>0</v>
      </c>
      <c r="I665" s="169">
        <f>'Order Form'!F150</f>
        <v>12</v>
      </c>
      <c r="J665" s="164">
        <f>'Order Form'!L150</f>
        <v>0</v>
      </c>
      <c r="K665" s="164" t="str">
        <f t="shared" si="47"/>
        <v>F</v>
      </c>
      <c r="L665" s="164">
        <f>IF('Pricing + Order Summary'!$O$13&gt;=5000,14,IF('Pricing + Order Summary'!$O$13&gt;=3500,15,IF('Pricing + Order Summary'!$O$13&gt;=2500,16,IF('Pricing + Order Summary'!$O$13&gt;=1000,23,21))))</f>
        <v>21</v>
      </c>
      <c r="M665" s="164" t="str">
        <f t="shared" si="48"/>
        <v>SPR2014-2-0</v>
      </c>
    </row>
    <row r="666" spans="1:13">
      <c r="A666" s="167">
        <f>'Order Form'!A151</f>
        <v>100544</v>
      </c>
      <c r="B666" s="167">
        <f>'Order Form'!A151</f>
        <v>100544</v>
      </c>
      <c r="C666" s="168">
        <f t="shared" si="46"/>
        <v>100544</v>
      </c>
      <c r="D666" s="164">
        <f>'Order Form'!$N$2</f>
        <v>0</v>
      </c>
      <c r="E666" s="165">
        <f>'Order Form'!$L$11</f>
        <v>0</v>
      </c>
      <c r="F666" s="165" t="str">
        <f>IF(ISBLANK('Order Form'!$L$12),"",'Order Form'!$L$12)</f>
        <v/>
      </c>
      <c r="G666" s="165">
        <f t="shared" ca="1" si="45"/>
        <v>41493</v>
      </c>
      <c r="H666" s="166">
        <f>'Order Form'!$L$13</f>
        <v>0</v>
      </c>
      <c r="I666" s="169">
        <f>'Order Form'!F151</f>
        <v>12</v>
      </c>
      <c r="J666" s="164">
        <f>'Order Form'!L151</f>
        <v>0</v>
      </c>
      <c r="K666" s="164" t="str">
        <f t="shared" si="47"/>
        <v>F</v>
      </c>
      <c r="L666" s="164">
        <f>IF('Pricing + Order Summary'!$O$13&gt;=5000,14,IF('Pricing + Order Summary'!$O$13&gt;=3500,15,IF('Pricing + Order Summary'!$O$13&gt;=2500,16,IF('Pricing + Order Summary'!$O$13&gt;=1000,23,21))))</f>
        <v>21</v>
      </c>
      <c r="M666" s="164" t="str">
        <f t="shared" si="48"/>
        <v>SPR2014-2-0</v>
      </c>
    </row>
    <row r="667" spans="1:13">
      <c r="A667" s="167">
        <f>'Order Form'!A152</f>
        <v>100547</v>
      </c>
      <c r="B667" s="167">
        <f>'Order Form'!A152</f>
        <v>100547</v>
      </c>
      <c r="C667" s="168">
        <f t="shared" si="46"/>
        <v>100547</v>
      </c>
      <c r="D667" s="164">
        <f>'Order Form'!$N$2</f>
        <v>0</v>
      </c>
      <c r="E667" s="165">
        <f>'Order Form'!$L$11</f>
        <v>0</v>
      </c>
      <c r="F667" s="165" t="str">
        <f>IF(ISBLANK('Order Form'!$L$12),"",'Order Form'!$L$12)</f>
        <v/>
      </c>
      <c r="G667" s="165">
        <f t="shared" ca="1" si="45"/>
        <v>41493</v>
      </c>
      <c r="H667" s="166">
        <f>'Order Form'!$L$13</f>
        <v>0</v>
      </c>
      <c r="I667" s="169">
        <f>'Order Form'!F152</f>
        <v>12</v>
      </c>
      <c r="J667" s="164">
        <f>'Order Form'!L152</f>
        <v>0</v>
      </c>
      <c r="K667" s="164" t="str">
        <f t="shared" si="47"/>
        <v>F</v>
      </c>
      <c r="L667" s="164">
        <f>IF('Pricing + Order Summary'!$O$13&gt;=5000,14,IF('Pricing + Order Summary'!$O$13&gt;=3500,15,IF('Pricing + Order Summary'!$O$13&gt;=2500,16,IF('Pricing + Order Summary'!$O$13&gt;=1000,23,21))))</f>
        <v>21</v>
      </c>
      <c r="M667" s="164" t="str">
        <f t="shared" si="48"/>
        <v>SPR2014-2-0</v>
      </c>
    </row>
    <row r="668" spans="1:13">
      <c r="A668" s="167">
        <f>'Order Form'!A153</f>
        <v>107734</v>
      </c>
      <c r="B668" s="167">
        <f>'Order Form'!A153</f>
        <v>107734</v>
      </c>
      <c r="C668" s="168">
        <f t="shared" si="46"/>
        <v>107734</v>
      </c>
      <c r="D668" s="164">
        <f>'Order Form'!$N$2</f>
        <v>0</v>
      </c>
      <c r="E668" s="165">
        <f>'Order Form'!$L$11</f>
        <v>0</v>
      </c>
      <c r="F668" s="165" t="str">
        <f>IF(ISBLANK('Order Form'!$L$12),"",'Order Form'!$L$12)</f>
        <v/>
      </c>
      <c r="G668" s="165">
        <f t="shared" ca="1" si="45"/>
        <v>41493</v>
      </c>
      <c r="H668" s="166">
        <f>'Order Form'!$L$13</f>
        <v>0</v>
      </c>
      <c r="I668" s="169">
        <f>'Order Form'!F153</f>
        <v>12</v>
      </c>
      <c r="J668" s="164">
        <f>'Order Form'!L153</f>
        <v>0</v>
      </c>
      <c r="K668" s="164" t="str">
        <f t="shared" si="47"/>
        <v>F</v>
      </c>
      <c r="L668" s="164">
        <f>IF('Pricing + Order Summary'!$O$13&gt;=5000,14,IF('Pricing + Order Summary'!$O$13&gt;=3500,15,IF('Pricing + Order Summary'!$O$13&gt;=2500,16,IF('Pricing + Order Summary'!$O$13&gt;=1000,23,21))))</f>
        <v>21</v>
      </c>
      <c r="M668" s="164" t="str">
        <f t="shared" si="48"/>
        <v>SPR2014-2-0</v>
      </c>
    </row>
    <row r="669" spans="1:13">
      <c r="A669" s="167">
        <f>'Order Form'!A154</f>
        <v>107714</v>
      </c>
      <c r="B669" s="167">
        <f>'Order Form'!A154</f>
        <v>107714</v>
      </c>
      <c r="C669" s="168">
        <f t="shared" si="46"/>
        <v>107714</v>
      </c>
      <c r="D669" s="164">
        <f>'Order Form'!$N$2</f>
        <v>0</v>
      </c>
      <c r="E669" s="165">
        <f>'Order Form'!$L$11</f>
        <v>0</v>
      </c>
      <c r="F669" s="165" t="str">
        <f>IF(ISBLANK('Order Form'!$L$12),"",'Order Form'!$L$12)</f>
        <v/>
      </c>
      <c r="G669" s="165">
        <f t="shared" ca="1" si="45"/>
        <v>41493</v>
      </c>
      <c r="H669" s="166">
        <f>'Order Form'!$L$13</f>
        <v>0</v>
      </c>
      <c r="I669" s="169">
        <f>'Order Form'!F154</f>
        <v>11.5</v>
      </c>
      <c r="J669" s="164">
        <f>'Order Form'!L154</f>
        <v>0</v>
      </c>
      <c r="K669" s="164" t="str">
        <f t="shared" si="47"/>
        <v>F</v>
      </c>
      <c r="L669" s="164">
        <f>IF('Pricing + Order Summary'!$O$13&gt;=5000,14,IF('Pricing + Order Summary'!$O$13&gt;=3500,15,IF('Pricing + Order Summary'!$O$13&gt;=2500,16,IF('Pricing + Order Summary'!$O$13&gt;=1000,23,21))))</f>
        <v>21</v>
      </c>
      <c r="M669" s="164" t="str">
        <f t="shared" si="48"/>
        <v>SPR2014-2-0</v>
      </c>
    </row>
    <row r="670" spans="1:13">
      <c r="A670" s="167">
        <f>'Order Form'!A155</f>
        <v>105815</v>
      </c>
      <c r="B670" s="167">
        <f>'Order Form'!A155</f>
        <v>105815</v>
      </c>
      <c r="C670" s="168">
        <f t="shared" si="46"/>
        <v>105815</v>
      </c>
      <c r="D670" s="164">
        <f>'Order Form'!$N$2</f>
        <v>0</v>
      </c>
      <c r="E670" s="165">
        <f>'Order Form'!$L$11</f>
        <v>0</v>
      </c>
      <c r="F670" s="165" t="str">
        <f>IF(ISBLANK('Order Form'!$L$12),"",'Order Form'!$L$12)</f>
        <v/>
      </c>
      <c r="G670" s="165">
        <f t="shared" ca="1" si="45"/>
        <v>41493</v>
      </c>
      <c r="H670" s="166">
        <f>'Order Form'!$L$13</f>
        <v>0</v>
      </c>
      <c r="I670" s="169">
        <f>'Order Form'!F155</f>
        <v>11.5</v>
      </c>
      <c r="J670" s="164">
        <f>'Order Form'!L155</f>
        <v>0</v>
      </c>
      <c r="K670" s="164" t="str">
        <f t="shared" si="47"/>
        <v>F</v>
      </c>
      <c r="L670" s="164">
        <f>IF('Pricing + Order Summary'!$O$13&gt;=5000,14,IF('Pricing + Order Summary'!$O$13&gt;=3500,15,IF('Pricing + Order Summary'!$O$13&gt;=2500,16,IF('Pricing + Order Summary'!$O$13&gt;=1000,23,21))))</f>
        <v>21</v>
      </c>
      <c r="M670" s="164" t="str">
        <f t="shared" si="48"/>
        <v>SPR2014-2-0</v>
      </c>
    </row>
    <row r="671" spans="1:13">
      <c r="A671" s="167">
        <f>'Order Form'!A156</f>
        <v>107713</v>
      </c>
      <c r="B671" s="167">
        <f>'Order Form'!A156</f>
        <v>107713</v>
      </c>
      <c r="C671" s="168">
        <f t="shared" si="46"/>
        <v>107713</v>
      </c>
      <c r="D671" s="164">
        <f>'Order Form'!$N$2</f>
        <v>0</v>
      </c>
      <c r="E671" s="165">
        <f>'Order Form'!$L$11</f>
        <v>0</v>
      </c>
      <c r="F671" s="165" t="str">
        <f>IF(ISBLANK('Order Form'!$L$12),"",'Order Form'!$L$12)</f>
        <v/>
      </c>
      <c r="G671" s="165">
        <f t="shared" ca="1" si="45"/>
        <v>41493</v>
      </c>
      <c r="H671" s="166">
        <f>'Order Form'!$L$13</f>
        <v>0</v>
      </c>
      <c r="I671" s="169">
        <f>'Order Form'!F156</f>
        <v>11.5</v>
      </c>
      <c r="J671" s="164">
        <f>'Order Form'!L156</f>
        <v>0</v>
      </c>
      <c r="K671" s="164" t="str">
        <f t="shared" si="47"/>
        <v>F</v>
      </c>
      <c r="L671" s="164">
        <f>IF('Pricing + Order Summary'!$O$13&gt;=5000,14,IF('Pricing + Order Summary'!$O$13&gt;=3500,15,IF('Pricing + Order Summary'!$O$13&gt;=2500,16,IF('Pricing + Order Summary'!$O$13&gt;=1000,23,21))))</f>
        <v>21</v>
      </c>
      <c r="M671" s="164" t="str">
        <f t="shared" si="48"/>
        <v>SPR2014-2-0</v>
      </c>
    </row>
    <row r="672" spans="1:13">
      <c r="A672" s="167">
        <f>'Order Form'!A157</f>
        <v>100220</v>
      </c>
      <c r="B672" s="167">
        <f>'Order Form'!A157</f>
        <v>100220</v>
      </c>
      <c r="C672" s="168">
        <f t="shared" si="46"/>
        <v>100220</v>
      </c>
      <c r="D672" s="164">
        <f>'Order Form'!$N$2</f>
        <v>0</v>
      </c>
      <c r="E672" s="165">
        <f>'Order Form'!$L$11</f>
        <v>0</v>
      </c>
      <c r="F672" s="165" t="str">
        <f>IF(ISBLANK('Order Form'!$L$12),"",'Order Form'!$L$12)</f>
        <v/>
      </c>
      <c r="G672" s="165">
        <f t="shared" ca="1" si="45"/>
        <v>41493</v>
      </c>
      <c r="H672" s="166">
        <f>'Order Form'!$L$13</f>
        <v>0</v>
      </c>
      <c r="I672" s="169">
        <f>'Order Form'!F157</f>
        <v>11.5</v>
      </c>
      <c r="J672" s="164">
        <f>'Order Form'!L157</f>
        <v>0</v>
      </c>
      <c r="K672" s="164" t="str">
        <f t="shared" si="47"/>
        <v>F</v>
      </c>
      <c r="L672" s="164">
        <f>IF('Pricing + Order Summary'!$O$13&gt;=5000,14,IF('Pricing + Order Summary'!$O$13&gt;=3500,15,IF('Pricing + Order Summary'!$O$13&gt;=2500,16,IF('Pricing + Order Summary'!$O$13&gt;=1000,23,21))))</f>
        <v>21</v>
      </c>
      <c r="M672" s="164" t="str">
        <f t="shared" si="48"/>
        <v>SPR2014-2-0</v>
      </c>
    </row>
    <row r="673" spans="1:13">
      <c r="A673" s="167">
        <f>'Order Form'!A158</f>
        <v>100221</v>
      </c>
      <c r="B673" s="167">
        <f>'Order Form'!A158</f>
        <v>100221</v>
      </c>
      <c r="C673" s="168">
        <f t="shared" si="46"/>
        <v>100221</v>
      </c>
      <c r="D673" s="164">
        <f>'Order Form'!$N$2</f>
        <v>0</v>
      </c>
      <c r="E673" s="165">
        <f>'Order Form'!$L$11</f>
        <v>0</v>
      </c>
      <c r="F673" s="165" t="str">
        <f>IF(ISBLANK('Order Form'!$L$12),"",'Order Form'!$L$12)</f>
        <v/>
      </c>
      <c r="G673" s="165">
        <f t="shared" ca="1" si="45"/>
        <v>41493</v>
      </c>
      <c r="H673" s="166">
        <f>'Order Form'!$L$13</f>
        <v>0</v>
      </c>
      <c r="I673" s="169">
        <f>'Order Form'!F158</f>
        <v>11.5</v>
      </c>
      <c r="J673" s="164">
        <f>'Order Form'!L158</f>
        <v>0</v>
      </c>
      <c r="K673" s="164" t="str">
        <f t="shared" si="47"/>
        <v>F</v>
      </c>
      <c r="L673" s="164">
        <f>IF('Pricing + Order Summary'!$O$13&gt;=5000,14,IF('Pricing + Order Summary'!$O$13&gt;=3500,15,IF('Pricing + Order Summary'!$O$13&gt;=2500,16,IF('Pricing + Order Summary'!$O$13&gt;=1000,23,21))))</f>
        <v>21</v>
      </c>
      <c r="M673" s="164" t="str">
        <f t="shared" si="48"/>
        <v>SPR2014-2-0</v>
      </c>
    </row>
    <row r="674" spans="1:13">
      <c r="A674" s="167">
        <f>'Order Form'!A159</f>
        <v>100512</v>
      </c>
      <c r="B674" s="167">
        <f>'Order Form'!A159</f>
        <v>100512</v>
      </c>
      <c r="C674" s="168">
        <f t="shared" si="46"/>
        <v>100512</v>
      </c>
      <c r="D674" s="164">
        <f>'Order Form'!$N$2</f>
        <v>0</v>
      </c>
      <c r="E674" s="165">
        <f>'Order Form'!$L$11</f>
        <v>0</v>
      </c>
      <c r="F674" s="165" t="str">
        <f>IF(ISBLANK('Order Form'!$L$12),"",'Order Form'!$L$12)</f>
        <v/>
      </c>
      <c r="G674" s="165">
        <f t="shared" ca="1" si="45"/>
        <v>41493</v>
      </c>
      <c r="H674" s="166">
        <f>'Order Form'!$L$13</f>
        <v>0</v>
      </c>
      <c r="I674" s="169">
        <f>'Order Form'!F159</f>
        <v>11.5</v>
      </c>
      <c r="J674" s="164">
        <f>'Order Form'!L159</f>
        <v>0</v>
      </c>
      <c r="K674" s="164" t="str">
        <f t="shared" si="47"/>
        <v>F</v>
      </c>
      <c r="L674" s="164">
        <f>IF('Pricing + Order Summary'!$O$13&gt;=5000,14,IF('Pricing + Order Summary'!$O$13&gt;=3500,15,IF('Pricing + Order Summary'!$O$13&gt;=2500,16,IF('Pricing + Order Summary'!$O$13&gt;=1000,23,21))))</f>
        <v>21</v>
      </c>
      <c r="M674" s="164" t="str">
        <f t="shared" si="48"/>
        <v>SPR2014-2-0</v>
      </c>
    </row>
    <row r="675" spans="1:13">
      <c r="A675" s="167">
        <f>'Order Form'!A160</f>
        <v>100502</v>
      </c>
      <c r="B675" s="167">
        <f>'Order Form'!A160</f>
        <v>100502</v>
      </c>
      <c r="C675" s="168">
        <f t="shared" si="46"/>
        <v>100502</v>
      </c>
      <c r="D675" s="164">
        <f>'Order Form'!$N$2</f>
        <v>0</v>
      </c>
      <c r="E675" s="165">
        <f>'Order Form'!$L$11</f>
        <v>0</v>
      </c>
      <c r="F675" s="165" t="str">
        <f>IF(ISBLANK('Order Form'!$L$12),"",'Order Form'!$L$12)</f>
        <v/>
      </c>
      <c r="G675" s="165">
        <f t="shared" ca="1" si="45"/>
        <v>41493</v>
      </c>
      <c r="H675" s="166">
        <f>'Order Form'!$L$13</f>
        <v>0</v>
      </c>
      <c r="I675" s="169">
        <f>'Order Form'!F160</f>
        <v>11.5</v>
      </c>
      <c r="J675" s="164">
        <f>'Order Form'!L160</f>
        <v>0</v>
      </c>
      <c r="K675" s="164" t="str">
        <f t="shared" si="47"/>
        <v>F</v>
      </c>
      <c r="L675" s="164">
        <f>IF('Pricing + Order Summary'!$O$13&gt;=5000,14,IF('Pricing + Order Summary'!$O$13&gt;=3500,15,IF('Pricing + Order Summary'!$O$13&gt;=2500,16,IF('Pricing + Order Summary'!$O$13&gt;=1000,23,21))))</f>
        <v>21</v>
      </c>
      <c r="M675" s="164" t="str">
        <f t="shared" si="48"/>
        <v>SPR2014-2-0</v>
      </c>
    </row>
    <row r="676" spans="1:13">
      <c r="A676" s="167">
        <f>'Order Form'!A161</f>
        <v>100501</v>
      </c>
      <c r="B676" s="167">
        <f>'Order Form'!A161</f>
        <v>100501</v>
      </c>
      <c r="C676" s="168">
        <f t="shared" si="46"/>
        <v>100501</v>
      </c>
      <c r="D676" s="164">
        <f>'Order Form'!$N$2</f>
        <v>0</v>
      </c>
      <c r="E676" s="165">
        <f>'Order Form'!$L$11</f>
        <v>0</v>
      </c>
      <c r="F676" s="165" t="str">
        <f>IF(ISBLANK('Order Form'!$L$12),"",'Order Form'!$L$12)</f>
        <v/>
      </c>
      <c r="G676" s="165">
        <f t="shared" ca="1" si="45"/>
        <v>41493</v>
      </c>
      <c r="H676" s="166">
        <f>'Order Form'!$L$13</f>
        <v>0</v>
      </c>
      <c r="I676" s="169">
        <f>'Order Form'!F161</f>
        <v>11.5</v>
      </c>
      <c r="J676" s="164">
        <f>'Order Form'!L161</f>
        <v>0</v>
      </c>
      <c r="K676" s="164" t="str">
        <f t="shared" si="47"/>
        <v>F</v>
      </c>
      <c r="L676" s="164">
        <f>IF('Pricing + Order Summary'!$O$13&gt;=5000,14,IF('Pricing + Order Summary'!$O$13&gt;=3500,15,IF('Pricing + Order Summary'!$O$13&gt;=2500,16,IF('Pricing + Order Summary'!$O$13&gt;=1000,23,21))))</f>
        <v>21</v>
      </c>
      <c r="M676" s="164" t="str">
        <f t="shared" si="48"/>
        <v>SPR2014-2-0</v>
      </c>
    </row>
    <row r="677" spans="1:13">
      <c r="A677" s="167">
        <f>'Order Form'!A162</f>
        <v>100253</v>
      </c>
      <c r="B677" s="167">
        <f>'Order Form'!A162</f>
        <v>100253</v>
      </c>
      <c r="C677" s="168">
        <f t="shared" si="46"/>
        <v>100253</v>
      </c>
      <c r="D677" s="164">
        <f>'Order Form'!$N$2</f>
        <v>0</v>
      </c>
      <c r="E677" s="165">
        <f>'Order Form'!$L$11</f>
        <v>0</v>
      </c>
      <c r="F677" s="165" t="str">
        <f>IF(ISBLANK('Order Form'!$L$12),"",'Order Form'!$L$12)</f>
        <v/>
      </c>
      <c r="G677" s="165">
        <f t="shared" ca="1" si="45"/>
        <v>41493</v>
      </c>
      <c r="H677" s="166">
        <f>'Order Form'!$L$13</f>
        <v>0</v>
      </c>
      <c r="I677" s="169">
        <f>'Order Form'!F162</f>
        <v>11.5</v>
      </c>
      <c r="J677" s="164">
        <f>'Order Form'!L162</f>
        <v>0</v>
      </c>
      <c r="K677" s="164" t="str">
        <f t="shared" si="47"/>
        <v>F</v>
      </c>
      <c r="L677" s="164">
        <f>IF('Pricing + Order Summary'!$O$13&gt;=5000,14,IF('Pricing + Order Summary'!$O$13&gt;=3500,15,IF('Pricing + Order Summary'!$O$13&gt;=2500,16,IF('Pricing + Order Summary'!$O$13&gt;=1000,23,21))))</f>
        <v>21</v>
      </c>
      <c r="M677" s="164" t="str">
        <f t="shared" si="48"/>
        <v>SPR2014-2-0</v>
      </c>
    </row>
    <row r="678" spans="1:13">
      <c r="A678" s="167">
        <f>'Order Form'!A163</f>
        <v>100521</v>
      </c>
      <c r="B678" s="167">
        <f>'Order Form'!A163</f>
        <v>100521</v>
      </c>
      <c r="C678" s="168">
        <f t="shared" si="46"/>
        <v>100521</v>
      </c>
      <c r="D678" s="164">
        <f>'Order Form'!$N$2</f>
        <v>0</v>
      </c>
      <c r="E678" s="165">
        <f>'Order Form'!$L$11</f>
        <v>0</v>
      </c>
      <c r="F678" s="165" t="str">
        <f>IF(ISBLANK('Order Form'!$L$12),"",'Order Form'!$L$12)</f>
        <v/>
      </c>
      <c r="G678" s="165">
        <f t="shared" ca="1" si="45"/>
        <v>41493</v>
      </c>
      <c r="H678" s="166">
        <f>'Order Form'!$L$13</f>
        <v>0</v>
      </c>
      <c r="I678" s="169">
        <f>'Order Form'!F163</f>
        <v>11.5</v>
      </c>
      <c r="J678" s="164">
        <f>'Order Form'!L163</f>
        <v>0</v>
      </c>
      <c r="K678" s="164" t="str">
        <f t="shared" si="47"/>
        <v>F</v>
      </c>
      <c r="L678" s="164">
        <f>IF('Pricing + Order Summary'!$O$13&gt;=5000,14,IF('Pricing + Order Summary'!$O$13&gt;=3500,15,IF('Pricing + Order Summary'!$O$13&gt;=2500,16,IF('Pricing + Order Summary'!$O$13&gt;=1000,23,21))))</f>
        <v>21</v>
      </c>
      <c r="M678" s="164" t="str">
        <f t="shared" si="48"/>
        <v>SPR2014-2-0</v>
      </c>
    </row>
    <row r="679" spans="1:13">
      <c r="A679" s="167">
        <f>'Order Form'!A164</f>
        <v>105830</v>
      </c>
      <c r="B679" s="167">
        <f>'Order Form'!A164</f>
        <v>105830</v>
      </c>
      <c r="C679" s="168">
        <f t="shared" si="46"/>
        <v>105830</v>
      </c>
      <c r="D679" s="164">
        <f>'Order Form'!$N$2</f>
        <v>0</v>
      </c>
      <c r="E679" s="165">
        <f>'Order Form'!$L$11</f>
        <v>0</v>
      </c>
      <c r="F679" s="165" t="str">
        <f>IF(ISBLANK('Order Form'!$L$12),"",'Order Form'!$L$12)</f>
        <v/>
      </c>
      <c r="G679" s="165">
        <f t="shared" ca="1" si="45"/>
        <v>41493</v>
      </c>
      <c r="H679" s="166">
        <f>'Order Form'!$L$13</f>
        <v>0</v>
      </c>
      <c r="I679" s="169">
        <f>'Order Form'!F164</f>
        <v>11.5</v>
      </c>
      <c r="J679" s="164">
        <f>'Order Form'!L164</f>
        <v>0</v>
      </c>
      <c r="K679" s="164" t="str">
        <f t="shared" si="47"/>
        <v>F</v>
      </c>
      <c r="L679" s="164">
        <f>IF('Pricing + Order Summary'!$O$13&gt;=5000,14,IF('Pricing + Order Summary'!$O$13&gt;=3500,15,IF('Pricing + Order Summary'!$O$13&gt;=2500,16,IF('Pricing + Order Summary'!$O$13&gt;=1000,23,21))))</f>
        <v>21</v>
      </c>
      <c r="M679" s="164" t="str">
        <f t="shared" si="48"/>
        <v>SPR2014-2-0</v>
      </c>
    </row>
    <row r="680" spans="1:13">
      <c r="A680" s="167">
        <f>'Order Form'!A165</f>
        <v>105831</v>
      </c>
      <c r="B680" s="167">
        <f>'Order Form'!A165</f>
        <v>105831</v>
      </c>
      <c r="C680" s="168">
        <f t="shared" si="46"/>
        <v>105831</v>
      </c>
      <c r="D680" s="164">
        <f>'Order Form'!$N$2</f>
        <v>0</v>
      </c>
      <c r="E680" s="165">
        <f>'Order Form'!$L$11</f>
        <v>0</v>
      </c>
      <c r="F680" s="165" t="str">
        <f>IF(ISBLANK('Order Form'!$L$12),"",'Order Form'!$L$12)</f>
        <v/>
      </c>
      <c r="G680" s="165">
        <f t="shared" ca="1" si="45"/>
        <v>41493</v>
      </c>
      <c r="H680" s="166">
        <f>'Order Form'!$L$13</f>
        <v>0</v>
      </c>
      <c r="I680" s="169">
        <f>'Order Form'!F165</f>
        <v>11.5</v>
      </c>
      <c r="J680" s="164">
        <f>'Order Form'!L165</f>
        <v>0</v>
      </c>
      <c r="K680" s="164" t="str">
        <f t="shared" si="47"/>
        <v>F</v>
      </c>
      <c r="L680" s="164">
        <f>IF('Pricing + Order Summary'!$O$13&gt;=5000,14,IF('Pricing + Order Summary'!$O$13&gt;=3500,15,IF('Pricing + Order Summary'!$O$13&gt;=2500,16,IF('Pricing + Order Summary'!$O$13&gt;=1000,23,21))))</f>
        <v>21</v>
      </c>
      <c r="M680" s="164" t="str">
        <f t="shared" si="48"/>
        <v>SPR2014-2-0</v>
      </c>
    </row>
    <row r="681" spans="1:13">
      <c r="A681" s="167">
        <f>'Order Form'!A166</f>
        <v>107739</v>
      </c>
      <c r="B681" s="167">
        <f>'Order Form'!A166</f>
        <v>107739</v>
      </c>
      <c r="C681" s="168">
        <f t="shared" si="46"/>
        <v>107739</v>
      </c>
      <c r="D681" s="164">
        <f>'Order Form'!$N$2</f>
        <v>0</v>
      </c>
      <c r="E681" s="165">
        <f>'Order Form'!$L$11</f>
        <v>0</v>
      </c>
      <c r="F681" s="165" t="str">
        <f>IF(ISBLANK('Order Form'!$L$12),"",'Order Form'!$L$12)</f>
        <v/>
      </c>
      <c r="G681" s="165">
        <f t="shared" ca="1" si="45"/>
        <v>41493</v>
      </c>
      <c r="H681" s="166">
        <f>'Order Form'!$L$13</f>
        <v>0</v>
      </c>
      <c r="I681" s="169">
        <f>'Order Form'!F166</f>
        <v>11.5</v>
      </c>
      <c r="J681" s="164">
        <f>'Order Form'!L166</f>
        <v>0</v>
      </c>
      <c r="K681" s="164" t="str">
        <f t="shared" si="47"/>
        <v>F</v>
      </c>
      <c r="L681" s="164">
        <f>IF('Pricing + Order Summary'!$O$13&gt;=5000,14,IF('Pricing + Order Summary'!$O$13&gt;=3500,15,IF('Pricing + Order Summary'!$O$13&gt;=2500,16,IF('Pricing + Order Summary'!$O$13&gt;=1000,23,21))))</f>
        <v>21</v>
      </c>
      <c r="M681" s="164" t="str">
        <f t="shared" si="48"/>
        <v>SPR2014-2-0</v>
      </c>
    </row>
    <row r="682" spans="1:13">
      <c r="A682" s="167">
        <f>'Order Form'!A167</f>
        <v>107730</v>
      </c>
      <c r="B682" s="167">
        <f>'Order Form'!A167</f>
        <v>107730</v>
      </c>
      <c r="C682" s="168">
        <f t="shared" si="46"/>
        <v>107730</v>
      </c>
      <c r="D682" s="164">
        <f>'Order Form'!$N$2</f>
        <v>0</v>
      </c>
      <c r="E682" s="165">
        <f>'Order Form'!$L$11</f>
        <v>0</v>
      </c>
      <c r="F682" s="165" t="str">
        <f>IF(ISBLANK('Order Form'!$L$12),"",'Order Form'!$L$12)</f>
        <v/>
      </c>
      <c r="G682" s="165">
        <f t="shared" ca="1" si="45"/>
        <v>41493</v>
      </c>
      <c r="H682" s="166">
        <f>'Order Form'!$L$13</f>
        <v>0</v>
      </c>
      <c r="I682" s="169">
        <f>'Order Form'!F167</f>
        <v>11.5</v>
      </c>
      <c r="J682" s="164">
        <f>'Order Form'!L167</f>
        <v>0</v>
      </c>
      <c r="K682" s="164" t="str">
        <f t="shared" si="47"/>
        <v>F</v>
      </c>
      <c r="L682" s="164">
        <f>IF('Pricing + Order Summary'!$O$13&gt;=5000,14,IF('Pricing + Order Summary'!$O$13&gt;=3500,15,IF('Pricing + Order Summary'!$O$13&gt;=2500,16,IF('Pricing + Order Summary'!$O$13&gt;=1000,23,21))))</f>
        <v>21</v>
      </c>
      <c r="M682" s="164" t="str">
        <f t="shared" si="48"/>
        <v>SPR2014-2-0</v>
      </c>
    </row>
    <row r="683" spans="1:13">
      <c r="A683" s="167">
        <f>'Order Form'!A168</f>
        <v>100513</v>
      </c>
      <c r="B683" s="167">
        <f>'Order Form'!A168</f>
        <v>100513</v>
      </c>
      <c r="C683" s="168">
        <f t="shared" si="46"/>
        <v>100513</v>
      </c>
      <c r="D683" s="164">
        <f>'Order Form'!$N$2</f>
        <v>0</v>
      </c>
      <c r="E683" s="165">
        <f>'Order Form'!$L$11</f>
        <v>0</v>
      </c>
      <c r="F683" s="165" t="str">
        <f>IF(ISBLANK('Order Form'!$L$12),"",'Order Form'!$L$12)</f>
        <v/>
      </c>
      <c r="G683" s="165">
        <f t="shared" ca="1" si="45"/>
        <v>41493</v>
      </c>
      <c r="H683" s="166">
        <f>'Order Form'!$L$13</f>
        <v>0</v>
      </c>
      <c r="I683" s="169">
        <f>'Order Form'!F168</f>
        <v>11.5</v>
      </c>
      <c r="J683" s="164">
        <f>'Order Form'!L168</f>
        <v>0</v>
      </c>
      <c r="K683" s="164" t="str">
        <f t="shared" si="47"/>
        <v>F</v>
      </c>
      <c r="L683" s="164">
        <f>IF('Pricing + Order Summary'!$O$13&gt;=5000,14,IF('Pricing + Order Summary'!$O$13&gt;=3500,15,IF('Pricing + Order Summary'!$O$13&gt;=2500,16,IF('Pricing + Order Summary'!$O$13&gt;=1000,23,21))))</f>
        <v>21</v>
      </c>
      <c r="M683" s="164" t="str">
        <f t="shared" si="48"/>
        <v>SPR2014-2-0</v>
      </c>
    </row>
    <row r="684" spans="1:13">
      <c r="A684" s="167">
        <f>'Order Form'!A169</f>
        <v>100507</v>
      </c>
      <c r="B684" s="167">
        <f>'Order Form'!A169</f>
        <v>100507</v>
      </c>
      <c r="C684" s="168">
        <f t="shared" si="46"/>
        <v>100507</v>
      </c>
      <c r="D684" s="164">
        <f>'Order Form'!$N$2</f>
        <v>0</v>
      </c>
      <c r="E684" s="165">
        <f>'Order Form'!$L$11</f>
        <v>0</v>
      </c>
      <c r="F684" s="165" t="str">
        <f>IF(ISBLANK('Order Form'!$L$12),"",'Order Form'!$L$12)</f>
        <v/>
      </c>
      <c r="G684" s="165">
        <f t="shared" ca="1" si="45"/>
        <v>41493</v>
      </c>
      <c r="H684" s="166">
        <f>'Order Form'!$L$13</f>
        <v>0</v>
      </c>
      <c r="I684" s="169">
        <f>'Order Form'!F169</f>
        <v>11.5</v>
      </c>
      <c r="J684" s="164">
        <f>'Order Form'!L169</f>
        <v>0</v>
      </c>
      <c r="K684" s="164" t="str">
        <f t="shared" si="47"/>
        <v>F</v>
      </c>
      <c r="L684" s="164">
        <f>IF('Pricing + Order Summary'!$O$13&gt;=5000,14,IF('Pricing + Order Summary'!$O$13&gt;=3500,15,IF('Pricing + Order Summary'!$O$13&gt;=2500,16,IF('Pricing + Order Summary'!$O$13&gt;=1000,23,21))))</f>
        <v>21</v>
      </c>
      <c r="M684" s="164" t="str">
        <f t="shared" si="48"/>
        <v>SPR2014-2-0</v>
      </c>
    </row>
    <row r="685" spans="1:13">
      <c r="A685" s="167">
        <f>'Order Form'!A170</f>
        <v>100094</v>
      </c>
      <c r="B685" s="167">
        <f>'Order Form'!A170</f>
        <v>100094</v>
      </c>
      <c r="C685" s="168">
        <f t="shared" si="46"/>
        <v>100094</v>
      </c>
      <c r="D685" s="164">
        <f>'Order Form'!$N$2</f>
        <v>0</v>
      </c>
      <c r="E685" s="165">
        <f>'Order Form'!$L$11</f>
        <v>0</v>
      </c>
      <c r="F685" s="165" t="str">
        <f>IF(ISBLANK('Order Form'!$L$12),"",'Order Form'!$L$12)</f>
        <v/>
      </c>
      <c r="G685" s="165">
        <f t="shared" ca="1" si="45"/>
        <v>41493</v>
      </c>
      <c r="H685" s="166">
        <f>'Order Form'!$L$13</f>
        <v>0</v>
      </c>
      <c r="I685" s="169">
        <f>'Order Form'!F170</f>
        <v>11.5</v>
      </c>
      <c r="J685" s="164">
        <f>'Order Form'!L170</f>
        <v>0</v>
      </c>
      <c r="K685" s="164" t="str">
        <f t="shared" si="47"/>
        <v>F</v>
      </c>
      <c r="L685" s="164">
        <f>IF('Pricing + Order Summary'!$O$13&gt;=5000,14,IF('Pricing + Order Summary'!$O$13&gt;=3500,15,IF('Pricing + Order Summary'!$O$13&gt;=2500,16,IF('Pricing + Order Summary'!$O$13&gt;=1000,23,21))))</f>
        <v>21</v>
      </c>
      <c r="M685" s="164" t="str">
        <f t="shared" si="48"/>
        <v>SPR2014-2-0</v>
      </c>
    </row>
    <row r="686" spans="1:13">
      <c r="A686" s="167">
        <f>'Order Form'!A171</f>
        <v>100247</v>
      </c>
      <c r="B686" s="167">
        <f>'Order Form'!A171</f>
        <v>100247</v>
      </c>
      <c r="C686" s="168">
        <f t="shared" si="46"/>
        <v>100247</v>
      </c>
      <c r="D686" s="164">
        <f>'Order Form'!$N$2</f>
        <v>0</v>
      </c>
      <c r="E686" s="165">
        <f>'Order Form'!$L$11</f>
        <v>0</v>
      </c>
      <c r="F686" s="165" t="str">
        <f>IF(ISBLANK('Order Form'!$L$12),"",'Order Form'!$L$12)</f>
        <v/>
      </c>
      <c r="G686" s="165">
        <f t="shared" ca="1" si="45"/>
        <v>41493</v>
      </c>
      <c r="H686" s="166">
        <f>'Order Form'!$L$13</f>
        <v>0</v>
      </c>
      <c r="I686" s="169">
        <f>'Order Form'!F171</f>
        <v>11.5</v>
      </c>
      <c r="J686" s="164">
        <f>'Order Form'!L171</f>
        <v>0</v>
      </c>
      <c r="K686" s="164" t="str">
        <f t="shared" si="47"/>
        <v>F</v>
      </c>
      <c r="L686" s="164">
        <f>IF('Pricing + Order Summary'!$O$13&gt;=5000,14,IF('Pricing + Order Summary'!$O$13&gt;=3500,15,IF('Pricing + Order Summary'!$O$13&gt;=2500,16,IF('Pricing + Order Summary'!$O$13&gt;=1000,23,21))))</f>
        <v>21</v>
      </c>
      <c r="M686" s="164" t="str">
        <f t="shared" si="48"/>
        <v>SPR2014-2-0</v>
      </c>
    </row>
    <row r="687" spans="1:13">
      <c r="A687" s="167">
        <f>'Order Form'!A172</f>
        <v>100240</v>
      </c>
      <c r="B687" s="167">
        <f>'Order Form'!A172</f>
        <v>100240</v>
      </c>
      <c r="C687" s="168">
        <f t="shared" si="46"/>
        <v>100240</v>
      </c>
      <c r="D687" s="164">
        <f>'Order Form'!$N$2</f>
        <v>0</v>
      </c>
      <c r="E687" s="165">
        <f>'Order Form'!$L$11</f>
        <v>0</v>
      </c>
      <c r="F687" s="165" t="str">
        <f>IF(ISBLANK('Order Form'!$L$12),"",'Order Form'!$L$12)</f>
        <v/>
      </c>
      <c r="G687" s="165">
        <f t="shared" ca="1" si="45"/>
        <v>41493</v>
      </c>
      <c r="H687" s="166">
        <f>'Order Form'!$L$13</f>
        <v>0</v>
      </c>
      <c r="I687" s="169">
        <f>'Order Form'!F172</f>
        <v>11.5</v>
      </c>
      <c r="J687" s="164">
        <f>'Order Form'!L172</f>
        <v>0</v>
      </c>
      <c r="K687" s="164" t="str">
        <f t="shared" si="47"/>
        <v>F</v>
      </c>
      <c r="L687" s="164">
        <f>IF('Pricing + Order Summary'!$O$13&gt;=5000,14,IF('Pricing + Order Summary'!$O$13&gt;=3500,15,IF('Pricing + Order Summary'!$O$13&gt;=2500,16,IF('Pricing + Order Summary'!$O$13&gt;=1000,23,21))))</f>
        <v>21</v>
      </c>
      <c r="M687" s="164" t="str">
        <f t="shared" si="48"/>
        <v>SPR2014-2-0</v>
      </c>
    </row>
    <row r="688" spans="1:13">
      <c r="A688" s="167">
        <f>'Order Form'!A173</f>
        <v>100508</v>
      </c>
      <c r="B688" s="167">
        <f>'Order Form'!A173</f>
        <v>100508</v>
      </c>
      <c r="C688" s="168">
        <f t="shared" si="46"/>
        <v>100508</v>
      </c>
      <c r="D688" s="164">
        <f>'Order Form'!$N$2</f>
        <v>0</v>
      </c>
      <c r="E688" s="165">
        <f>'Order Form'!$L$11</f>
        <v>0</v>
      </c>
      <c r="F688" s="165" t="str">
        <f>IF(ISBLANK('Order Form'!$L$12),"",'Order Form'!$L$12)</f>
        <v/>
      </c>
      <c r="G688" s="165">
        <f t="shared" ca="1" si="45"/>
        <v>41493</v>
      </c>
      <c r="H688" s="166">
        <f>'Order Form'!$L$13</f>
        <v>0</v>
      </c>
      <c r="I688" s="169">
        <f>'Order Form'!F173</f>
        <v>11.5</v>
      </c>
      <c r="J688" s="164">
        <f>'Order Form'!L173</f>
        <v>0</v>
      </c>
      <c r="K688" s="164" t="str">
        <f t="shared" si="47"/>
        <v>F</v>
      </c>
      <c r="L688" s="164">
        <f>IF('Pricing + Order Summary'!$O$13&gt;=5000,14,IF('Pricing + Order Summary'!$O$13&gt;=3500,15,IF('Pricing + Order Summary'!$O$13&gt;=2500,16,IF('Pricing + Order Summary'!$O$13&gt;=1000,23,21))))</f>
        <v>21</v>
      </c>
      <c r="M688" s="164" t="str">
        <f t="shared" si="48"/>
        <v>SPR2014-2-0</v>
      </c>
    </row>
    <row r="689" spans="1:13">
      <c r="A689" s="167">
        <f>'Order Form'!A174</f>
        <v>100141</v>
      </c>
      <c r="B689" s="167">
        <f>'Order Form'!A174</f>
        <v>100141</v>
      </c>
      <c r="C689" s="168">
        <f t="shared" si="46"/>
        <v>100141</v>
      </c>
      <c r="D689" s="164">
        <f>'Order Form'!$N$2</f>
        <v>0</v>
      </c>
      <c r="E689" s="165">
        <f>'Order Form'!$L$11</f>
        <v>0</v>
      </c>
      <c r="F689" s="165" t="str">
        <f>IF(ISBLANK('Order Form'!$L$12),"",'Order Form'!$L$12)</f>
        <v/>
      </c>
      <c r="G689" s="165">
        <f t="shared" ca="1" si="45"/>
        <v>41493</v>
      </c>
      <c r="H689" s="166">
        <f>'Order Form'!$L$13</f>
        <v>0</v>
      </c>
      <c r="I689" s="169">
        <f>'Order Form'!F174</f>
        <v>11.5</v>
      </c>
      <c r="J689" s="164">
        <f>'Order Form'!L174</f>
        <v>0</v>
      </c>
      <c r="K689" s="164" t="str">
        <f t="shared" si="47"/>
        <v>F</v>
      </c>
      <c r="L689" s="164">
        <f>IF('Pricing + Order Summary'!$O$13&gt;=5000,14,IF('Pricing + Order Summary'!$O$13&gt;=3500,15,IF('Pricing + Order Summary'!$O$13&gt;=2500,16,IF('Pricing + Order Summary'!$O$13&gt;=1000,23,21))))</f>
        <v>21</v>
      </c>
      <c r="M689" s="164" t="str">
        <f t="shared" si="48"/>
        <v>SPR2014-2-0</v>
      </c>
    </row>
    <row r="690" spans="1:13">
      <c r="A690" s="167">
        <f>'Order Form'!A175</f>
        <v>100506</v>
      </c>
      <c r="B690" s="167">
        <f>'Order Form'!A175</f>
        <v>100506</v>
      </c>
      <c r="C690" s="168">
        <f t="shared" si="46"/>
        <v>100506</v>
      </c>
      <c r="D690" s="164">
        <f>'Order Form'!$N$2</f>
        <v>0</v>
      </c>
      <c r="E690" s="165">
        <f>'Order Form'!$L$11</f>
        <v>0</v>
      </c>
      <c r="F690" s="165" t="str">
        <f>IF(ISBLANK('Order Form'!$L$12),"",'Order Form'!$L$12)</f>
        <v/>
      </c>
      <c r="G690" s="165">
        <f t="shared" ca="1" si="45"/>
        <v>41493</v>
      </c>
      <c r="H690" s="166">
        <f>'Order Form'!$L$13</f>
        <v>0</v>
      </c>
      <c r="I690" s="169">
        <f>'Order Form'!F175</f>
        <v>11.5</v>
      </c>
      <c r="J690" s="164">
        <f>'Order Form'!L175</f>
        <v>0</v>
      </c>
      <c r="K690" s="164" t="str">
        <f t="shared" si="47"/>
        <v>F</v>
      </c>
      <c r="L690" s="164">
        <f>IF('Pricing + Order Summary'!$O$13&gt;=5000,14,IF('Pricing + Order Summary'!$O$13&gt;=3500,15,IF('Pricing + Order Summary'!$O$13&gt;=2500,16,IF('Pricing + Order Summary'!$O$13&gt;=1000,23,21))))</f>
        <v>21</v>
      </c>
      <c r="M690" s="164" t="str">
        <f t="shared" si="48"/>
        <v>SPR2014-2-0</v>
      </c>
    </row>
    <row r="691" spans="1:13">
      <c r="A691" s="167">
        <f>'Order Form'!A176</f>
        <v>100526</v>
      </c>
      <c r="B691" s="167">
        <f>'Order Form'!A176</f>
        <v>100526</v>
      </c>
      <c r="C691" s="168">
        <f t="shared" si="46"/>
        <v>100526</v>
      </c>
      <c r="D691" s="164">
        <f>'Order Form'!$N$2</f>
        <v>0</v>
      </c>
      <c r="E691" s="165">
        <f>'Order Form'!$L$11</f>
        <v>0</v>
      </c>
      <c r="F691" s="165" t="str">
        <f>IF(ISBLANK('Order Form'!$L$12),"",'Order Form'!$L$12)</f>
        <v/>
      </c>
      <c r="G691" s="165">
        <f t="shared" ca="1" si="45"/>
        <v>41493</v>
      </c>
      <c r="H691" s="166">
        <f>'Order Form'!$L$13</f>
        <v>0</v>
      </c>
      <c r="I691" s="169">
        <f>'Order Form'!F176</f>
        <v>11.5</v>
      </c>
      <c r="J691" s="164">
        <f>'Order Form'!L176</f>
        <v>0</v>
      </c>
      <c r="K691" s="164" t="str">
        <f t="shared" si="47"/>
        <v>F</v>
      </c>
      <c r="L691" s="164">
        <f>IF('Pricing + Order Summary'!$O$13&gt;=5000,14,IF('Pricing + Order Summary'!$O$13&gt;=3500,15,IF('Pricing + Order Summary'!$O$13&gt;=2500,16,IF('Pricing + Order Summary'!$O$13&gt;=1000,23,21))))</f>
        <v>21</v>
      </c>
      <c r="M691" s="164" t="str">
        <f t="shared" si="48"/>
        <v>SPR2014-2-0</v>
      </c>
    </row>
    <row r="692" spans="1:13">
      <c r="A692" s="167">
        <f>'Order Form'!A177</f>
        <v>100511</v>
      </c>
      <c r="B692" s="167">
        <f>'Order Form'!A177</f>
        <v>100511</v>
      </c>
      <c r="C692" s="168">
        <f t="shared" si="46"/>
        <v>100511</v>
      </c>
      <c r="D692" s="164">
        <f>'Order Form'!$N$2</f>
        <v>0</v>
      </c>
      <c r="E692" s="165">
        <f>'Order Form'!$L$11</f>
        <v>0</v>
      </c>
      <c r="F692" s="165" t="str">
        <f>IF(ISBLANK('Order Form'!$L$12),"",'Order Form'!$L$12)</f>
        <v/>
      </c>
      <c r="G692" s="165">
        <f t="shared" ca="1" si="45"/>
        <v>41493</v>
      </c>
      <c r="H692" s="166">
        <f>'Order Form'!$L$13</f>
        <v>0</v>
      </c>
      <c r="I692" s="169">
        <f>'Order Form'!F177</f>
        <v>11.5</v>
      </c>
      <c r="J692" s="164">
        <f>'Order Form'!L177</f>
        <v>0</v>
      </c>
      <c r="K692" s="164" t="str">
        <f t="shared" si="47"/>
        <v>F</v>
      </c>
      <c r="L692" s="164">
        <f>IF('Pricing + Order Summary'!$O$13&gt;=5000,14,IF('Pricing + Order Summary'!$O$13&gt;=3500,15,IF('Pricing + Order Summary'!$O$13&gt;=2500,16,IF('Pricing + Order Summary'!$O$13&gt;=1000,23,21))))</f>
        <v>21</v>
      </c>
      <c r="M692" s="164" t="str">
        <f t="shared" si="48"/>
        <v>SPR2014-2-0</v>
      </c>
    </row>
    <row r="693" spans="1:13">
      <c r="A693" s="167">
        <f>'Order Form'!A178</f>
        <v>100138</v>
      </c>
      <c r="B693" s="167">
        <f>'Order Form'!A178</f>
        <v>100138</v>
      </c>
      <c r="C693" s="168">
        <f t="shared" si="46"/>
        <v>100138</v>
      </c>
      <c r="D693" s="164">
        <f>'Order Form'!$N$2</f>
        <v>0</v>
      </c>
      <c r="E693" s="165">
        <f>'Order Form'!$L$11</f>
        <v>0</v>
      </c>
      <c r="F693" s="165" t="str">
        <f>IF(ISBLANK('Order Form'!$L$12),"",'Order Form'!$L$12)</f>
        <v/>
      </c>
      <c r="G693" s="165">
        <f t="shared" ca="1" si="45"/>
        <v>41493</v>
      </c>
      <c r="H693" s="166">
        <f>'Order Form'!$L$13</f>
        <v>0</v>
      </c>
      <c r="I693" s="169">
        <f>'Order Form'!F178</f>
        <v>11.5</v>
      </c>
      <c r="J693" s="164">
        <f>'Order Form'!L178</f>
        <v>0</v>
      </c>
      <c r="K693" s="164" t="str">
        <f t="shared" si="47"/>
        <v>F</v>
      </c>
      <c r="L693" s="164">
        <f>IF('Pricing + Order Summary'!$O$13&gt;=5000,14,IF('Pricing + Order Summary'!$O$13&gt;=3500,15,IF('Pricing + Order Summary'!$O$13&gt;=2500,16,IF('Pricing + Order Summary'!$O$13&gt;=1000,23,21))))</f>
        <v>21</v>
      </c>
      <c r="M693" s="164" t="str">
        <f t="shared" si="48"/>
        <v>SPR2014-2-0</v>
      </c>
    </row>
    <row r="694" spans="1:13">
      <c r="A694" s="167">
        <f>'Order Form'!A179</f>
        <v>100505</v>
      </c>
      <c r="B694" s="167">
        <f>'Order Form'!A179</f>
        <v>100505</v>
      </c>
      <c r="C694" s="168">
        <f t="shared" si="46"/>
        <v>100505</v>
      </c>
      <c r="D694" s="164">
        <f>'Order Form'!$N$2</f>
        <v>0</v>
      </c>
      <c r="E694" s="165">
        <f>'Order Form'!$L$11</f>
        <v>0</v>
      </c>
      <c r="F694" s="165" t="str">
        <f>IF(ISBLANK('Order Form'!$L$12),"",'Order Form'!$L$12)</f>
        <v/>
      </c>
      <c r="G694" s="165">
        <f t="shared" ca="1" si="45"/>
        <v>41493</v>
      </c>
      <c r="H694" s="166">
        <f>'Order Form'!$L$13</f>
        <v>0</v>
      </c>
      <c r="I694" s="169">
        <f>'Order Form'!F179</f>
        <v>11.5</v>
      </c>
      <c r="J694" s="164">
        <f>'Order Form'!L179</f>
        <v>0</v>
      </c>
      <c r="K694" s="164" t="str">
        <f t="shared" si="47"/>
        <v>F</v>
      </c>
      <c r="L694" s="164">
        <f>IF('Pricing + Order Summary'!$O$13&gt;=5000,14,IF('Pricing + Order Summary'!$O$13&gt;=3500,15,IF('Pricing + Order Summary'!$O$13&gt;=2500,16,IF('Pricing + Order Summary'!$O$13&gt;=1000,23,21))))</f>
        <v>21</v>
      </c>
      <c r="M694" s="164" t="str">
        <f t="shared" si="48"/>
        <v>SPR2014-2-0</v>
      </c>
    </row>
    <row r="695" spans="1:13">
      <c r="A695" s="167">
        <f>'Order Form'!A180</f>
        <v>100549</v>
      </c>
      <c r="B695" s="167">
        <f>'Order Form'!A180</f>
        <v>100549</v>
      </c>
      <c r="C695" s="168">
        <f t="shared" si="46"/>
        <v>100549</v>
      </c>
      <c r="D695" s="164">
        <f>'Order Form'!$N$2</f>
        <v>0</v>
      </c>
      <c r="E695" s="165">
        <f>'Order Form'!$L$11</f>
        <v>0</v>
      </c>
      <c r="F695" s="165" t="str">
        <f>IF(ISBLANK('Order Form'!$L$12),"",'Order Form'!$L$12)</f>
        <v/>
      </c>
      <c r="G695" s="165">
        <f t="shared" ca="1" si="45"/>
        <v>41493</v>
      </c>
      <c r="H695" s="166">
        <f>'Order Form'!$L$13</f>
        <v>0</v>
      </c>
      <c r="I695" s="169">
        <f>'Order Form'!F180</f>
        <v>11.5</v>
      </c>
      <c r="J695" s="164">
        <f>'Order Form'!L180</f>
        <v>0</v>
      </c>
      <c r="K695" s="164" t="str">
        <f t="shared" si="47"/>
        <v>F</v>
      </c>
      <c r="L695" s="164">
        <f>IF('Pricing + Order Summary'!$O$13&gt;=5000,14,IF('Pricing + Order Summary'!$O$13&gt;=3500,15,IF('Pricing + Order Summary'!$O$13&gt;=2500,16,IF('Pricing + Order Summary'!$O$13&gt;=1000,23,21))))</f>
        <v>21</v>
      </c>
      <c r="M695" s="164" t="str">
        <f t="shared" si="48"/>
        <v>SPR2014-2-0</v>
      </c>
    </row>
    <row r="696" spans="1:13">
      <c r="A696" s="167">
        <f>'Order Form'!A181</f>
        <v>100139</v>
      </c>
      <c r="B696" s="167">
        <f>'Order Form'!A181</f>
        <v>100139</v>
      </c>
      <c r="C696" s="168">
        <f t="shared" si="46"/>
        <v>100139</v>
      </c>
      <c r="D696" s="164">
        <f>'Order Form'!$N$2</f>
        <v>0</v>
      </c>
      <c r="E696" s="165">
        <f>'Order Form'!$L$11</f>
        <v>0</v>
      </c>
      <c r="F696" s="165" t="str">
        <f>IF(ISBLANK('Order Form'!$L$12),"",'Order Form'!$L$12)</f>
        <v/>
      </c>
      <c r="G696" s="165">
        <f t="shared" ca="1" si="45"/>
        <v>41493</v>
      </c>
      <c r="H696" s="166">
        <f>'Order Form'!$L$13</f>
        <v>0</v>
      </c>
      <c r="I696" s="169">
        <f>'Order Form'!F181</f>
        <v>11.5</v>
      </c>
      <c r="J696" s="164">
        <f>'Order Form'!L181</f>
        <v>0</v>
      </c>
      <c r="K696" s="164" t="str">
        <f t="shared" si="47"/>
        <v>F</v>
      </c>
      <c r="L696" s="164">
        <f>IF('Pricing + Order Summary'!$O$13&gt;=5000,14,IF('Pricing + Order Summary'!$O$13&gt;=3500,15,IF('Pricing + Order Summary'!$O$13&gt;=2500,16,IF('Pricing + Order Summary'!$O$13&gt;=1000,23,21))))</f>
        <v>21</v>
      </c>
      <c r="M696" s="164" t="str">
        <f t="shared" si="48"/>
        <v>SPR2014-2-0</v>
      </c>
    </row>
    <row r="697" spans="1:13">
      <c r="A697" s="167">
        <f>'Order Form'!A182</f>
        <v>100137</v>
      </c>
      <c r="B697" s="167">
        <f>'Order Form'!A182</f>
        <v>100137</v>
      </c>
      <c r="C697" s="168">
        <f t="shared" si="46"/>
        <v>100137</v>
      </c>
      <c r="D697" s="164">
        <f>'Order Form'!$N$2</f>
        <v>0</v>
      </c>
      <c r="E697" s="165">
        <f>'Order Form'!$L$11</f>
        <v>0</v>
      </c>
      <c r="F697" s="165" t="str">
        <f>IF(ISBLANK('Order Form'!$L$12),"",'Order Form'!$L$12)</f>
        <v/>
      </c>
      <c r="G697" s="165">
        <f t="shared" ca="1" si="45"/>
        <v>41493</v>
      </c>
      <c r="H697" s="166">
        <f>'Order Form'!$L$13</f>
        <v>0</v>
      </c>
      <c r="I697" s="169">
        <f>'Order Form'!F182</f>
        <v>11.5</v>
      </c>
      <c r="J697" s="164">
        <f>'Order Form'!L182</f>
        <v>0</v>
      </c>
      <c r="K697" s="164" t="str">
        <f t="shared" si="47"/>
        <v>F</v>
      </c>
      <c r="L697" s="164">
        <f>IF('Pricing + Order Summary'!$O$13&gt;=5000,14,IF('Pricing + Order Summary'!$O$13&gt;=3500,15,IF('Pricing + Order Summary'!$O$13&gt;=2500,16,IF('Pricing + Order Summary'!$O$13&gt;=1000,23,21))))</f>
        <v>21</v>
      </c>
      <c r="M697" s="164" t="str">
        <f t="shared" si="48"/>
        <v>SPR2014-2-0</v>
      </c>
    </row>
    <row r="698" spans="1:13">
      <c r="A698" s="167">
        <f>'Order Form'!A183</f>
        <v>107660</v>
      </c>
      <c r="B698" s="167">
        <f>'Order Form'!A183</f>
        <v>107660</v>
      </c>
      <c r="C698" s="168">
        <f t="shared" si="46"/>
        <v>107660</v>
      </c>
      <c r="D698" s="164">
        <f>'Order Form'!$N$2</f>
        <v>0</v>
      </c>
      <c r="E698" s="165">
        <f>'Order Form'!$L$11</f>
        <v>0</v>
      </c>
      <c r="F698" s="165" t="str">
        <f>IF(ISBLANK('Order Form'!$L$12),"",'Order Form'!$L$12)</f>
        <v/>
      </c>
      <c r="G698" s="165">
        <f t="shared" ca="1" si="45"/>
        <v>41493</v>
      </c>
      <c r="H698" s="166">
        <f>'Order Form'!$L$13</f>
        <v>0</v>
      </c>
      <c r="I698" s="169">
        <f>'Order Form'!F183</f>
        <v>14</v>
      </c>
      <c r="J698" s="164">
        <f>'Order Form'!L183</f>
        <v>0</v>
      </c>
      <c r="K698" s="164" t="str">
        <f t="shared" si="47"/>
        <v>F</v>
      </c>
      <c r="L698" s="164">
        <f>IF('Pricing + Order Summary'!$O$13&gt;=5000,14,IF('Pricing + Order Summary'!$O$13&gt;=3500,15,IF('Pricing + Order Summary'!$O$13&gt;=2500,16,IF('Pricing + Order Summary'!$O$13&gt;=1000,23,21))))</f>
        <v>21</v>
      </c>
      <c r="M698" s="164" t="str">
        <f t="shared" si="48"/>
        <v>SPR2014-2-0</v>
      </c>
    </row>
    <row r="699" spans="1:13">
      <c r="A699" s="167">
        <f>'Order Form'!A184</f>
        <v>100633</v>
      </c>
      <c r="B699" s="167">
        <f>'Order Form'!A184</f>
        <v>100633</v>
      </c>
      <c r="C699" s="168">
        <f t="shared" si="46"/>
        <v>100633</v>
      </c>
      <c r="D699" s="164">
        <f>'Order Form'!$N$2</f>
        <v>0</v>
      </c>
      <c r="E699" s="165">
        <f>'Order Form'!$L$11</f>
        <v>0</v>
      </c>
      <c r="F699" s="165" t="str">
        <f>IF(ISBLANK('Order Form'!$L$12),"",'Order Form'!$L$12)</f>
        <v/>
      </c>
      <c r="G699" s="165">
        <f t="shared" ca="1" si="45"/>
        <v>41493</v>
      </c>
      <c r="H699" s="166">
        <f>'Order Form'!$L$13</f>
        <v>0</v>
      </c>
      <c r="I699" s="169">
        <f>'Order Form'!F184</f>
        <v>14</v>
      </c>
      <c r="J699" s="164">
        <f>'Order Form'!L184</f>
        <v>0</v>
      </c>
      <c r="K699" s="164" t="str">
        <f t="shared" si="47"/>
        <v>F</v>
      </c>
      <c r="L699" s="164">
        <f>IF('Pricing + Order Summary'!$O$13&gt;=5000,14,IF('Pricing + Order Summary'!$O$13&gt;=3500,15,IF('Pricing + Order Summary'!$O$13&gt;=2500,16,IF('Pricing + Order Summary'!$O$13&gt;=1000,23,21))))</f>
        <v>21</v>
      </c>
      <c r="M699" s="164" t="str">
        <f t="shared" si="48"/>
        <v>SPR2014-2-0</v>
      </c>
    </row>
    <row r="700" spans="1:13">
      <c r="A700" s="167">
        <f>'Order Form'!A185</f>
        <v>100001</v>
      </c>
      <c r="B700" s="167">
        <f>'Order Form'!A185</f>
        <v>100001</v>
      </c>
      <c r="C700" s="168">
        <f t="shared" si="46"/>
        <v>100001</v>
      </c>
      <c r="D700" s="164">
        <f>'Order Form'!$N$2</f>
        <v>0</v>
      </c>
      <c r="E700" s="165">
        <f>'Order Form'!$L$11</f>
        <v>0</v>
      </c>
      <c r="F700" s="165" t="str">
        <f>IF(ISBLANK('Order Form'!$L$12),"",'Order Form'!$L$12)</f>
        <v/>
      </c>
      <c r="G700" s="165">
        <f t="shared" ca="1" si="45"/>
        <v>41493</v>
      </c>
      <c r="H700" s="166">
        <f>'Order Form'!$L$13</f>
        <v>0</v>
      </c>
      <c r="I700" s="169">
        <f>'Order Form'!F185</f>
        <v>13.5</v>
      </c>
      <c r="J700" s="164">
        <f>'Order Form'!L185</f>
        <v>0</v>
      </c>
      <c r="K700" s="164" t="str">
        <f t="shared" si="47"/>
        <v>F</v>
      </c>
      <c r="L700" s="164">
        <f>IF('Pricing + Order Summary'!$O$13&gt;=5000,14,IF('Pricing + Order Summary'!$O$13&gt;=3500,15,IF('Pricing + Order Summary'!$O$13&gt;=2500,16,IF('Pricing + Order Summary'!$O$13&gt;=1000,23,21))))</f>
        <v>21</v>
      </c>
      <c r="M700" s="164" t="str">
        <f t="shared" si="48"/>
        <v>SPR2014-2-0</v>
      </c>
    </row>
    <row r="701" spans="1:13">
      <c r="A701" s="167">
        <f>'Order Form'!A186</f>
        <v>100002</v>
      </c>
      <c r="B701" s="167">
        <f>'Order Form'!A186</f>
        <v>100002</v>
      </c>
      <c r="C701" s="168">
        <f t="shared" si="46"/>
        <v>100002</v>
      </c>
      <c r="D701" s="164">
        <f>'Order Form'!$N$2</f>
        <v>0</v>
      </c>
      <c r="E701" s="165">
        <f>'Order Form'!$L$11</f>
        <v>0</v>
      </c>
      <c r="F701" s="165" t="str">
        <f>IF(ISBLANK('Order Form'!$L$12),"",'Order Form'!$L$12)</f>
        <v/>
      </c>
      <c r="G701" s="165">
        <f t="shared" ca="1" si="45"/>
        <v>41493</v>
      </c>
      <c r="H701" s="166">
        <f>'Order Form'!$L$13</f>
        <v>0</v>
      </c>
      <c r="I701" s="169">
        <f>'Order Form'!F186</f>
        <v>13.5</v>
      </c>
      <c r="J701" s="164">
        <f>'Order Form'!L186</f>
        <v>0</v>
      </c>
      <c r="K701" s="164" t="str">
        <f t="shared" si="47"/>
        <v>F</v>
      </c>
      <c r="L701" s="164">
        <f>IF('Pricing + Order Summary'!$O$13&gt;=5000,14,IF('Pricing + Order Summary'!$O$13&gt;=3500,15,IF('Pricing + Order Summary'!$O$13&gt;=2500,16,IF('Pricing + Order Summary'!$O$13&gt;=1000,23,21))))</f>
        <v>21</v>
      </c>
      <c r="M701" s="164" t="str">
        <f t="shared" si="48"/>
        <v>SPR2014-2-0</v>
      </c>
    </row>
    <row r="702" spans="1:13">
      <c r="A702" s="167">
        <f>'Order Form'!A187</f>
        <v>100359</v>
      </c>
      <c r="B702" s="167">
        <f>'Order Form'!A187</f>
        <v>100359</v>
      </c>
      <c r="C702" s="168">
        <f t="shared" si="46"/>
        <v>100359</v>
      </c>
      <c r="D702" s="164">
        <f>'Order Form'!$N$2</f>
        <v>0</v>
      </c>
      <c r="E702" s="165">
        <f>'Order Form'!$L$11</f>
        <v>0</v>
      </c>
      <c r="F702" s="165" t="str">
        <f>IF(ISBLANK('Order Form'!$L$12),"",'Order Form'!$L$12)</f>
        <v/>
      </c>
      <c r="G702" s="165">
        <f t="shared" ca="1" si="45"/>
        <v>41493</v>
      </c>
      <c r="H702" s="166">
        <f>'Order Form'!$L$13</f>
        <v>0</v>
      </c>
      <c r="I702" s="169">
        <f>'Order Form'!F187</f>
        <v>13.5</v>
      </c>
      <c r="J702" s="164">
        <f>'Order Form'!L187</f>
        <v>0</v>
      </c>
      <c r="K702" s="164" t="str">
        <f t="shared" si="47"/>
        <v>F</v>
      </c>
      <c r="L702" s="164">
        <f>IF('Pricing + Order Summary'!$O$13&gt;=5000,14,IF('Pricing + Order Summary'!$O$13&gt;=3500,15,IF('Pricing + Order Summary'!$O$13&gt;=2500,16,IF('Pricing + Order Summary'!$O$13&gt;=1000,23,21))))</f>
        <v>21</v>
      </c>
      <c r="M702" s="164" t="str">
        <f t="shared" si="48"/>
        <v>SPR2014-2-0</v>
      </c>
    </row>
    <row r="703" spans="1:13">
      <c r="A703" s="167">
        <f>'Order Form'!A188</f>
        <v>100229</v>
      </c>
      <c r="B703" s="167">
        <f>'Order Form'!A188</f>
        <v>100229</v>
      </c>
      <c r="C703" s="168">
        <f t="shared" si="46"/>
        <v>100229</v>
      </c>
      <c r="D703" s="164">
        <f>'Order Form'!$N$2</f>
        <v>0</v>
      </c>
      <c r="E703" s="165">
        <f>'Order Form'!$L$11</f>
        <v>0</v>
      </c>
      <c r="F703" s="165" t="str">
        <f>IF(ISBLANK('Order Form'!$L$12),"",'Order Form'!$L$12)</f>
        <v/>
      </c>
      <c r="G703" s="165">
        <f t="shared" ca="1" si="45"/>
        <v>41493</v>
      </c>
      <c r="H703" s="166">
        <f>'Order Form'!$L$13</f>
        <v>0</v>
      </c>
      <c r="I703" s="169">
        <f>'Order Form'!F188</f>
        <v>13.5</v>
      </c>
      <c r="J703" s="164">
        <f>'Order Form'!L188</f>
        <v>0</v>
      </c>
      <c r="K703" s="164" t="str">
        <f t="shared" si="47"/>
        <v>F</v>
      </c>
      <c r="L703" s="164">
        <f>IF('Pricing + Order Summary'!$O$13&gt;=5000,14,IF('Pricing + Order Summary'!$O$13&gt;=3500,15,IF('Pricing + Order Summary'!$O$13&gt;=2500,16,IF('Pricing + Order Summary'!$O$13&gt;=1000,23,21))))</f>
        <v>21</v>
      </c>
      <c r="M703" s="164" t="str">
        <f t="shared" si="48"/>
        <v>SPR2014-2-0</v>
      </c>
    </row>
    <row r="704" spans="1:13">
      <c r="A704" s="167">
        <f>'Order Form'!A189</f>
        <v>100226</v>
      </c>
      <c r="B704" s="167">
        <f>'Order Form'!A189</f>
        <v>100226</v>
      </c>
      <c r="C704" s="168">
        <f t="shared" si="46"/>
        <v>100226</v>
      </c>
      <c r="D704" s="164">
        <f>'Order Form'!$N$2</f>
        <v>0</v>
      </c>
      <c r="E704" s="165">
        <f>'Order Form'!$L$11</f>
        <v>0</v>
      </c>
      <c r="F704" s="165" t="str">
        <f>IF(ISBLANK('Order Form'!$L$12),"",'Order Form'!$L$12)</f>
        <v/>
      </c>
      <c r="G704" s="165">
        <f t="shared" ca="1" si="45"/>
        <v>41493</v>
      </c>
      <c r="H704" s="166">
        <f>'Order Form'!$L$13</f>
        <v>0</v>
      </c>
      <c r="I704" s="169">
        <f>'Order Form'!F189</f>
        <v>13.5</v>
      </c>
      <c r="J704" s="164">
        <f>'Order Form'!L189</f>
        <v>0</v>
      </c>
      <c r="K704" s="164" t="str">
        <f t="shared" si="47"/>
        <v>F</v>
      </c>
      <c r="L704" s="164">
        <f>IF('Pricing + Order Summary'!$O$13&gt;=5000,14,IF('Pricing + Order Summary'!$O$13&gt;=3500,15,IF('Pricing + Order Summary'!$O$13&gt;=2500,16,IF('Pricing + Order Summary'!$O$13&gt;=1000,23,21))))</f>
        <v>21</v>
      </c>
      <c r="M704" s="164" t="str">
        <f t="shared" si="48"/>
        <v>SPR2014-2-0</v>
      </c>
    </row>
    <row r="705" spans="1:13">
      <c r="A705" s="167">
        <f>'Order Form'!A190</f>
        <v>100227</v>
      </c>
      <c r="B705" s="167">
        <f>'Order Form'!A190</f>
        <v>100227</v>
      </c>
      <c r="C705" s="168">
        <f t="shared" si="46"/>
        <v>100227</v>
      </c>
      <c r="D705" s="164">
        <f>'Order Form'!$N$2</f>
        <v>0</v>
      </c>
      <c r="E705" s="165">
        <f>'Order Form'!$L$11</f>
        <v>0</v>
      </c>
      <c r="F705" s="165" t="str">
        <f>IF(ISBLANK('Order Form'!$L$12),"",'Order Form'!$L$12)</f>
        <v/>
      </c>
      <c r="G705" s="165">
        <f t="shared" ca="1" si="45"/>
        <v>41493</v>
      </c>
      <c r="H705" s="166">
        <f>'Order Form'!$L$13</f>
        <v>0</v>
      </c>
      <c r="I705" s="169">
        <f>'Order Form'!F190</f>
        <v>13.5</v>
      </c>
      <c r="J705" s="164">
        <f>'Order Form'!L190</f>
        <v>0</v>
      </c>
      <c r="K705" s="164" t="str">
        <f t="shared" si="47"/>
        <v>F</v>
      </c>
      <c r="L705" s="164">
        <f>IF('Pricing + Order Summary'!$O$13&gt;=5000,14,IF('Pricing + Order Summary'!$O$13&gt;=3500,15,IF('Pricing + Order Summary'!$O$13&gt;=2500,16,IF('Pricing + Order Summary'!$O$13&gt;=1000,23,21))))</f>
        <v>21</v>
      </c>
      <c r="M705" s="164" t="str">
        <f t="shared" si="48"/>
        <v>SPR2014-2-0</v>
      </c>
    </row>
    <row r="706" spans="1:13">
      <c r="A706" s="167">
        <f>'Order Form'!A191</f>
        <v>100082</v>
      </c>
      <c r="B706" s="167">
        <f>'Order Form'!A191</f>
        <v>100082</v>
      </c>
      <c r="C706" s="168">
        <f t="shared" si="46"/>
        <v>100082</v>
      </c>
      <c r="D706" s="164">
        <f>'Order Form'!$N$2</f>
        <v>0</v>
      </c>
      <c r="E706" s="165">
        <f>'Order Form'!$L$11</f>
        <v>0</v>
      </c>
      <c r="F706" s="165" t="str">
        <f>IF(ISBLANK('Order Form'!$L$12),"",'Order Form'!$L$12)</f>
        <v/>
      </c>
      <c r="G706" s="165">
        <f t="shared" ref="G706:G769" ca="1" si="49">TODAY()</f>
        <v>41493</v>
      </c>
      <c r="H706" s="166">
        <f>'Order Form'!$L$13</f>
        <v>0</v>
      </c>
      <c r="I706" s="169">
        <f>'Order Form'!F191</f>
        <v>6.5</v>
      </c>
      <c r="J706" s="164">
        <f>'Order Form'!L191</f>
        <v>0</v>
      </c>
      <c r="K706" s="164" t="str">
        <f t="shared" si="47"/>
        <v>F</v>
      </c>
      <c r="L706" s="164">
        <f>IF('Pricing + Order Summary'!$O$13&gt;=5000,14,IF('Pricing + Order Summary'!$O$13&gt;=3500,15,IF('Pricing + Order Summary'!$O$13&gt;=2500,16,IF('Pricing + Order Summary'!$O$13&gt;=1000,23,21))))</f>
        <v>21</v>
      </c>
      <c r="M706" s="164" t="str">
        <f t="shared" si="48"/>
        <v>SPR2014-2-0</v>
      </c>
    </row>
    <row r="707" spans="1:13">
      <c r="A707" s="167">
        <f>'Order Form'!A192</f>
        <v>100274</v>
      </c>
      <c r="B707" s="167">
        <f>'Order Form'!A192</f>
        <v>100274</v>
      </c>
      <c r="C707" s="168">
        <f t="shared" si="46"/>
        <v>100274</v>
      </c>
      <c r="D707" s="164">
        <f>'Order Form'!$N$2</f>
        <v>0</v>
      </c>
      <c r="E707" s="165">
        <f>'Order Form'!$L$11</f>
        <v>0</v>
      </c>
      <c r="F707" s="165" t="str">
        <f>IF(ISBLANK('Order Form'!$L$12),"",'Order Form'!$L$12)</f>
        <v/>
      </c>
      <c r="G707" s="165">
        <f t="shared" ca="1" si="49"/>
        <v>41493</v>
      </c>
      <c r="H707" s="166">
        <f>'Order Form'!$L$13</f>
        <v>0</v>
      </c>
      <c r="I707" s="169">
        <f>'Order Form'!F192</f>
        <v>6.5</v>
      </c>
      <c r="J707" s="164">
        <f>'Order Form'!L192</f>
        <v>0</v>
      </c>
      <c r="K707" s="164" t="str">
        <f t="shared" si="47"/>
        <v>F</v>
      </c>
      <c r="L707" s="164">
        <f>IF('Pricing + Order Summary'!$O$13&gt;=5000,14,IF('Pricing + Order Summary'!$O$13&gt;=3500,15,IF('Pricing + Order Summary'!$O$13&gt;=2500,16,IF('Pricing + Order Summary'!$O$13&gt;=1000,23,21))))</f>
        <v>21</v>
      </c>
      <c r="M707" s="164" t="str">
        <f t="shared" si="48"/>
        <v>SPR2014-2-0</v>
      </c>
    </row>
    <row r="708" spans="1:13">
      <c r="A708" s="167">
        <f>'Order Form'!A193</f>
        <v>100604</v>
      </c>
      <c r="B708" s="167">
        <f>'Order Form'!A193</f>
        <v>100604</v>
      </c>
      <c r="C708" s="168">
        <f t="shared" si="46"/>
        <v>100604</v>
      </c>
      <c r="D708" s="164">
        <f>'Order Form'!$N$2</f>
        <v>0</v>
      </c>
      <c r="E708" s="165">
        <f>'Order Form'!$L$11</f>
        <v>0</v>
      </c>
      <c r="F708" s="165" t="str">
        <f>IF(ISBLANK('Order Form'!$L$12),"",'Order Form'!$L$12)</f>
        <v/>
      </c>
      <c r="G708" s="165">
        <f t="shared" ca="1" si="49"/>
        <v>41493</v>
      </c>
      <c r="H708" s="166">
        <f>'Order Form'!$L$13</f>
        <v>0</v>
      </c>
      <c r="I708" s="169">
        <f>'Order Form'!F193</f>
        <v>6.5</v>
      </c>
      <c r="J708" s="164">
        <f>'Order Form'!L193</f>
        <v>0</v>
      </c>
      <c r="K708" s="164" t="str">
        <f t="shared" si="47"/>
        <v>F</v>
      </c>
      <c r="L708" s="164">
        <f>IF('Pricing + Order Summary'!$O$13&gt;=5000,14,IF('Pricing + Order Summary'!$O$13&gt;=3500,15,IF('Pricing + Order Summary'!$O$13&gt;=2500,16,IF('Pricing + Order Summary'!$O$13&gt;=1000,23,21))))</f>
        <v>21</v>
      </c>
      <c r="M708" s="164" t="str">
        <f t="shared" si="48"/>
        <v>SPR2014-2-0</v>
      </c>
    </row>
    <row r="709" spans="1:13">
      <c r="A709" s="167">
        <f>'Order Form'!A194</f>
        <v>107677</v>
      </c>
      <c r="B709" s="167">
        <f>'Order Form'!A194</f>
        <v>107677</v>
      </c>
      <c r="C709" s="168">
        <f t="shared" si="46"/>
        <v>107677</v>
      </c>
      <c r="D709" s="164">
        <f>'Order Form'!$N$2</f>
        <v>0</v>
      </c>
      <c r="E709" s="165">
        <f>'Order Form'!$L$11</f>
        <v>0</v>
      </c>
      <c r="F709" s="165" t="str">
        <f>IF(ISBLANK('Order Form'!$L$12),"",'Order Form'!$L$12)</f>
        <v/>
      </c>
      <c r="G709" s="165">
        <f t="shared" ca="1" si="49"/>
        <v>41493</v>
      </c>
      <c r="H709" s="166">
        <f>'Order Form'!$L$13</f>
        <v>0</v>
      </c>
      <c r="I709" s="169">
        <f>'Order Form'!F194</f>
        <v>6.5</v>
      </c>
      <c r="J709" s="164">
        <f>'Order Form'!L194</f>
        <v>0</v>
      </c>
      <c r="K709" s="164" t="str">
        <f t="shared" si="47"/>
        <v>F</v>
      </c>
      <c r="L709" s="164">
        <f>IF('Pricing + Order Summary'!$O$13&gt;=5000,14,IF('Pricing + Order Summary'!$O$13&gt;=3500,15,IF('Pricing + Order Summary'!$O$13&gt;=2500,16,IF('Pricing + Order Summary'!$O$13&gt;=1000,23,21))))</f>
        <v>21</v>
      </c>
      <c r="M709" s="164" t="str">
        <f t="shared" si="48"/>
        <v>SPR2014-2-0</v>
      </c>
    </row>
    <row r="710" spans="1:13">
      <c r="A710" s="167">
        <f>'Order Form'!A195</f>
        <v>107676</v>
      </c>
      <c r="B710" s="167">
        <f>'Order Form'!A195</f>
        <v>107676</v>
      </c>
      <c r="C710" s="168">
        <f t="shared" si="46"/>
        <v>107676</v>
      </c>
      <c r="D710" s="164">
        <f>'Order Form'!$N$2</f>
        <v>0</v>
      </c>
      <c r="E710" s="165">
        <f>'Order Form'!$L$11</f>
        <v>0</v>
      </c>
      <c r="F710" s="165" t="str">
        <f>IF(ISBLANK('Order Form'!$L$12),"",'Order Form'!$L$12)</f>
        <v/>
      </c>
      <c r="G710" s="165">
        <f t="shared" ca="1" si="49"/>
        <v>41493</v>
      </c>
      <c r="H710" s="166">
        <f>'Order Form'!$L$13</f>
        <v>0</v>
      </c>
      <c r="I710" s="169">
        <f>'Order Form'!F195</f>
        <v>6.5</v>
      </c>
      <c r="J710" s="164">
        <f>'Order Form'!L195</f>
        <v>0</v>
      </c>
      <c r="K710" s="164" t="str">
        <f t="shared" si="47"/>
        <v>F</v>
      </c>
      <c r="L710" s="164">
        <f>IF('Pricing + Order Summary'!$O$13&gt;=5000,14,IF('Pricing + Order Summary'!$O$13&gt;=3500,15,IF('Pricing + Order Summary'!$O$13&gt;=2500,16,IF('Pricing + Order Summary'!$O$13&gt;=1000,23,21))))</f>
        <v>21</v>
      </c>
      <c r="M710" s="164" t="str">
        <f t="shared" si="48"/>
        <v>SPR2014-2-0</v>
      </c>
    </row>
    <row r="711" spans="1:13">
      <c r="A711" s="167">
        <f>'Order Form'!A196</f>
        <v>107679</v>
      </c>
      <c r="B711" s="167">
        <f>'Order Form'!A196</f>
        <v>107679</v>
      </c>
      <c r="C711" s="168">
        <f t="shared" si="46"/>
        <v>107679</v>
      </c>
      <c r="D711" s="164">
        <f>'Order Form'!$N$2</f>
        <v>0</v>
      </c>
      <c r="E711" s="165">
        <f>'Order Form'!$L$11</f>
        <v>0</v>
      </c>
      <c r="F711" s="165" t="str">
        <f>IF(ISBLANK('Order Form'!$L$12),"",'Order Form'!$L$12)</f>
        <v/>
      </c>
      <c r="G711" s="165">
        <f t="shared" ca="1" si="49"/>
        <v>41493</v>
      </c>
      <c r="H711" s="166">
        <f>'Order Form'!$L$13</f>
        <v>0</v>
      </c>
      <c r="I711" s="169">
        <f>'Order Form'!F196</f>
        <v>6.5</v>
      </c>
      <c r="J711" s="164">
        <f>'Order Form'!L196</f>
        <v>0</v>
      </c>
      <c r="K711" s="164" t="str">
        <f t="shared" si="47"/>
        <v>F</v>
      </c>
      <c r="L711" s="164">
        <f>IF('Pricing + Order Summary'!$O$13&gt;=5000,14,IF('Pricing + Order Summary'!$O$13&gt;=3500,15,IF('Pricing + Order Summary'!$O$13&gt;=2500,16,IF('Pricing + Order Summary'!$O$13&gt;=1000,23,21))))</f>
        <v>21</v>
      </c>
      <c r="M711" s="164" t="str">
        <f t="shared" si="48"/>
        <v>SPR2014-2-0</v>
      </c>
    </row>
    <row r="712" spans="1:13">
      <c r="A712" s="167">
        <f>'Order Form'!A197</f>
        <v>107680</v>
      </c>
      <c r="B712" s="167">
        <f>'Order Form'!A197</f>
        <v>107680</v>
      </c>
      <c r="C712" s="168">
        <f t="shared" si="46"/>
        <v>107680</v>
      </c>
      <c r="D712" s="164">
        <f>'Order Form'!$N$2</f>
        <v>0</v>
      </c>
      <c r="E712" s="165">
        <f>'Order Form'!$L$11</f>
        <v>0</v>
      </c>
      <c r="F712" s="165" t="str">
        <f>IF(ISBLANK('Order Form'!$L$12),"",'Order Form'!$L$12)</f>
        <v/>
      </c>
      <c r="G712" s="165">
        <f t="shared" ca="1" si="49"/>
        <v>41493</v>
      </c>
      <c r="H712" s="166">
        <f>'Order Form'!$L$13</f>
        <v>0</v>
      </c>
      <c r="I712" s="169">
        <f>'Order Form'!F197</f>
        <v>6.5</v>
      </c>
      <c r="J712" s="164">
        <f>'Order Form'!L197</f>
        <v>0</v>
      </c>
      <c r="K712" s="164" t="str">
        <f t="shared" si="47"/>
        <v>F</v>
      </c>
      <c r="L712" s="164">
        <f>IF('Pricing + Order Summary'!$O$13&gt;=5000,14,IF('Pricing + Order Summary'!$O$13&gt;=3500,15,IF('Pricing + Order Summary'!$O$13&gt;=2500,16,IF('Pricing + Order Summary'!$O$13&gt;=1000,23,21))))</f>
        <v>21</v>
      </c>
      <c r="M712" s="164" t="str">
        <f t="shared" si="48"/>
        <v>SPR2014-2-0</v>
      </c>
    </row>
    <row r="713" spans="1:13">
      <c r="A713" s="167">
        <f>'Order Form'!A198</f>
        <v>107681</v>
      </c>
      <c r="B713" s="167">
        <f>'Order Form'!A198</f>
        <v>107681</v>
      </c>
      <c r="C713" s="168">
        <f t="shared" si="46"/>
        <v>107681</v>
      </c>
      <c r="D713" s="164">
        <f>'Order Form'!$N$2</f>
        <v>0</v>
      </c>
      <c r="E713" s="165">
        <f>'Order Form'!$L$11</f>
        <v>0</v>
      </c>
      <c r="F713" s="165" t="str">
        <f>IF(ISBLANK('Order Form'!$L$12),"",'Order Form'!$L$12)</f>
        <v/>
      </c>
      <c r="G713" s="165">
        <f t="shared" ca="1" si="49"/>
        <v>41493</v>
      </c>
      <c r="H713" s="166">
        <f>'Order Form'!$L$13</f>
        <v>0</v>
      </c>
      <c r="I713" s="169">
        <f>'Order Form'!F198</f>
        <v>6.5</v>
      </c>
      <c r="J713" s="164">
        <f>'Order Form'!L198</f>
        <v>0</v>
      </c>
      <c r="K713" s="164" t="str">
        <f t="shared" si="47"/>
        <v>F</v>
      </c>
      <c r="L713" s="164">
        <f>IF('Pricing + Order Summary'!$O$13&gt;=5000,14,IF('Pricing + Order Summary'!$O$13&gt;=3500,15,IF('Pricing + Order Summary'!$O$13&gt;=2500,16,IF('Pricing + Order Summary'!$O$13&gt;=1000,23,21))))</f>
        <v>21</v>
      </c>
      <c r="M713" s="164" t="str">
        <f t="shared" si="48"/>
        <v>SPR2014-2-0</v>
      </c>
    </row>
    <row r="714" spans="1:13">
      <c r="A714" s="167">
        <f>'Order Form'!A199</f>
        <v>107682</v>
      </c>
      <c r="B714" s="167">
        <f>'Order Form'!A199</f>
        <v>107682</v>
      </c>
      <c r="C714" s="168">
        <f t="shared" si="46"/>
        <v>107682</v>
      </c>
      <c r="D714" s="164">
        <f>'Order Form'!$N$2</f>
        <v>0</v>
      </c>
      <c r="E714" s="165">
        <f>'Order Form'!$L$11</f>
        <v>0</v>
      </c>
      <c r="F714" s="165" t="str">
        <f>IF(ISBLANK('Order Form'!$L$12),"",'Order Form'!$L$12)</f>
        <v/>
      </c>
      <c r="G714" s="165">
        <f t="shared" ca="1" si="49"/>
        <v>41493</v>
      </c>
      <c r="H714" s="166">
        <f>'Order Form'!$L$13</f>
        <v>0</v>
      </c>
      <c r="I714" s="169">
        <f>'Order Form'!F199</f>
        <v>6.5</v>
      </c>
      <c r="J714" s="164">
        <f>'Order Form'!L199</f>
        <v>0</v>
      </c>
      <c r="K714" s="164" t="str">
        <f t="shared" si="47"/>
        <v>F</v>
      </c>
      <c r="L714" s="164">
        <f>IF('Pricing + Order Summary'!$O$13&gt;=5000,14,IF('Pricing + Order Summary'!$O$13&gt;=3500,15,IF('Pricing + Order Summary'!$O$13&gt;=2500,16,IF('Pricing + Order Summary'!$O$13&gt;=1000,23,21))))</f>
        <v>21</v>
      </c>
      <c r="M714" s="164" t="str">
        <f t="shared" si="48"/>
        <v>SPR2014-2-0</v>
      </c>
    </row>
    <row r="715" spans="1:13">
      <c r="A715" s="167">
        <f>'Order Form'!A200</f>
        <v>100600</v>
      </c>
      <c r="B715" s="167">
        <f>'Order Form'!A200</f>
        <v>100600</v>
      </c>
      <c r="C715" s="168">
        <f t="shared" si="46"/>
        <v>100600</v>
      </c>
      <c r="D715" s="164">
        <f>'Order Form'!$N$2</f>
        <v>0</v>
      </c>
      <c r="E715" s="165">
        <f>'Order Form'!$L$11</f>
        <v>0</v>
      </c>
      <c r="F715" s="165" t="str">
        <f>IF(ISBLANK('Order Form'!$L$12),"",'Order Form'!$L$12)</f>
        <v/>
      </c>
      <c r="G715" s="165">
        <f t="shared" ca="1" si="49"/>
        <v>41493</v>
      </c>
      <c r="H715" s="166">
        <f>'Order Form'!$L$13</f>
        <v>0</v>
      </c>
      <c r="I715" s="169">
        <f>'Order Form'!F200</f>
        <v>6.5</v>
      </c>
      <c r="J715" s="164">
        <f>'Order Form'!L200</f>
        <v>0</v>
      </c>
      <c r="K715" s="164" t="str">
        <f t="shared" si="47"/>
        <v>F</v>
      </c>
      <c r="L715" s="164">
        <f>IF('Pricing + Order Summary'!$O$13&gt;=5000,14,IF('Pricing + Order Summary'!$O$13&gt;=3500,15,IF('Pricing + Order Summary'!$O$13&gt;=2500,16,IF('Pricing + Order Summary'!$O$13&gt;=1000,23,21))))</f>
        <v>21</v>
      </c>
      <c r="M715" s="164" t="str">
        <f t="shared" si="48"/>
        <v>SPR2014-2-0</v>
      </c>
    </row>
    <row r="716" spans="1:13">
      <c r="A716" s="167">
        <f>'Order Form'!A201</f>
        <v>107690</v>
      </c>
      <c r="B716" s="167">
        <f>'Order Form'!A201</f>
        <v>107690</v>
      </c>
      <c r="C716" s="168">
        <f t="shared" si="46"/>
        <v>107690</v>
      </c>
      <c r="D716" s="164">
        <f>'Order Form'!$N$2</f>
        <v>0</v>
      </c>
      <c r="E716" s="165">
        <f>'Order Form'!$L$11</f>
        <v>0</v>
      </c>
      <c r="F716" s="165" t="str">
        <f>IF(ISBLANK('Order Form'!$L$12),"",'Order Form'!$L$12)</f>
        <v/>
      </c>
      <c r="G716" s="165">
        <f t="shared" ca="1" si="49"/>
        <v>41493</v>
      </c>
      <c r="H716" s="166">
        <f>'Order Form'!$L$13</f>
        <v>0</v>
      </c>
      <c r="I716" s="169">
        <f>'Order Form'!F201</f>
        <v>6.5</v>
      </c>
      <c r="J716" s="164">
        <f>'Order Form'!L201</f>
        <v>0</v>
      </c>
      <c r="K716" s="164" t="str">
        <f t="shared" si="47"/>
        <v>F</v>
      </c>
      <c r="L716" s="164">
        <f>IF('Pricing + Order Summary'!$O$13&gt;=5000,14,IF('Pricing + Order Summary'!$O$13&gt;=3500,15,IF('Pricing + Order Summary'!$O$13&gt;=2500,16,IF('Pricing + Order Summary'!$O$13&gt;=1000,23,21))))</f>
        <v>21</v>
      </c>
      <c r="M716" s="164" t="str">
        <f t="shared" si="48"/>
        <v>SPR2014-2-0</v>
      </c>
    </row>
    <row r="717" spans="1:13">
      <c r="A717" s="167">
        <f>'Order Form'!A202</f>
        <v>107691</v>
      </c>
      <c r="B717" s="167">
        <f>'Order Form'!A202</f>
        <v>107691</v>
      </c>
      <c r="C717" s="168">
        <f t="shared" si="46"/>
        <v>107691</v>
      </c>
      <c r="D717" s="164">
        <f>'Order Form'!$N$2</f>
        <v>0</v>
      </c>
      <c r="E717" s="165">
        <f>'Order Form'!$L$11</f>
        <v>0</v>
      </c>
      <c r="F717" s="165" t="str">
        <f>IF(ISBLANK('Order Form'!$L$12),"",'Order Form'!$L$12)</f>
        <v/>
      </c>
      <c r="G717" s="165">
        <f t="shared" ca="1" si="49"/>
        <v>41493</v>
      </c>
      <c r="H717" s="166">
        <f>'Order Form'!$L$13</f>
        <v>0</v>
      </c>
      <c r="I717" s="169">
        <f>'Order Form'!F202</f>
        <v>6.5</v>
      </c>
      <c r="J717" s="164">
        <f>'Order Form'!L202</f>
        <v>0</v>
      </c>
      <c r="K717" s="164" t="str">
        <f t="shared" si="47"/>
        <v>F</v>
      </c>
      <c r="L717" s="164">
        <f>IF('Pricing + Order Summary'!$O$13&gt;=5000,14,IF('Pricing + Order Summary'!$O$13&gt;=3500,15,IF('Pricing + Order Summary'!$O$13&gt;=2500,16,IF('Pricing + Order Summary'!$O$13&gt;=1000,23,21))))</f>
        <v>21</v>
      </c>
      <c r="M717" s="164" t="str">
        <f t="shared" si="48"/>
        <v>SPR2014-2-0</v>
      </c>
    </row>
    <row r="718" spans="1:13">
      <c r="A718" s="167">
        <f>'Order Form'!A203</f>
        <v>107685</v>
      </c>
      <c r="B718" s="167">
        <f>'Order Form'!A203</f>
        <v>107685</v>
      </c>
      <c r="C718" s="168">
        <f t="shared" si="46"/>
        <v>107685</v>
      </c>
      <c r="D718" s="164">
        <f>'Order Form'!$N$2</f>
        <v>0</v>
      </c>
      <c r="E718" s="165">
        <f>'Order Form'!$L$11</f>
        <v>0</v>
      </c>
      <c r="F718" s="165" t="str">
        <f>IF(ISBLANK('Order Form'!$L$12),"",'Order Form'!$L$12)</f>
        <v/>
      </c>
      <c r="G718" s="165">
        <f t="shared" ca="1" si="49"/>
        <v>41493</v>
      </c>
      <c r="H718" s="166">
        <f>'Order Form'!$L$13</f>
        <v>0</v>
      </c>
      <c r="I718" s="169">
        <f>'Order Form'!F203</f>
        <v>6.5</v>
      </c>
      <c r="J718" s="164">
        <f>'Order Form'!L203</f>
        <v>0</v>
      </c>
      <c r="K718" s="164" t="str">
        <f t="shared" si="47"/>
        <v>F</v>
      </c>
      <c r="L718" s="164">
        <f>IF('Pricing + Order Summary'!$O$13&gt;=5000,14,IF('Pricing + Order Summary'!$O$13&gt;=3500,15,IF('Pricing + Order Summary'!$O$13&gt;=2500,16,IF('Pricing + Order Summary'!$O$13&gt;=1000,23,21))))</f>
        <v>21</v>
      </c>
      <c r="M718" s="164" t="str">
        <f t="shared" si="48"/>
        <v>SPR2014-2-0</v>
      </c>
    </row>
    <row r="719" spans="1:13">
      <c r="A719" s="167">
        <f>'Order Form'!A204</f>
        <v>107686</v>
      </c>
      <c r="B719" s="167">
        <f>'Order Form'!A204</f>
        <v>107686</v>
      </c>
      <c r="C719" s="168">
        <f t="shared" si="46"/>
        <v>107686</v>
      </c>
      <c r="D719" s="164">
        <f>'Order Form'!$N$2</f>
        <v>0</v>
      </c>
      <c r="E719" s="165">
        <f>'Order Form'!$L$11</f>
        <v>0</v>
      </c>
      <c r="F719" s="165" t="str">
        <f>IF(ISBLANK('Order Form'!$L$12),"",'Order Form'!$L$12)</f>
        <v/>
      </c>
      <c r="G719" s="165">
        <f t="shared" ca="1" si="49"/>
        <v>41493</v>
      </c>
      <c r="H719" s="166">
        <f>'Order Form'!$L$13</f>
        <v>0</v>
      </c>
      <c r="I719" s="169">
        <f>'Order Form'!F204</f>
        <v>6.5</v>
      </c>
      <c r="J719" s="164">
        <f>'Order Form'!L204</f>
        <v>0</v>
      </c>
      <c r="K719" s="164" t="str">
        <f t="shared" si="47"/>
        <v>F</v>
      </c>
      <c r="L719" s="164">
        <f>IF('Pricing + Order Summary'!$O$13&gt;=5000,14,IF('Pricing + Order Summary'!$O$13&gt;=3500,15,IF('Pricing + Order Summary'!$O$13&gt;=2500,16,IF('Pricing + Order Summary'!$O$13&gt;=1000,23,21))))</f>
        <v>21</v>
      </c>
      <c r="M719" s="164" t="str">
        <f t="shared" si="48"/>
        <v>SPR2014-2-0</v>
      </c>
    </row>
    <row r="720" spans="1:13">
      <c r="A720" s="167">
        <f>'Order Form'!A205</f>
        <v>107687</v>
      </c>
      <c r="B720" s="167">
        <f>'Order Form'!A205</f>
        <v>107687</v>
      </c>
      <c r="C720" s="168">
        <f t="shared" si="46"/>
        <v>107687</v>
      </c>
      <c r="D720" s="164">
        <f>'Order Form'!$N$2</f>
        <v>0</v>
      </c>
      <c r="E720" s="165">
        <f>'Order Form'!$L$11</f>
        <v>0</v>
      </c>
      <c r="F720" s="165" t="str">
        <f>IF(ISBLANK('Order Form'!$L$12),"",'Order Form'!$L$12)</f>
        <v/>
      </c>
      <c r="G720" s="165">
        <f t="shared" ca="1" si="49"/>
        <v>41493</v>
      </c>
      <c r="H720" s="166">
        <f>'Order Form'!$L$13</f>
        <v>0</v>
      </c>
      <c r="I720" s="169">
        <f>'Order Form'!F205</f>
        <v>6.5</v>
      </c>
      <c r="J720" s="164">
        <f>'Order Form'!L205</f>
        <v>0</v>
      </c>
      <c r="K720" s="164" t="str">
        <f t="shared" si="47"/>
        <v>F</v>
      </c>
      <c r="L720" s="164">
        <f>IF('Pricing + Order Summary'!$O$13&gt;=5000,14,IF('Pricing + Order Summary'!$O$13&gt;=3500,15,IF('Pricing + Order Summary'!$O$13&gt;=2500,16,IF('Pricing + Order Summary'!$O$13&gt;=1000,23,21))))</f>
        <v>21</v>
      </c>
      <c r="M720" s="164" t="str">
        <f t="shared" si="48"/>
        <v>SPR2014-2-0</v>
      </c>
    </row>
    <row r="721" spans="1:13">
      <c r="A721" s="167">
        <f>'Order Form'!A206</f>
        <v>107688</v>
      </c>
      <c r="B721" s="167">
        <f>'Order Form'!A206</f>
        <v>107688</v>
      </c>
      <c r="C721" s="168">
        <f t="shared" si="46"/>
        <v>107688</v>
      </c>
      <c r="D721" s="164">
        <f>'Order Form'!$N$2</f>
        <v>0</v>
      </c>
      <c r="E721" s="165">
        <f>'Order Form'!$L$11</f>
        <v>0</v>
      </c>
      <c r="F721" s="165" t="str">
        <f>IF(ISBLANK('Order Form'!$L$12),"",'Order Form'!$L$12)</f>
        <v/>
      </c>
      <c r="G721" s="165">
        <f t="shared" ca="1" si="49"/>
        <v>41493</v>
      </c>
      <c r="H721" s="166">
        <f>'Order Form'!$L$13</f>
        <v>0</v>
      </c>
      <c r="I721" s="169">
        <f>'Order Form'!F206</f>
        <v>6.5</v>
      </c>
      <c r="J721" s="164">
        <f>'Order Form'!L206</f>
        <v>0</v>
      </c>
      <c r="K721" s="164" t="str">
        <f t="shared" si="47"/>
        <v>F</v>
      </c>
      <c r="L721" s="164">
        <f>IF('Pricing + Order Summary'!$O$13&gt;=5000,14,IF('Pricing + Order Summary'!$O$13&gt;=3500,15,IF('Pricing + Order Summary'!$O$13&gt;=2500,16,IF('Pricing + Order Summary'!$O$13&gt;=1000,23,21))))</f>
        <v>21</v>
      </c>
      <c r="M721" s="164" t="str">
        <f t="shared" si="48"/>
        <v>SPR2014-2-0</v>
      </c>
    </row>
    <row r="722" spans="1:13">
      <c r="A722" s="167">
        <f>'Order Form'!A207</f>
        <v>107689</v>
      </c>
      <c r="B722" s="167">
        <f>'Order Form'!A207</f>
        <v>107689</v>
      </c>
      <c r="C722" s="168">
        <f t="shared" si="46"/>
        <v>107689</v>
      </c>
      <c r="D722" s="164">
        <f>'Order Form'!$N$2</f>
        <v>0</v>
      </c>
      <c r="E722" s="165">
        <f>'Order Form'!$L$11</f>
        <v>0</v>
      </c>
      <c r="F722" s="165" t="str">
        <f>IF(ISBLANK('Order Form'!$L$12),"",'Order Form'!$L$12)</f>
        <v/>
      </c>
      <c r="G722" s="165">
        <f t="shared" ca="1" si="49"/>
        <v>41493</v>
      </c>
      <c r="H722" s="166">
        <f>'Order Form'!$L$13</f>
        <v>0</v>
      </c>
      <c r="I722" s="169">
        <f>'Order Form'!F207</f>
        <v>6.5</v>
      </c>
      <c r="J722" s="164">
        <f>'Order Form'!L207</f>
        <v>0</v>
      </c>
      <c r="K722" s="164" t="str">
        <f t="shared" si="47"/>
        <v>F</v>
      </c>
      <c r="L722" s="164">
        <f>IF('Pricing + Order Summary'!$O$13&gt;=5000,14,IF('Pricing + Order Summary'!$O$13&gt;=3500,15,IF('Pricing + Order Summary'!$O$13&gt;=2500,16,IF('Pricing + Order Summary'!$O$13&gt;=1000,23,21))))</f>
        <v>21</v>
      </c>
      <c r="M722" s="164" t="str">
        <f t="shared" si="48"/>
        <v>SPR2014-2-0</v>
      </c>
    </row>
    <row r="723" spans="1:13">
      <c r="A723" s="167">
        <f>'Order Form'!A208</f>
        <v>107678</v>
      </c>
      <c r="B723" s="167">
        <f>'Order Form'!A208</f>
        <v>107678</v>
      </c>
      <c r="C723" s="168">
        <f t="shared" si="46"/>
        <v>107678</v>
      </c>
      <c r="D723" s="164">
        <f>'Order Form'!$N$2</f>
        <v>0</v>
      </c>
      <c r="E723" s="165">
        <f>'Order Form'!$L$11</f>
        <v>0</v>
      </c>
      <c r="F723" s="165" t="str">
        <f>IF(ISBLANK('Order Form'!$L$12),"",'Order Form'!$L$12)</f>
        <v/>
      </c>
      <c r="G723" s="165">
        <f t="shared" ca="1" si="49"/>
        <v>41493</v>
      </c>
      <c r="H723" s="166">
        <f>'Order Form'!$L$13</f>
        <v>0</v>
      </c>
      <c r="I723" s="169">
        <f>'Order Form'!F208</f>
        <v>6.5</v>
      </c>
      <c r="J723" s="164">
        <f>'Order Form'!L208</f>
        <v>0</v>
      </c>
      <c r="K723" s="164" t="str">
        <f t="shared" si="47"/>
        <v>F</v>
      </c>
      <c r="L723" s="164">
        <f>IF('Pricing + Order Summary'!$O$13&gt;=5000,14,IF('Pricing + Order Summary'!$O$13&gt;=3500,15,IF('Pricing + Order Summary'!$O$13&gt;=2500,16,IF('Pricing + Order Summary'!$O$13&gt;=1000,23,21))))</f>
        <v>21</v>
      </c>
      <c r="M723" s="164" t="str">
        <f t="shared" si="48"/>
        <v>SPR2014-2-0</v>
      </c>
    </row>
    <row r="724" spans="1:13">
      <c r="A724" s="167">
        <f>'Order Form'!A209</f>
        <v>107683</v>
      </c>
      <c r="B724" s="167">
        <f>'Order Form'!A209</f>
        <v>107683</v>
      </c>
      <c r="C724" s="168">
        <f t="shared" si="46"/>
        <v>107683</v>
      </c>
      <c r="D724" s="164">
        <f>'Order Form'!$N$2</f>
        <v>0</v>
      </c>
      <c r="E724" s="165">
        <f>'Order Form'!$L$11</f>
        <v>0</v>
      </c>
      <c r="F724" s="165" t="str">
        <f>IF(ISBLANK('Order Form'!$L$12),"",'Order Form'!$L$12)</f>
        <v/>
      </c>
      <c r="G724" s="165">
        <f t="shared" ca="1" si="49"/>
        <v>41493</v>
      </c>
      <c r="H724" s="166">
        <f>'Order Form'!$L$13</f>
        <v>0</v>
      </c>
      <c r="I724" s="169">
        <f>'Order Form'!F209</f>
        <v>6.5</v>
      </c>
      <c r="J724" s="164">
        <f>'Order Form'!L209</f>
        <v>0</v>
      </c>
      <c r="K724" s="164" t="str">
        <f t="shared" si="47"/>
        <v>F</v>
      </c>
      <c r="L724" s="164">
        <f>IF('Pricing + Order Summary'!$O$13&gt;=5000,14,IF('Pricing + Order Summary'!$O$13&gt;=3500,15,IF('Pricing + Order Summary'!$O$13&gt;=2500,16,IF('Pricing + Order Summary'!$O$13&gt;=1000,23,21))))</f>
        <v>21</v>
      </c>
      <c r="M724" s="164" t="str">
        <f t="shared" si="48"/>
        <v>SPR2014-2-0</v>
      </c>
    </row>
    <row r="725" spans="1:13">
      <c r="A725" s="167">
        <f>'Order Form'!A210</f>
        <v>107684</v>
      </c>
      <c r="B725" s="167">
        <f>'Order Form'!A210</f>
        <v>107684</v>
      </c>
      <c r="C725" s="168">
        <f t="shared" ref="C725:C788" si="50">IF(B725=0,A725,B725)</f>
        <v>107684</v>
      </c>
      <c r="D725" s="164">
        <f>'Order Form'!$N$2</f>
        <v>0</v>
      </c>
      <c r="E725" s="165">
        <f>'Order Form'!$L$11</f>
        <v>0</v>
      </c>
      <c r="F725" s="165" t="str">
        <f>IF(ISBLANK('Order Form'!$L$12),"",'Order Form'!$L$12)</f>
        <v/>
      </c>
      <c r="G725" s="165">
        <f t="shared" ca="1" si="49"/>
        <v>41493</v>
      </c>
      <c r="H725" s="166">
        <f>'Order Form'!$L$13</f>
        <v>0</v>
      </c>
      <c r="I725" s="169">
        <f>'Order Form'!F210</f>
        <v>6.5</v>
      </c>
      <c r="J725" s="164">
        <f>'Order Form'!L210</f>
        <v>0</v>
      </c>
      <c r="K725" s="164" t="str">
        <f t="shared" ref="K725:K788" si="51">IF(J725=0,"F","T")</f>
        <v>F</v>
      </c>
      <c r="L725" s="164">
        <f>IF('Pricing + Order Summary'!$O$13&gt;=5000,14,IF('Pricing + Order Summary'!$O$13&gt;=3500,15,IF('Pricing + Order Summary'!$O$13&gt;=2500,16,IF('Pricing + Order Summary'!$O$13&gt;=1000,23,21))))</f>
        <v>21</v>
      </c>
      <c r="M725" s="164" t="str">
        <f t="shared" ref="M725:M788" si="52">"SPR2014"&amp;"-2-"&amp;D725</f>
        <v>SPR2014-2-0</v>
      </c>
    </row>
    <row r="726" spans="1:13">
      <c r="A726" s="167">
        <f>'Order Form'!A211</f>
        <v>100611</v>
      </c>
      <c r="B726" s="167">
        <f>'Order Form'!A211</f>
        <v>100611</v>
      </c>
      <c r="C726" s="168">
        <f t="shared" si="50"/>
        <v>100611</v>
      </c>
      <c r="D726" s="164">
        <f>'Order Form'!$N$2</f>
        <v>0</v>
      </c>
      <c r="E726" s="165">
        <f>'Order Form'!$L$11</f>
        <v>0</v>
      </c>
      <c r="F726" s="165" t="str">
        <f>IF(ISBLANK('Order Form'!$L$12),"",'Order Form'!$L$12)</f>
        <v/>
      </c>
      <c r="G726" s="165">
        <f t="shared" ca="1" si="49"/>
        <v>41493</v>
      </c>
      <c r="H726" s="166">
        <f>'Order Form'!$L$13</f>
        <v>0</v>
      </c>
      <c r="I726" s="169">
        <f>'Order Form'!F211</f>
        <v>6.5</v>
      </c>
      <c r="J726" s="164">
        <f>'Order Form'!L211</f>
        <v>0</v>
      </c>
      <c r="K726" s="164" t="str">
        <f t="shared" si="51"/>
        <v>F</v>
      </c>
      <c r="L726" s="164">
        <f>IF('Pricing + Order Summary'!$O$13&gt;=5000,14,IF('Pricing + Order Summary'!$O$13&gt;=3500,15,IF('Pricing + Order Summary'!$O$13&gt;=2500,16,IF('Pricing + Order Summary'!$O$13&gt;=1000,23,21))))</f>
        <v>21</v>
      </c>
      <c r="M726" s="164" t="str">
        <f t="shared" si="52"/>
        <v>SPR2014-2-0</v>
      </c>
    </row>
    <row r="727" spans="1:13">
      <c r="A727" s="167">
        <f>'Order Form'!A212</f>
        <v>100244</v>
      </c>
      <c r="B727" s="167">
        <f>'Order Form'!A212</f>
        <v>100244</v>
      </c>
      <c r="C727" s="168">
        <f t="shared" si="50"/>
        <v>100244</v>
      </c>
      <c r="D727" s="164">
        <f>'Order Form'!$N$2</f>
        <v>0</v>
      </c>
      <c r="E727" s="165">
        <f>'Order Form'!$L$11</f>
        <v>0</v>
      </c>
      <c r="F727" s="165" t="str">
        <f>IF(ISBLANK('Order Form'!$L$12),"",'Order Form'!$L$12)</f>
        <v/>
      </c>
      <c r="G727" s="165">
        <f t="shared" ca="1" si="49"/>
        <v>41493</v>
      </c>
      <c r="H727" s="166">
        <f>'Order Form'!$L$13</f>
        <v>0</v>
      </c>
      <c r="I727" s="169">
        <f>'Order Form'!F212</f>
        <v>6.5</v>
      </c>
      <c r="J727" s="164">
        <f>'Order Form'!L212</f>
        <v>0</v>
      </c>
      <c r="K727" s="164" t="str">
        <f t="shared" si="51"/>
        <v>F</v>
      </c>
      <c r="L727" s="164">
        <f>IF('Pricing + Order Summary'!$O$13&gt;=5000,14,IF('Pricing + Order Summary'!$O$13&gt;=3500,15,IF('Pricing + Order Summary'!$O$13&gt;=2500,16,IF('Pricing + Order Summary'!$O$13&gt;=1000,23,21))))</f>
        <v>21</v>
      </c>
      <c r="M727" s="164" t="str">
        <f t="shared" si="52"/>
        <v>SPR2014-2-0</v>
      </c>
    </row>
    <row r="728" spans="1:13">
      <c r="A728" s="167">
        <f>'Order Form'!A213</f>
        <v>100245</v>
      </c>
      <c r="B728" s="167">
        <f>'Order Form'!A213</f>
        <v>100245</v>
      </c>
      <c r="C728" s="168">
        <f t="shared" si="50"/>
        <v>100245</v>
      </c>
      <c r="D728" s="164">
        <f>'Order Form'!$N$2</f>
        <v>0</v>
      </c>
      <c r="E728" s="165">
        <f>'Order Form'!$L$11</f>
        <v>0</v>
      </c>
      <c r="F728" s="165" t="str">
        <f>IF(ISBLANK('Order Form'!$L$12),"",'Order Form'!$L$12)</f>
        <v/>
      </c>
      <c r="G728" s="165">
        <f t="shared" ca="1" si="49"/>
        <v>41493</v>
      </c>
      <c r="H728" s="166">
        <f>'Order Form'!$L$13</f>
        <v>0</v>
      </c>
      <c r="I728" s="169">
        <f>'Order Form'!F213</f>
        <v>6.5</v>
      </c>
      <c r="J728" s="164">
        <f>'Order Form'!L213</f>
        <v>0</v>
      </c>
      <c r="K728" s="164" t="str">
        <f t="shared" si="51"/>
        <v>F</v>
      </c>
      <c r="L728" s="164">
        <f>IF('Pricing + Order Summary'!$O$13&gt;=5000,14,IF('Pricing + Order Summary'!$O$13&gt;=3500,15,IF('Pricing + Order Summary'!$O$13&gt;=2500,16,IF('Pricing + Order Summary'!$O$13&gt;=1000,23,21))))</f>
        <v>21</v>
      </c>
      <c r="M728" s="164" t="str">
        <f t="shared" si="52"/>
        <v>SPR2014-2-0</v>
      </c>
    </row>
    <row r="729" spans="1:13">
      <c r="A729" s="167">
        <f>'Order Form'!A214</f>
        <v>100246</v>
      </c>
      <c r="B729" s="167">
        <f>'Order Form'!A214</f>
        <v>100246</v>
      </c>
      <c r="C729" s="168">
        <f t="shared" si="50"/>
        <v>100246</v>
      </c>
      <c r="D729" s="164">
        <f>'Order Form'!$N$2</f>
        <v>0</v>
      </c>
      <c r="E729" s="165">
        <f>'Order Form'!$L$11</f>
        <v>0</v>
      </c>
      <c r="F729" s="165" t="str">
        <f>IF(ISBLANK('Order Form'!$L$12),"",'Order Form'!$L$12)</f>
        <v/>
      </c>
      <c r="G729" s="165">
        <f t="shared" ca="1" si="49"/>
        <v>41493</v>
      </c>
      <c r="H729" s="166">
        <f>'Order Form'!$L$13</f>
        <v>0</v>
      </c>
      <c r="I729" s="169">
        <f>'Order Form'!F214</f>
        <v>6.5</v>
      </c>
      <c r="J729" s="164">
        <f>'Order Form'!L214</f>
        <v>0</v>
      </c>
      <c r="K729" s="164" t="str">
        <f t="shared" si="51"/>
        <v>F</v>
      </c>
      <c r="L729" s="164">
        <f>IF('Pricing + Order Summary'!$O$13&gt;=5000,14,IF('Pricing + Order Summary'!$O$13&gt;=3500,15,IF('Pricing + Order Summary'!$O$13&gt;=2500,16,IF('Pricing + Order Summary'!$O$13&gt;=1000,23,21))))</f>
        <v>21</v>
      </c>
      <c r="M729" s="164" t="str">
        <f t="shared" si="52"/>
        <v>SPR2014-2-0</v>
      </c>
    </row>
    <row r="730" spans="1:13">
      <c r="A730" s="167">
        <f>'Order Form'!A215</f>
        <v>100223</v>
      </c>
      <c r="B730" s="167">
        <f>'Order Form'!A215</f>
        <v>100223</v>
      </c>
      <c r="C730" s="168">
        <f t="shared" si="50"/>
        <v>100223</v>
      </c>
      <c r="D730" s="164">
        <f>'Order Form'!$N$2</f>
        <v>0</v>
      </c>
      <c r="E730" s="165">
        <f>'Order Form'!$L$11</f>
        <v>0</v>
      </c>
      <c r="F730" s="165" t="str">
        <f>IF(ISBLANK('Order Form'!$L$12),"",'Order Form'!$L$12)</f>
        <v/>
      </c>
      <c r="G730" s="165">
        <f t="shared" ca="1" si="49"/>
        <v>41493</v>
      </c>
      <c r="H730" s="166">
        <f>'Order Form'!$L$13</f>
        <v>0</v>
      </c>
      <c r="I730" s="169">
        <f>'Order Form'!F215</f>
        <v>6.5</v>
      </c>
      <c r="J730" s="164">
        <f>'Order Form'!L215</f>
        <v>0</v>
      </c>
      <c r="K730" s="164" t="str">
        <f t="shared" si="51"/>
        <v>F</v>
      </c>
      <c r="L730" s="164">
        <f>IF('Pricing + Order Summary'!$O$13&gt;=5000,14,IF('Pricing + Order Summary'!$O$13&gt;=3500,15,IF('Pricing + Order Summary'!$O$13&gt;=2500,16,IF('Pricing + Order Summary'!$O$13&gt;=1000,23,21))))</f>
        <v>21</v>
      </c>
      <c r="M730" s="164" t="str">
        <f t="shared" si="52"/>
        <v>SPR2014-2-0</v>
      </c>
    </row>
    <row r="731" spans="1:13">
      <c r="A731" s="167">
        <f>'Order Form'!A216</f>
        <v>100224</v>
      </c>
      <c r="B731" s="167">
        <f>'Order Form'!A216</f>
        <v>100224</v>
      </c>
      <c r="C731" s="168">
        <f t="shared" si="50"/>
        <v>100224</v>
      </c>
      <c r="D731" s="164">
        <f>'Order Form'!$N$2</f>
        <v>0</v>
      </c>
      <c r="E731" s="165">
        <f>'Order Form'!$L$11</f>
        <v>0</v>
      </c>
      <c r="F731" s="165" t="str">
        <f>IF(ISBLANK('Order Form'!$L$12),"",'Order Form'!$L$12)</f>
        <v/>
      </c>
      <c r="G731" s="165">
        <f t="shared" ca="1" si="49"/>
        <v>41493</v>
      </c>
      <c r="H731" s="166">
        <f>'Order Form'!$L$13</f>
        <v>0</v>
      </c>
      <c r="I731" s="169">
        <f>'Order Form'!F216</f>
        <v>6.5</v>
      </c>
      <c r="J731" s="164">
        <f>'Order Form'!L216</f>
        <v>0</v>
      </c>
      <c r="K731" s="164" t="str">
        <f t="shared" si="51"/>
        <v>F</v>
      </c>
      <c r="L731" s="164">
        <f>IF('Pricing + Order Summary'!$O$13&gt;=5000,14,IF('Pricing + Order Summary'!$O$13&gt;=3500,15,IF('Pricing + Order Summary'!$O$13&gt;=2500,16,IF('Pricing + Order Summary'!$O$13&gt;=1000,23,21))))</f>
        <v>21</v>
      </c>
      <c r="M731" s="164" t="str">
        <f t="shared" si="52"/>
        <v>SPR2014-2-0</v>
      </c>
    </row>
    <row r="732" spans="1:13">
      <c r="A732" s="167">
        <f>'Order Form'!A217</f>
        <v>100225</v>
      </c>
      <c r="B732" s="167">
        <f>'Order Form'!A217</f>
        <v>100225</v>
      </c>
      <c r="C732" s="168">
        <f t="shared" si="50"/>
        <v>100225</v>
      </c>
      <c r="D732" s="164">
        <f>'Order Form'!$N$2</f>
        <v>0</v>
      </c>
      <c r="E732" s="165">
        <f>'Order Form'!$L$11</f>
        <v>0</v>
      </c>
      <c r="F732" s="165" t="str">
        <f>IF(ISBLANK('Order Form'!$L$12),"",'Order Form'!$L$12)</f>
        <v/>
      </c>
      <c r="G732" s="165">
        <f t="shared" ca="1" si="49"/>
        <v>41493</v>
      </c>
      <c r="H732" s="166">
        <f>'Order Form'!$L$13</f>
        <v>0</v>
      </c>
      <c r="I732" s="169">
        <f>'Order Form'!F217</f>
        <v>6.5</v>
      </c>
      <c r="J732" s="164">
        <f>'Order Form'!L217</f>
        <v>0</v>
      </c>
      <c r="K732" s="164" t="str">
        <f t="shared" si="51"/>
        <v>F</v>
      </c>
      <c r="L732" s="164">
        <f>IF('Pricing + Order Summary'!$O$13&gt;=5000,14,IF('Pricing + Order Summary'!$O$13&gt;=3500,15,IF('Pricing + Order Summary'!$O$13&gt;=2500,16,IF('Pricing + Order Summary'!$O$13&gt;=1000,23,21))))</f>
        <v>21</v>
      </c>
      <c r="M732" s="164" t="str">
        <f t="shared" si="52"/>
        <v>SPR2014-2-0</v>
      </c>
    </row>
    <row r="733" spans="1:13">
      <c r="A733" s="167">
        <f>'Order Form'!A218</f>
        <v>100610</v>
      </c>
      <c r="B733" s="167">
        <f>'Order Form'!A218</f>
        <v>100610</v>
      </c>
      <c r="C733" s="168">
        <f t="shared" si="50"/>
        <v>100610</v>
      </c>
      <c r="D733" s="164">
        <f>'Order Form'!$N$2</f>
        <v>0</v>
      </c>
      <c r="E733" s="165">
        <f>'Order Form'!$L$11</f>
        <v>0</v>
      </c>
      <c r="F733" s="165" t="str">
        <f>IF(ISBLANK('Order Form'!$L$12),"",'Order Form'!$L$12)</f>
        <v/>
      </c>
      <c r="G733" s="165">
        <f t="shared" ca="1" si="49"/>
        <v>41493</v>
      </c>
      <c r="H733" s="166">
        <f>'Order Form'!$L$13</f>
        <v>0</v>
      </c>
      <c r="I733" s="169">
        <f>'Order Form'!F218</f>
        <v>6.5</v>
      </c>
      <c r="J733" s="164">
        <f>'Order Form'!L218</f>
        <v>0</v>
      </c>
      <c r="K733" s="164" t="str">
        <f t="shared" si="51"/>
        <v>F</v>
      </c>
      <c r="L733" s="164">
        <f>IF('Pricing + Order Summary'!$O$13&gt;=5000,14,IF('Pricing + Order Summary'!$O$13&gt;=3500,15,IF('Pricing + Order Summary'!$O$13&gt;=2500,16,IF('Pricing + Order Summary'!$O$13&gt;=1000,23,21))))</f>
        <v>21</v>
      </c>
      <c r="M733" s="164" t="str">
        <f t="shared" si="52"/>
        <v>SPR2014-2-0</v>
      </c>
    </row>
    <row r="734" spans="1:13">
      <c r="A734" s="167">
        <f>'Order Form'!A219</f>
        <v>100601</v>
      </c>
      <c r="B734" s="167">
        <f>'Order Form'!A219</f>
        <v>100601</v>
      </c>
      <c r="C734" s="168">
        <f t="shared" si="50"/>
        <v>100601</v>
      </c>
      <c r="D734" s="164">
        <f>'Order Form'!$N$2</f>
        <v>0</v>
      </c>
      <c r="E734" s="165">
        <f>'Order Form'!$L$11</f>
        <v>0</v>
      </c>
      <c r="F734" s="165" t="str">
        <f>IF(ISBLANK('Order Form'!$L$12),"",'Order Form'!$L$12)</f>
        <v/>
      </c>
      <c r="G734" s="165">
        <f t="shared" ca="1" si="49"/>
        <v>41493</v>
      </c>
      <c r="H734" s="166">
        <f>'Order Form'!$L$13</f>
        <v>0</v>
      </c>
      <c r="I734" s="169">
        <f>'Order Form'!F219</f>
        <v>6.5</v>
      </c>
      <c r="J734" s="164">
        <f>'Order Form'!L219</f>
        <v>0</v>
      </c>
      <c r="K734" s="164" t="str">
        <f t="shared" si="51"/>
        <v>F</v>
      </c>
      <c r="L734" s="164">
        <f>IF('Pricing + Order Summary'!$O$13&gt;=5000,14,IF('Pricing + Order Summary'!$O$13&gt;=3500,15,IF('Pricing + Order Summary'!$O$13&gt;=2500,16,IF('Pricing + Order Summary'!$O$13&gt;=1000,23,21))))</f>
        <v>21</v>
      </c>
      <c r="M734" s="164" t="str">
        <f t="shared" si="52"/>
        <v>SPR2014-2-0</v>
      </c>
    </row>
    <row r="735" spans="1:13">
      <c r="A735" s="167">
        <f>'Order Form'!A220</f>
        <v>100609</v>
      </c>
      <c r="B735" s="167">
        <f>'Order Form'!A220</f>
        <v>100609</v>
      </c>
      <c r="C735" s="168">
        <f t="shared" si="50"/>
        <v>100609</v>
      </c>
      <c r="D735" s="164">
        <f>'Order Form'!$N$2</f>
        <v>0</v>
      </c>
      <c r="E735" s="165">
        <f>'Order Form'!$L$11</f>
        <v>0</v>
      </c>
      <c r="F735" s="165" t="str">
        <f>IF(ISBLANK('Order Form'!$L$12),"",'Order Form'!$L$12)</f>
        <v/>
      </c>
      <c r="G735" s="165">
        <f t="shared" ca="1" si="49"/>
        <v>41493</v>
      </c>
      <c r="H735" s="166">
        <f>'Order Form'!$L$13</f>
        <v>0</v>
      </c>
      <c r="I735" s="169">
        <f>'Order Form'!F220</f>
        <v>6.5</v>
      </c>
      <c r="J735" s="164">
        <f>'Order Form'!L220</f>
        <v>0</v>
      </c>
      <c r="K735" s="164" t="str">
        <f t="shared" si="51"/>
        <v>F</v>
      </c>
      <c r="L735" s="164">
        <f>IF('Pricing + Order Summary'!$O$13&gt;=5000,14,IF('Pricing + Order Summary'!$O$13&gt;=3500,15,IF('Pricing + Order Summary'!$O$13&gt;=2500,16,IF('Pricing + Order Summary'!$O$13&gt;=1000,23,21))))</f>
        <v>21</v>
      </c>
      <c r="M735" s="164" t="str">
        <f t="shared" si="52"/>
        <v>SPR2014-2-0</v>
      </c>
    </row>
    <row r="736" spans="1:13">
      <c r="A736" s="167">
        <f>'Order Form'!A221</f>
        <v>100605</v>
      </c>
      <c r="B736" s="167">
        <f>'Order Form'!A221</f>
        <v>100605</v>
      </c>
      <c r="C736" s="168">
        <f t="shared" si="50"/>
        <v>100605</v>
      </c>
      <c r="D736" s="164">
        <f>'Order Form'!$N$2</f>
        <v>0</v>
      </c>
      <c r="E736" s="165">
        <f>'Order Form'!$L$11</f>
        <v>0</v>
      </c>
      <c r="F736" s="165" t="str">
        <f>IF(ISBLANK('Order Form'!$L$12),"",'Order Form'!$L$12)</f>
        <v/>
      </c>
      <c r="G736" s="165">
        <f t="shared" ca="1" si="49"/>
        <v>41493</v>
      </c>
      <c r="H736" s="166">
        <f>'Order Form'!$L$13</f>
        <v>0</v>
      </c>
      <c r="I736" s="169">
        <f>'Order Form'!F221</f>
        <v>6.5</v>
      </c>
      <c r="J736" s="164">
        <f>'Order Form'!L221</f>
        <v>0</v>
      </c>
      <c r="K736" s="164" t="str">
        <f t="shared" si="51"/>
        <v>F</v>
      </c>
      <c r="L736" s="164">
        <f>IF('Pricing + Order Summary'!$O$13&gt;=5000,14,IF('Pricing + Order Summary'!$O$13&gt;=3500,15,IF('Pricing + Order Summary'!$O$13&gt;=2500,16,IF('Pricing + Order Summary'!$O$13&gt;=1000,23,21))))</f>
        <v>21</v>
      </c>
      <c r="M736" s="164" t="str">
        <f t="shared" si="52"/>
        <v>SPR2014-2-0</v>
      </c>
    </row>
    <row r="737" spans="1:13">
      <c r="A737" s="167">
        <f>'Order Form'!A222</f>
        <v>100602</v>
      </c>
      <c r="B737" s="167">
        <f>'Order Form'!A222</f>
        <v>100602</v>
      </c>
      <c r="C737" s="168">
        <f t="shared" si="50"/>
        <v>100602</v>
      </c>
      <c r="D737" s="164">
        <f>'Order Form'!$N$2</f>
        <v>0</v>
      </c>
      <c r="E737" s="165">
        <f>'Order Form'!$L$11</f>
        <v>0</v>
      </c>
      <c r="F737" s="165" t="str">
        <f>IF(ISBLANK('Order Form'!$L$12),"",'Order Form'!$L$12)</f>
        <v/>
      </c>
      <c r="G737" s="165">
        <f t="shared" ca="1" si="49"/>
        <v>41493</v>
      </c>
      <c r="H737" s="166">
        <f>'Order Form'!$L$13</f>
        <v>0</v>
      </c>
      <c r="I737" s="169">
        <f>'Order Form'!F222</f>
        <v>6.5</v>
      </c>
      <c r="J737" s="164">
        <f>'Order Form'!L222</f>
        <v>0</v>
      </c>
      <c r="K737" s="164" t="str">
        <f t="shared" si="51"/>
        <v>F</v>
      </c>
      <c r="L737" s="164">
        <f>IF('Pricing + Order Summary'!$O$13&gt;=5000,14,IF('Pricing + Order Summary'!$O$13&gt;=3500,15,IF('Pricing + Order Summary'!$O$13&gt;=2500,16,IF('Pricing + Order Summary'!$O$13&gt;=1000,23,21))))</f>
        <v>21</v>
      </c>
      <c r="M737" s="164" t="str">
        <f t="shared" si="52"/>
        <v>SPR2014-2-0</v>
      </c>
    </row>
    <row r="738" spans="1:13">
      <c r="A738" s="167">
        <f>'Order Form'!A223</f>
        <v>100084</v>
      </c>
      <c r="B738" s="167">
        <f>'Order Form'!A223</f>
        <v>100084</v>
      </c>
      <c r="C738" s="168">
        <f t="shared" si="50"/>
        <v>100084</v>
      </c>
      <c r="D738" s="164">
        <f>'Order Form'!$N$2</f>
        <v>0</v>
      </c>
      <c r="E738" s="165">
        <f>'Order Form'!$L$11</f>
        <v>0</v>
      </c>
      <c r="F738" s="165" t="str">
        <f>IF(ISBLANK('Order Form'!$L$12),"",'Order Form'!$L$12)</f>
        <v/>
      </c>
      <c r="G738" s="165">
        <f t="shared" ca="1" si="49"/>
        <v>41493</v>
      </c>
      <c r="H738" s="166">
        <f>'Order Form'!$L$13</f>
        <v>0</v>
      </c>
      <c r="I738" s="169">
        <f>'Order Form'!F223</f>
        <v>6.5</v>
      </c>
      <c r="J738" s="164">
        <f>'Order Form'!L223</f>
        <v>0</v>
      </c>
      <c r="K738" s="164" t="str">
        <f t="shared" si="51"/>
        <v>F</v>
      </c>
      <c r="L738" s="164">
        <f>IF('Pricing + Order Summary'!$O$13&gt;=5000,14,IF('Pricing + Order Summary'!$O$13&gt;=3500,15,IF('Pricing + Order Summary'!$O$13&gt;=2500,16,IF('Pricing + Order Summary'!$O$13&gt;=1000,23,21))))</f>
        <v>21</v>
      </c>
      <c r="M738" s="164" t="str">
        <f t="shared" si="52"/>
        <v>SPR2014-2-0</v>
      </c>
    </row>
    <row r="739" spans="1:13">
      <c r="A739" s="167">
        <f>'Order Form'!A224</f>
        <v>100108</v>
      </c>
      <c r="B739" s="167">
        <f>'Order Form'!A224</f>
        <v>100108</v>
      </c>
      <c r="C739" s="168">
        <f t="shared" si="50"/>
        <v>100108</v>
      </c>
      <c r="D739" s="164">
        <f>'Order Form'!$N$2</f>
        <v>0</v>
      </c>
      <c r="E739" s="165">
        <f>'Order Form'!$L$11</f>
        <v>0</v>
      </c>
      <c r="F739" s="165" t="str">
        <f>IF(ISBLANK('Order Form'!$L$12),"",'Order Form'!$L$12)</f>
        <v/>
      </c>
      <c r="G739" s="165">
        <f t="shared" ca="1" si="49"/>
        <v>41493</v>
      </c>
      <c r="H739" s="166">
        <f>'Order Form'!$L$13</f>
        <v>0</v>
      </c>
      <c r="I739" s="169">
        <f>'Order Form'!F224</f>
        <v>6.5</v>
      </c>
      <c r="J739" s="164">
        <f>'Order Form'!L224</f>
        <v>0</v>
      </c>
      <c r="K739" s="164" t="str">
        <f t="shared" si="51"/>
        <v>F</v>
      </c>
      <c r="L739" s="164">
        <f>IF('Pricing + Order Summary'!$O$13&gt;=5000,14,IF('Pricing + Order Summary'!$O$13&gt;=3500,15,IF('Pricing + Order Summary'!$O$13&gt;=2500,16,IF('Pricing + Order Summary'!$O$13&gt;=1000,23,21))))</f>
        <v>21</v>
      </c>
      <c r="M739" s="164" t="str">
        <f t="shared" si="52"/>
        <v>SPR2014-2-0</v>
      </c>
    </row>
    <row r="740" spans="1:13">
      <c r="A740" s="167">
        <f>'Order Form'!A225</f>
        <v>100096</v>
      </c>
      <c r="B740" s="167">
        <f>'Order Form'!A225</f>
        <v>100096</v>
      </c>
      <c r="C740" s="168">
        <f t="shared" si="50"/>
        <v>100096</v>
      </c>
      <c r="D740" s="164">
        <f>'Order Form'!$N$2</f>
        <v>0</v>
      </c>
      <c r="E740" s="165">
        <f>'Order Form'!$L$11</f>
        <v>0</v>
      </c>
      <c r="F740" s="165" t="str">
        <f>IF(ISBLANK('Order Form'!$L$12),"",'Order Form'!$L$12)</f>
        <v/>
      </c>
      <c r="G740" s="165">
        <f t="shared" ca="1" si="49"/>
        <v>41493</v>
      </c>
      <c r="H740" s="166">
        <f>'Order Form'!$L$13</f>
        <v>0</v>
      </c>
      <c r="I740" s="169">
        <f>'Order Form'!F225</f>
        <v>6.5</v>
      </c>
      <c r="J740" s="164">
        <f>'Order Form'!L225</f>
        <v>0</v>
      </c>
      <c r="K740" s="164" t="str">
        <f t="shared" si="51"/>
        <v>F</v>
      </c>
      <c r="L740" s="164">
        <f>IF('Pricing + Order Summary'!$O$13&gt;=5000,14,IF('Pricing + Order Summary'!$O$13&gt;=3500,15,IF('Pricing + Order Summary'!$O$13&gt;=2500,16,IF('Pricing + Order Summary'!$O$13&gt;=1000,23,21))))</f>
        <v>21</v>
      </c>
      <c r="M740" s="164" t="str">
        <f t="shared" si="52"/>
        <v>SPR2014-2-0</v>
      </c>
    </row>
    <row r="741" spans="1:13">
      <c r="A741" s="167">
        <f>'Order Form'!A226</f>
        <v>100603</v>
      </c>
      <c r="B741" s="167">
        <f>'Order Form'!A226</f>
        <v>100603</v>
      </c>
      <c r="C741" s="168">
        <f t="shared" si="50"/>
        <v>100603</v>
      </c>
      <c r="D741" s="164">
        <f>'Order Form'!$N$2</f>
        <v>0</v>
      </c>
      <c r="E741" s="165">
        <f>'Order Form'!$L$11</f>
        <v>0</v>
      </c>
      <c r="F741" s="165" t="str">
        <f>IF(ISBLANK('Order Form'!$L$12),"",'Order Form'!$L$12)</f>
        <v/>
      </c>
      <c r="G741" s="165">
        <f t="shared" ca="1" si="49"/>
        <v>41493</v>
      </c>
      <c r="H741" s="166">
        <f>'Order Form'!$L$13</f>
        <v>0</v>
      </c>
      <c r="I741" s="169">
        <f>'Order Form'!F226</f>
        <v>6.5</v>
      </c>
      <c r="J741" s="164">
        <f>'Order Form'!L226</f>
        <v>0</v>
      </c>
      <c r="K741" s="164" t="str">
        <f t="shared" si="51"/>
        <v>F</v>
      </c>
      <c r="L741" s="164">
        <f>IF('Pricing + Order Summary'!$O$13&gt;=5000,14,IF('Pricing + Order Summary'!$O$13&gt;=3500,15,IF('Pricing + Order Summary'!$O$13&gt;=2500,16,IF('Pricing + Order Summary'!$O$13&gt;=1000,23,21))))</f>
        <v>21</v>
      </c>
      <c r="M741" s="164" t="str">
        <f t="shared" si="52"/>
        <v>SPR2014-2-0</v>
      </c>
    </row>
    <row r="742" spans="1:13">
      <c r="A742" s="167">
        <f>'Order Form'!A227</f>
        <v>100037</v>
      </c>
      <c r="B742" s="167">
        <f>'Order Form'!A227</f>
        <v>100037</v>
      </c>
      <c r="C742" s="168">
        <f t="shared" si="50"/>
        <v>100037</v>
      </c>
      <c r="D742" s="164">
        <f>'Order Form'!$N$2</f>
        <v>0</v>
      </c>
      <c r="E742" s="165">
        <f>'Order Form'!$L$11</f>
        <v>0</v>
      </c>
      <c r="F742" s="165" t="str">
        <f>IF(ISBLANK('Order Form'!$L$12),"",'Order Form'!$L$12)</f>
        <v/>
      </c>
      <c r="G742" s="165">
        <f t="shared" ca="1" si="49"/>
        <v>41493</v>
      </c>
      <c r="H742" s="166">
        <f>'Order Form'!$L$13</f>
        <v>0</v>
      </c>
      <c r="I742" s="169">
        <f>'Order Form'!F227</f>
        <v>7.5</v>
      </c>
      <c r="J742" s="164">
        <f>'Order Form'!L227</f>
        <v>0</v>
      </c>
      <c r="K742" s="164" t="str">
        <f t="shared" si="51"/>
        <v>F</v>
      </c>
      <c r="L742" s="164">
        <f>IF('Pricing + Order Summary'!$O$13&gt;=5000,14,IF('Pricing + Order Summary'!$O$13&gt;=3500,15,IF('Pricing + Order Summary'!$O$13&gt;=2500,16,IF('Pricing + Order Summary'!$O$13&gt;=1000,23,21))))</f>
        <v>21</v>
      </c>
      <c r="M742" s="164" t="str">
        <f t="shared" si="52"/>
        <v>SPR2014-2-0</v>
      </c>
    </row>
    <row r="743" spans="1:13">
      <c r="A743" s="167">
        <f>'Order Form'!A228</f>
        <v>100629</v>
      </c>
      <c r="B743" s="167">
        <f>'Order Form'!A228</f>
        <v>100629</v>
      </c>
      <c r="C743" s="168">
        <f t="shared" si="50"/>
        <v>100629</v>
      </c>
      <c r="D743" s="164">
        <f>'Order Form'!$N$2</f>
        <v>0</v>
      </c>
      <c r="E743" s="165">
        <f>'Order Form'!$L$11</f>
        <v>0</v>
      </c>
      <c r="F743" s="165" t="str">
        <f>IF(ISBLANK('Order Form'!$L$12),"",'Order Form'!$L$12)</f>
        <v/>
      </c>
      <c r="G743" s="165">
        <f t="shared" ca="1" si="49"/>
        <v>41493</v>
      </c>
      <c r="H743" s="166">
        <f>'Order Form'!$L$13</f>
        <v>0</v>
      </c>
      <c r="I743" s="169">
        <f>'Order Form'!F228</f>
        <v>7.5</v>
      </c>
      <c r="J743" s="164">
        <f>'Order Form'!L228</f>
        <v>0</v>
      </c>
      <c r="K743" s="164" t="str">
        <f t="shared" si="51"/>
        <v>F</v>
      </c>
      <c r="L743" s="164">
        <f>IF('Pricing + Order Summary'!$O$13&gt;=5000,14,IF('Pricing + Order Summary'!$O$13&gt;=3500,15,IF('Pricing + Order Summary'!$O$13&gt;=2500,16,IF('Pricing + Order Summary'!$O$13&gt;=1000,23,21))))</f>
        <v>21</v>
      </c>
      <c r="M743" s="164" t="str">
        <f t="shared" si="52"/>
        <v>SPR2014-2-0</v>
      </c>
    </row>
    <row r="744" spans="1:13">
      <c r="A744" s="167">
        <f>'Order Form'!A229</f>
        <v>107648</v>
      </c>
      <c r="B744" s="167">
        <f>'Order Form'!A229</f>
        <v>107648</v>
      </c>
      <c r="C744" s="168">
        <f t="shared" si="50"/>
        <v>107648</v>
      </c>
      <c r="D744" s="164">
        <f>'Order Form'!$N$2</f>
        <v>0</v>
      </c>
      <c r="E744" s="165">
        <f>'Order Form'!$L$11</f>
        <v>0</v>
      </c>
      <c r="F744" s="165" t="str">
        <f>IF(ISBLANK('Order Form'!$L$12),"",'Order Form'!$L$12)</f>
        <v/>
      </c>
      <c r="G744" s="165">
        <f t="shared" ca="1" si="49"/>
        <v>41493</v>
      </c>
      <c r="H744" s="166">
        <f>'Order Form'!$L$13</f>
        <v>0</v>
      </c>
      <c r="I744" s="169">
        <f>'Order Form'!F229</f>
        <v>7.5</v>
      </c>
      <c r="J744" s="164">
        <f>'Order Form'!L229</f>
        <v>0</v>
      </c>
      <c r="K744" s="164" t="str">
        <f t="shared" si="51"/>
        <v>F</v>
      </c>
      <c r="L744" s="164">
        <f>IF('Pricing + Order Summary'!$O$13&gt;=5000,14,IF('Pricing + Order Summary'!$O$13&gt;=3500,15,IF('Pricing + Order Summary'!$O$13&gt;=2500,16,IF('Pricing + Order Summary'!$O$13&gt;=1000,23,21))))</f>
        <v>21</v>
      </c>
      <c r="M744" s="164" t="str">
        <f t="shared" si="52"/>
        <v>SPR2014-2-0</v>
      </c>
    </row>
    <row r="745" spans="1:13">
      <c r="A745" s="167">
        <f>'Order Form'!A230</f>
        <v>107657</v>
      </c>
      <c r="B745" s="167">
        <f>'Order Form'!A230</f>
        <v>107657</v>
      </c>
      <c r="C745" s="168">
        <f t="shared" si="50"/>
        <v>107657</v>
      </c>
      <c r="D745" s="164">
        <f>'Order Form'!$N$2</f>
        <v>0</v>
      </c>
      <c r="E745" s="165">
        <f>'Order Form'!$L$11</f>
        <v>0</v>
      </c>
      <c r="F745" s="165" t="str">
        <f>IF(ISBLANK('Order Form'!$L$12),"",'Order Form'!$L$12)</f>
        <v/>
      </c>
      <c r="G745" s="165">
        <f t="shared" ca="1" si="49"/>
        <v>41493</v>
      </c>
      <c r="H745" s="166">
        <f>'Order Form'!$L$13</f>
        <v>0</v>
      </c>
      <c r="I745" s="169">
        <f>'Order Form'!F230</f>
        <v>7.5</v>
      </c>
      <c r="J745" s="164">
        <f>'Order Form'!L230</f>
        <v>0</v>
      </c>
      <c r="K745" s="164" t="str">
        <f t="shared" si="51"/>
        <v>F</v>
      </c>
      <c r="L745" s="164">
        <f>IF('Pricing + Order Summary'!$O$13&gt;=5000,14,IF('Pricing + Order Summary'!$O$13&gt;=3500,15,IF('Pricing + Order Summary'!$O$13&gt;=2500,16,IF('Pricing + Order Summary'!$O$13&gt;=1000,23,21))))</f>
        <v>21</v>
      </c>
      <c r="M745" s="164" t="str">
        <f t="shared" si="52"/>
        <v>SPR2014-2-0</v>
      </c>
    </row>
    <row r="746" spans="1:13">
      <c r="A746" s="167">
        <f>'Order Form'!A231</f>
        <v>105864</v>
      </c>
      <c r="B746" s="167">
        <f>'Order Form'!A231</f>
        <v>105864</v>
      </c>
      <c r="C746" s="168">
        <f t="shared" si="50"/>
        <v>105864</v>
      </c>
      <c r="D746" s="164">
        <f>'Order Form'!$N$2</f>
        <v>0</v>
      </c>
      <c r="E746" s="165">
        <f>'Order Form'!$L$11</f>
        <v>0</v>
      </c>
      <c r="F746" s="165" t="str">
        <f>IF(ISBLANK('Order Form'!$L$12),"",'Order Form'!$L$12)</f>
        <v/>
      </c>
      <c r="G746" s="165">
        <f t="shared" ca="1" si="49"/>
        <v>41493</v>
      </c>
      <c r="H746" s="166">
        <f>'Order Form'!$L$13</f>
        <v>0</v>
      </c>
      <c r="I746" s="169">
        <f>'Order Form'!F231</f>
        <v>7.5</v>
      </c>
      <c r="J746" s="164">
        <f>'Order Form'!L231</f>
        <v>0</v>
      </c>
      <c r="K746" s="164" t="str">
        <f t="shared" si="51"/>
        <v>F</v>
      </c>
      <c r="L746" s="164">
        <f>IF('Pricing + Order Summary'!$O$13&gt;=5000,14,IF('Pricing + Order Summary'!$O$13&gt;=3500,15,IF('Pricing + Order Summary'!$O$13&gt;=2500,16,IF('Pricing + Order Summary'!$O$13&gt;=1000,23,21))))</f>
        <v>21</v>
      </c>
      <c r="M746" s="164" t="str">
        <f t="shared" si="52"/>
        <v>SPR2014-2-0</v>
      </c>
    </row>
    <row r="747" spans="1:13">
      <c r="A747" s="167">
        <f>'Order Form'!A232</f>
        <v>107654</v>
      </c>
      <c r="B747" s="167">
        <f>'Order Form'!A232</f>
        <v>107654</v>
      </c>
      <c r="C747" s="168">
        <f t="shared" si="50"/>
        <v>107654</v>
      </c>
      <c r="D747" s="164">
        <f>'Order Form'!$N$2</f>
        <v>0</v>
      </c>
      <c r="E747" s="165">
        <f>'Order Form'!$L$11</f>
        <v>0</v>
      </c>
      <c r="F747" s="165" t="str">
        <f>IF(ISBLANK('Order Form'!$L$12),"",'Order Form'!$L$12)</f>
        <v/>
      </c>
      <c r="G747" s="165">
        <f t="shared" ca="1" si="49"/>
        <v>41493</v>
      </c>
      <c r="H747" s="166">
        <f>'Order Form'!$L$13</f>
        <v>0</v>
      </c>
      <c r="I747" s="169">
        <f>'Order Form'!F232</f>
        <v>7.5</v>
      </c>
      <c r="J747" s="164">
        <f>'Order Form'!L232</f>
        <v>0</v>
      </c>
      <c r="K747" s="164" t="str">
        <f t="shared" si="51"/>
        <v>F</v>
      </c>
      <c r="L747" s="164">
        <f>IF('Pricing + Order Summary'!$O$13&gt;=5000,14,IF('Pricing + Order Summary'!$O$13&gt;=3500,15,IF('Pricing + Order Summary'!$O$13&gt;=2500,16,IF('Pricing + Order Summary'!$O$13&gt;=1000,23,21))))</f>
        <v>21</v>
      </c>
      <c r="M747" s="164" t="str">
        <f t="shared" si="52"/>
        <v>SPR2014-2-0</v>
      </c>
    </row>
    <row r="748" spans="1:13">
      <c r="A748" s="167">
        <f>'Order Form'!A233</f>
        <v>107656</v>
      </c>
      <c r="B748" s="167">
        <f>'Order Form'!A233</f>
        <v>107656</v>
      </c>
      <c r="C748" s="168">
        <f t="shared" si="50"/>
        <v>107656</v>
      </c>
      <c r="D748" s="164">
        <f>'Order Form'!$N$2</f>
        <v>0</v>
      </c>
      <c r="E748" s="165">
        <f>'Order Form'!$L$11</f>
        <v>0</v>
      </c>
      <c r="F748" s="165" t="str">
        <f>IF(ISBLANK('Order Form'!$L$12),"",'Order Form'!$L$12)</f>
        <v/>
      </c>
      <c r="G748" s="165">
        <f t="shared" ca="1" si="49"/>
        <v>41493</v>
      </c>
      <c r="H748" s="166">
        <f>'Order Form'!$L$13</f>
        <v>0</v>
      </c>
      <c r="I748" s="169">
        <f>'Order Form'!F233</f>
        <v>7.5</v>
      </c>
      <c r="J748" s="164">
        <f>'Order Form'!L233</f>
        <v>0</v>
      </c>
      <c r="K748" s="164" t="str">
        <f t="shared" si="51"/>
        <v>F</v>
      </c>
      <c r="L748" s="164">
        <f>IF('Pricing + Order Summary'!$O$13&gt;=5000,14,IF('Pricing + Order Summary'!$O$13&gt;=3500,15,IF('Pricing + Order Summary'!$O$13&gt;=2500,16,IF('Pricing + Order Summary'!$O$13&gt;=1000,23,21))))</f>
        <v>21</v>
      </c>
      <c r="M748" s="164" t="str">
        <f t="shared" si="52"/>
        <v>SPR2014-2-0</v>
      </c>
    </row>
    <row r="749" spans="1:13">
      <c r="A749" s="167">
        <f>'Order Form'!A234</f>
        <v>107649</v>
      </c>
      <c r="B749" s="167">
        <f>'Order Form'!A234</f>
        <v>107649</v>
      </c>
      <c r="C749" s="168">
        <f t="shared" si="50"/>
        <v>107649</v>
      </c>
      <c r="D749" s="164">
        <f>'Order Form'!$N$2</f>
        <v>0</v>
      </c>
      <c r="E749" s="165">
        <f>'Order Form'!$L$11</f>
        <v>0</v>
      </c>
      <c r="F749" s="165" t="str">
        <f>IF(ISBLANK('Order Form'!$L$12),"",'Order Form'!$L$12)</f>
        <v/>
      </c>
      <c r="G749" s="165">
        <f t="shared" ca="1" si="49"/>
        <v>41493</v>
      </c>
      <c r="H749" s="166">
        <f>'Order Form'!$L$13</f>
        <v>0</v>
      </c>
      <c r="I749" s="169">
        <f>'Order Form'!F234</f>
        <v>7.5</v>
      </c>
      <c r="J749" s="164">
        <f>'Order Form'!L234</f>
        <v>0</v>
      </c>
      <c r="K749" s="164" t="str">
        <f t="shared" si="51"/>
        <v>F</v>
      </c>
      <c r="L749" s="164">
        <f>IF('Pricing + Order Summary'!$O$13&gt;=5000,14,IF('Pricing + Order Summary'!$O$13&gt;=3500,15,IF('Pricing + Order Summary'!$O$13&gt;=2500,16,IF('Pricing + Order Summary'!$O$13&gt;=1000,23,21))))</f>
        <v>21</v>
      </c>
      <c r="M749" s="164" t="str">
        <f t="shared" si="52"/>
        <v>SPR2014-2-0</v>
      </c>
    </row>
    <row r="750" spans="1:13">
      <c r="A750" s="167">
        <f>'Order Form'!A235</f>
        <v>107653</v>
      </c>
      <c r="B750" s="167">
        <f>'Order Form'!A235</f>
        <v>107653</v>
      </c>
      <c r="C750" s="168">
        <f t="shared" si="50"/>
        <v>107653</v>
      </c>
      <c r="D750" s="164">
        <f>'Order Form'!$N$2</f>
        <v>0</v>
      </c>
      <c r="E750" s="165">
        <f>'Order Form'!$L$11</f>
        <v>0</v>
      </c>
      <c r="F750" s="165" t="str">
        <f>IF(ISBLANK('Order Form'!$L$12),"",'Order Form'!$L$12)</f>
        <v/>
      </c>
      <c r="G750" s="165">
        <f t="shared" ca="1" si="49"/>
        <v>41493</v>
      </c>
      <c r="H750" s="166">
        <f>'Order Form'!$L$13</f>
        <v>0</v>
      </c>
      <c r="I750" s="169">
        <f>'Order Form'!F235</f>
        <v>7.5</v>
      </c>
      <c r="J750" s="164">
        <f>'Order Form'!L235</f>
        <v>0</v>
      </c>
      <c r="K750" s="164" t="str">
        <f t="shared" si="51"/>
        <v>F</v>
      </c>
      <c r="L750" s="164">
        <f>IF('Pricing + Order Summary'!$O$13&gt;=5000,14,IF('Pricing + Order Summary'!$O$13&gt;=3500,15,IF('Pricing + Order Summary'!$O$13&gt;=2500,16,IF('Pricing + Order Summary'!$O$13&gt;=1000,23,21))))</f>
        <v>21</v>
      </c>
      <c r="M750" s="164" t="str">
        <f t="shared" si="52"/>
        <v>SPR2014-2-0</v>
      </c>
    </row>
    <row r="751" spans="1:13">
      <c r="A751" s="167">
        <f>'Order Form'!A236</f>
        <v>107655</v>
      </c>
      <c r="B751" s="167">
        <f>'Order Form'!A236</f>
        <v>107655</v>
      </c>
      <c r="C751" s="168">
        <f t="shared" si="50"/>
        <v>107655</v>
      </c>
      <c r="D751" s="164">
        <f>'Order Form'!$N$2</f>
        <v>0</v>
      </c>
      <c r="E751" s="165">
        <f>'Order Form'!$L$11</f>
        <v>0</v>
      </c>
      <c r="F751" s="165" t="str">
        <f>IF(ISBLANK('Order Form'!$L$12),"",'Order Form'!$L$12)</f>
        <v/>
      </c>
      <c r="G751" s="165">
        <f t="shared" ca="1" si="49"/>
        <v>41493</v>
      </c>
      <c r="H751" s="166">
        <f>'Order Form'!$L$13</f>
        <v>0</v>
      </c>
      <c r="I751" s="169">
        <f>'Order Form'!F236</f>
        <v>7.5</v>
      </c>
      <c r="J751" s="164">
        <f>'Order Form'!L236</f>
        <v>0</v>
      </c>
      <c r="K751" s="164" t="str">
        <f t="shared" si="51"/>
        <v>F</v>
      </c>
      <c r="L751" s="164">
        <f>IF('Pricing + Order Summary'!$O$13&gt;=5000,14,IF('Pricing + Order Summary'!$O$13&gt;=3500,15,IF('Pricing + Order Summary'!$O$13&gt;=2500,16,IF('Pricing + Order Summary'!$O$13&gt;=1000,23,21))))</f>
        <v>21</v>
      </c>
      <c r="M751" s="164" t="str">
        <f t="shared" si="52"/>
        <v>SPR2014-2-0</v>
      </c>
    </row>
    <row r="752" spans="1:13">
      <c r="A752" s="167">
        <f>'Order Form'!A237</f>
        <v>105863</v>
      </c>
      <c r="B752" s="167">
        <f>'Order Form'!A237</f>
        <v>105863</v>
      </c>
      <c r="C752" s="168">
        <f t="shared" si="50"/>
        <v>105863</v>
      </c>
      <c r="D752" s="164">
        <f>'Order Form'!$N$2</f>
        <v>0</v>
      </c>
      <c r="E752" s="165">
        <f>'Order Form'!$L$11</f>
        <v>0</v>
      </c>
      <c r="F752" s="165" t="str">
        <f>IF(ISBLANK('Order Form'!$L$12),"",'Order Form'!$L$12)</f>
        <v/>
      </c>
      <c r="G752" s="165">
        <f t="shared" ca="1" si="49"/>
        <v>41493</v>
      </c>
      <c r="H752" s="166">
        <f>'Order Form'!$L$13</f>
        <v>0</v>
      </c>
      <c r="I752" s="169">
        <f>'Order Form'!F237</f>
        <v>7.5</v>
      </c>
      <c r="J752" s="164">
        <f>'Order Form'!L237</f>
        <v>0</v>
      </c>
      <c r="K752" s="164" t="str">
        <f t="shared" si="51"/>
        <v>F</v>
      </c>
      <c r="L752" s="164">
        <f>IF('Pricing + Order Summary'!$O$13&gt;=5000,14,IF('Pricing + Order Summary'!$O$13&gt;=3500,15,IF('Pricing + Order Summary'!$O$13&gt;=2500,16,IF('Pricing + Order Summary'!$O$13&gt;=1000,23,21))))</f>
        <v>21</v>
      </c>
      <c r="M752" s="164" t="str">
        <f t="shared" si="52"/>
        <v>SPR2014-2-0</v>
      </c>
    </row>
    <row r="753" spans="1:13">
      <c r="A753" s="167">
        <f>'Order Form'!A238</f>
        <v>107658</v>
      </c>
      <c r="B753" s="167">
        <f>'Order Form'!A238</f>
        <v>107658</v>
      </c>
      <c r="C753" s="168">
        <f t="shared" si="50"/>
        <v>107658</v>
      </c>
      <c r="D753" s="164">
        <f>'Order Form'!$N$2</f>
        <v>0</v>
      </c>
      <c r="E753" s="165">
        <f>'Order Form'!$L$11</f>
        <v>0</v>
      </c>
      <c r="F753" s="165" t="str">
        <f>IF(ISBLANK('Order Form'!$L$12),"",'Order Form'!$L$12)</f>
        <v/>
      </c>
      <c r="G753" s="165">
        <f t="shared" ca="1" si="49"/>
        <v>41493</v>
      </c>
      <c r="H753" s="166">
        <f>'Order Form'!$L$13</f>
        <v>0</v>
      </c>
      <c r="I753" s="169">
        <f>'Order Form'!F238</f>
        <v>7.5</v>
      </c>
      <c r="J753" s="164">
        <f>'Order Form'!L238</f>
        <v>0</v>
      </c>
      <c r="K753" s="164" t="str">
        <f t="shared" si="51"/>
        <v>F</v>
      </c>
      <c r="L753" s="164">
        <f>IF('Pricing + Order Summary'!$O$13&gt;=5000,14,IF('Pricing + Order Summary'!$O$13&gt;=3500,15,IF('Pricing + Order Summary'!$O$13&gt;=2500,16,IF('Pricing + Order Summary'!$O$13&gt;=1000,23,21))))</f>
        <v>21</v>
      </c>
      <c r="M753" s="164" t="str">
        <f t="shared" si="52"/>
        <v>SPR2014-2-0</v>
      </c>
    </row>
    <row r="754" spans="1:13">
      <c r="A754" s="167">
        <f>'Order Form'!A239</f>
        <v>107652</v>
      </c>
      <c r="B754" s="167">
        <f>'Order Form'!A239</f>
        <v>107652</v>
      </c>
      <c r="C754" s="168">
        <f t="shared" si="50"/>
        <v>107652</v>
      </c>
      <c r="D754" s="164">
        <f>'Order Form'!$N$2</f>
        <v>0</v>
      </c>
      <c r="E754" s="165">
        <f>'Order Form'!$L$11</f>
        <v>0</v>
      </c>
      <c r="F754" s="165" t="str">
        <f>IF(ISBLANK('Order Form'!$L$12),"",'Order Form'!$L$12)</f>
        <v/>
      </c>
      <c r="G754" s="165">
        <f t="shared" ca="1" si="49"/>
        <v>41493</v>
      </c>
      <c r="H754" s="166">
        <f>'Order Form'!$L$13</f>
        <v>0</v>
      </c>
      <c r="I754" s="169">
        <f>'Order Form'!F239</f>
        <v>7.5</v>
      </c>
      <c r="J754" s="164">
        <f>'Order Form'!L239</f>
        <v>0</v>
      </c>
      <c r="K754" s="164" t="str">
        <f t="shared" si="51"/>
        <v>F</v>
      </c>
      <c r="L754" s="164">
        <f>IF('Pricing + Order Summary'!$O$13&gt;=5000,14,IF('Pricing + Order Summary'!$O$13&gt;=3500,15,IF('Pricing + Order Summary'!$O$13&gt;=2500,16,IF('Pricing + Order Summary'!$O$13&gt;=1000,23,21))))</f>
        <v>21</v>
      </c>
      <c r="M754" s="164" t="str">
        <f t="shared" si="52"/>
        <v>SPR2014-2-0</v>
      </c>
    </row>
    <row r="755" spans="1:13">
      <c r="A755" s="167">
        <f>'Order Form'!A240</f>
        <v>107651</v>
      </c>
      <c r="B755" s="167">
        <f>'Order Form'!A240</f>
        <v>107651</v>
      </c>
      <c r="C755" s="168">
        <f t="shared" si="50"/>
        <v>107651</v>
      </c>
      <c r="D755" s="164">
        <f>'Order Form'!$N$2</f>
        <v>0</v>
      </c>
      <c r="E755" s="165">
        <f>'Order Form'!$L$11</f>
        <v>0</v>
      </c>
      <c r="F755" s="165" t="str">
        <f>IF(ISBLANK('Order Form'!$L$12),"",'Order Form'!$L$12)</f>
        <v/>
      </c>
      <c r="G755" s="165">
        <f t="shared" ca="1" si="49"/>
        <v>41493</v>
      </c>
      <c r="H755" s="166">
        <f>'Order Form'!$L$13</f>
        <v>0</v>
      </c>
      <c r="I755" s="169">
        <f>'Order Form'!F240</f>
        <v>7.5</v>
      </c>
      <c r="J755" s="164">
        <f>'Order Form'!L240</f>
        <v>0</v>
      </c>
      <c r="K755" s="164" t="str">
        <f t="shared" si="51"/>
        <v>F</v>
      </c>
      <c r="L755" s="164">
        <f>IF('Pricing + Order Summary'!$O$13&gt;=5000,14,IF('Pricing + Order Summary'!$O$13&gt;=3500,15,IF('Pricing + Order Summary'!$O$13&gt;=2500,16,IF('Pricing + Order Summary'!$O$13&gt;=1000,23,21))))</f>
        <v>21</v>
      </c>
      <c r="M755" s="164" t="str">
        <f t="shared" si="52"/>
        <v>SPR2014-2-0</v>
      </c>
    </row>
    <row r="756" spans="1:13">
      <c r="A756" s="167">
        <f>'Order Form'!A241</f>
        <v>100630</v>
      </c>
      <c r="B756" s="167">
        <f>'Order Form'!A241</f>
        <v>100630</v>
      </c>
      <c r="C756" s="168">
        <f t="shared" si="50"/>
        <v>100630</v>
      </c>
      <c r="D756" s="164">
        <f>'Order Form'!$N$2</f>
        <v>0</v>
      </c>
      <c r="E756" s="165">
        <f>'Order Form'!$L$11</f>
        <v>0</v>
      </c>
      <c r="F756" s="165" t="str">
        <f>IF(ISBLANK('Order Form'!$L$12),"",'Order Form'!$L$12)</f>
        <v/>
      </c>
      <c r="G756" s="165">
        <f t="shared" ca="1" si="49"/>
        <v>41493</v>
      </c>
      <c r="H756" s="166">
        <f>'Order Form'!$L$13</f>
        <v>0</v>
      </c>
      <c r="I756" s="169">
        <f>'Order Form'!F241</f>
        <v>7.5</v>
      </c>
      <c r="J756" s="164">
        <f>'Order Form'!L241</f>
        <v>0</v>
      </c>
      <c r="K756" s="164" t="str">
        <f t="shared" si="51"/>
        <v>F</v>
      </c>
      <c r="L756" s="164">
        <f>IF('Pricing + Order Summary'!$O$13&gt;=5000,14,IF('Pricing + Order Summary'!$O$13&gt;=3500,15,IF('Pricing + Order Summary'!$O$13&gt;=2500,16,IF('Pricing + Order Summary'!$O$13&gt;=1000,23,21))))</f>
        <v>21</v>
      </c>
      <c r="M756" s="164" t="str">
        <f t="shared" si="52"/>
        <v>SPR2014-2-0</v>
      </c>
    </row>
    <row r="757" spans="1:13">
      <c r="A757" s="167">
        <f>'Order Form'!A242</f>
        <v>100035</v>
      </c>
      <c r="B757" s="167">
        <f>'Order Form'!A242</f>
        <v>100035</v>
      </c>
      <c r="C757" s="168">
        <f t="shared" si="50"/>
        <v>100035</v>
      </c>
      <c r="D757" s="164">
        <f>'Order Form'!$N$2</f>
        <v>0</v>
      </c>
      <c r="E757" s="165">
        <f>'Order Form'!$L$11</f>
        <v>0</v>
      </c>
      <c r="F757" s="165" t="str">
        <f>IF(ISBLANK('Order Form'!$L$12),"",'Order Form'!$L$12)</f>
        <v/>
      </c>
      <c r="G757" s="165">
        <f t="shared" ca="1" si="49"/>
        <v>41493</v>
      </c>
      <c r="H757" s="166">
        <f>'Order Form'!$L$13</f>
        <v>0</v>
      </c>
      <c r="I757" s="169">
        <f>'Order Form'!F242</f>
        <v>7.5</v>
      </c>
      <c r="J757" s="164">
        <f>'Order Form'!L242</f>
        <v>0</v>
      </c>
      <c r="K757" s="164" t="str">
        <f t="shared" si="51"/>
        <v>F</v>
      </c>
      <c r="L757" s="164">
        <f>IF('Pricing + Order Summary'!$O$13&gt;=5000,14,IF('Pricing + Order Summary'!$O$13&gt;=3500,15,IF('Pricing + Order Summary'!$O$13&gt;=2500,16,IF('Pricing + Order Summary'!$O$13&gt;=1000,23,21))))</f>
        <v>21</v>
      </c>
      <c r="M757" s="164" t="str">
        <f t="shared" si="52"/>
        <v>SPR2014-2-0</v>
      </c>
    </row>
    <row r="758" spans="1:13">
      <c r="A758" s="167">
        <f>'Order Form'!A243</f>
        <v>104722</v>
      </c>
      <c r="B758" s="167">
        <f>'Order Form'!A243</f>
        <v>104722</v>
      </c>
      <c r="C758" s="168">
        <f t="shared" si="50"/>
        <v>104722</v>
      </c>
      <c r="D758" s="164">
        <f>'Order Form'!$N$2</f>
        <v>0</v>
      </c>
      <c r="E758" s="165">
        <f>'Order Form'!$L$11</f>
        <v>0</v>
      </c>
      <c r="F758" s="165" t="str">
        <f>IF(ISBLANK('Order Form'!$L$12),"",'Order Form'!$L$12)</f>
        <v/>
      </c>
      <c r="G758" s="165">
        <f t="shared" ca="1" si="49"/>
        <v>41493</v>
      </c>
      <c r="H758" s="166">
        <f>'Order Form'!$L$13</f>
        <v>0</v>
      </c>
      <c r="I758" s="169">
        <f>'Order Form'!F243</f>
        <v>7.5</v>
      </c>
      <c r="J758" s="164">
        <f>'Order Form'!L243</f>
        <v>0</v>
      </c>
      <c r="K758" s="164" t="str">
        <f t="shared" si="51"/>
        <v>F</v>
      </c>
      <c r="L758" s="164">
        <f>IF('Pricing + Order Summary'!$O$13&gt;=5000,14,IF('Pricing + Order Summary'!$O$13&gt;=3500,15,IF('Pricing + Order Summary'!$O$13&gt;=2500,16,IF('Pricing + Order Summary'!$O$13&gt;=1000,23,21))))</f>
        <v>21</v>
      </c>
      <c r="M758" s="164" t="str">
        <f t="shared" si="52"/>
        <v>SPR2014-2-0</v>
      </c>
    </row>
    <row r="759" spans="1:13">
      <c r="A759" s="167">
        <f>'Order Form'!A244</f>
        <v>100628</v>
      </c>
      <c r="B759" s="167">
        <f>'Order Form'!A244</f>
        <v>100628</v>
      </c>
      <c r="C759" s="168">
        <f t="shared" si="50"/>
        <v>100628</v>
      </c>
      <c r="D759" s="164">
        <f>'Order Form'!$N$2</f>
        <v>0</v>
      </c>
      <c r="E759" s="165">
        <f>'Order Form'!$L$11</f>
        <v>0</v>
      </c>
      <c r="F759" s="165" t="str">
        <f>IF(ISBLANK('Order Form'!$L$12),"",'Order Form'!$L$12)</f>
        <v/>
      </c>
      <c r="G759" s="165">
        <f t="shared" ca="1" si="49"/>
        <v>41493</v>
      </c>
      <c r="H759" s="166">
        <f>'Order Form'!$L$13</f>
        <v>0</v>
      </c>
      <c r="I759" s="169">
        <f>'Order Form'!F244</f>
        <v>7.5</v>
      </c>
      <c r="J759" s="164">
        <f>'Order Form'!L244</f>
        <v>0</v>
      </c>
      <c r="K759" s="164" t="str">
        <f t="shared" si="51"/>
        <v>F</v>
      </c>
      <c r="L759" s="164">
        <f>IF('Pricing + Order Summary'!$O$13&gt;=5000,14,IF('Pricing + Order Summary'!$O$13&gt;=3500,15,IF('Pricing + Order Summary'!$O$13&gt;=2500,16,IF('Pricing + Order Summary'!$O$13&gt;=1000,23,21))))</f>
        <v>21</v>
      </c>
      <c r="M759" s="164" t="str">
        <f t="shared" si="52"/>
        <v>SPR2014-2-0</v>
      </c>
    </row>
    <row r="760" spans="1:13">
      <c r="A760" s="167">
        <f>'Order Form'!A245</f>
        <v>107650</v>
      </c>
      <c r="B760" s="167">
        <f>'Order Form'!A245</f>
        <v>107650</v>
      </c>
      <c r="C760" s="168">
        <f t="shared" si="50"/>
        <v>107650</v>
      </c>
      <c r="D760" s="164">
        <f>'Order Form'!$N$2</f>
        <v>0</v>
      </c>
      <c r="E760" s="165">
        <f>'Order Form'!$L$11</f>
        <v>0</v>
      </c>
      <c r="F760" s="165" t="str">
        <f>IF(ISBLANK('Order Form'!$L$12),"",'Order Form'!$L$12)</f>
        <v/>
      </c>
      <c r="G760" s="165">
        <f t="shared" ca="1" si="49"/>
        <v>41493</v>
      </c>
      <c r="H760" s="166">
        <f>'Order Form'!$L$13</f>
        <v>0</v>
      </c>
      <c r="I760" s="169">
        <f>'Order Form'!F245</f>
        <v>7.5</v>
      </c>
      <c r="J760" s="164">
        <f>'Order Form'!L245</f>
        <v>0</v>
      </c>
      <c r="K760" s="164" t="str">
        <f t="shared" si="51"/>
        <v>F</v>
      </c>
      <c r="L760" s="164">
        <f>IF('Pricing + Order Summary'!$O$13&gt;=5000,14,IF('Pricing + Order Summary'!$O$13&gt;=3500,15,IF('Pricing + Order Summary'!$O$13&gt;=2500,16,IF('Pricing + Order Summary'!$O$13&gt;=1000,23,21))))</f>
        <v>21</v>
      </c>
      <c r="M760" s="164" t="str">
        <f t="shared" si="52"/>
        <v>SPR2014-2-0</v>
      </c>
    </row>
    <row r="761" spans="1:13">
      <c r="A761" s="167">
        <f>'Order Form'!A246</f>
        <v>100622</v>
      </c>
      <c r="B761" s="167">
        <f>'Order Form'!A246</f>
        <v>100622</v>
      </c>
      <c r="C761" s="168">
        <f t="shared" si="50"/>
        <v>100622</v>
      </c>
      <c r="D761" s="164">
        <f>'Order Form'!$N$2</f>
        <v>0</v>
      </c>
      <c r="E761" s="165">
        <f>'Order Form'!$L$11</f>
        <v>0</v>
      </c>
      <c r="F761" s="165" t="str">
        <f>IF(ISBLANK('Order Form'!$L$12),"",'Order Form'!$L$12)</f>
        <v/>
      </c>
      <c r="G761" s="165">
        <f t="shared" ca="1" si="49"/>
        <v>41493</v>
      </c>
      <c r="H761" s="166">
        <f>'Order Form'!$L$13</f>
        <v>0</v>
      </c>
      <c r="I761" s="169">
        <f>'Order Form'!F246</f>
        <v>7.5</v>
      </c>
      <c r="J761" s="164">
        <f>'Order Form'!L246</f>
        <v>0</v>
      </c>
      <c r="K761" s="164" t="str">
        <f t="shared" si="51"/>
        <v>F</v>
      </c>
      <c r="L761" s="164">
        <f>IF('Pricing + Order Summary'!$O$13&gt;=5000,14,IF('Pricing + Order Summary'!$O$13&gt;=3500,15,IF('Pricing + Order Summary'!$O$13&gt;=2500,16,IF('Pricing + Order Summary'!$O$13&gt;=1000,23,21))))</f>
        <v>21</v>
      </c>
      <c r="M761" s="164" t="str">
        <f t="shared" si="52"/>
        <v>SPR2014-2-0</v>
      </c>
    </row>
    <row r="762" spans="1:13">
      <c r="A762" s="167">
        <f>'Order Form'!A247</f>
        <v>100156</v>
      </c>
      <c r="B762" s="167">
        <f>'Order Form'!A247</f>
        <v>100156</v>
      </c>
      <c r="C762" s="168">
        <f t="shared" si="50"/>
        <v>100156</v>
      </c>
      <c r="D762" s="164">
        <f>'Order Form'!$N$2</f>
        <v>0</v>
      </c>
      <c r="E762" s="165">
        <f>'Order Form'!$L$11</f>
        <v>0</v>
      </c>
      <c r="F762" s="165" t="str">
        <f>IF(ISBLANK('Order Form'!$L$12),"",'Order Form'!$L$12)</f>
        <v/>
      </c>
      <c r="G762" s="165">
        <f t="shared" ca="1" si="49"/>
        <v>41493</v>
      </c>
      <c r="H762" s="166">
        <f>'Order Form'!$L$13</f>
        <v>0</v>
      </c>
      <c r="I762" s="169">
        <f>'Order Form'!F247</f>
        <v>7.5</v>
      </c>
      <c r="J762" s="164">
        <f>'Order Form'!L247</f>
        <v>0</v>
      </c>
      <c r="K762" s="164" t="str">
        <f t="shared" si="51"/>
        <v>F</v>
      </c>
      <c r="L762" s="164">
        <f>IF('Pricing + Order Summary'!$O$13&gt;=5000,14,IF('Pricing + Order Summary'!$O$13&gt;=3500,15,IF('Pricing + Order Summary'!$O$13&gt;=2500,16,IF('Pricing + Order Summary'!$O$13&gt;=1000,23,21))))</f>
        <v>21</v>
      </c>
      <c r="M762" s="164" t="str">
        <f t="shared" si="52"/>
        <v>SPR2014-2-0</v>
      </c>
    </row>
    <row r="763" spans="1:13">
      <c r="A763" s="167">
        <f>'Order Form'!A248</f>
        <v>100158</v>
      </c>
      <c r="B763" s="167">
        <f>'Order Form'!A248</f>
        <v>100158</v>
      </c>
      <c r="C763" s="168">
        <f t="shared" si="50"/>
        <v>100158</v>
      </c>
      <c r="D763" s="164">
        <f>'Order Form'!$N$2</f>
        <v>0</v>
      </c>
      <c r="E763" s="165">
        <f>'Order Form'!$L$11</f>
        <v>0</v>
      </c>
      <c r="F763" s="165" t="str">
        <f>IF(ISBLANK('Order Form'!$L$12),"",'Order Form'!$L$12)</f>
        <v/>
      </c>
      <c r="G763" s="165">
        <f t="shared" ca="1" si="49"/>
        <v>41493</v>
      </c>
      <c r="H763" s="166">
        <f>'Order Form'!$L$13</f>
        <v>0</v>
      </c>
      <c r="I763" s="169">
        <f>'Order Form'!F248</f>
        <v>7.5</v>
      </c>
      <c r="J763" s="164">
        <f>'Order Form'!L248</f>
        <v>0</v>
      </c>
      <c r="K763" s="164" t="str">
        <f t="shared" si="51"/>
        <v>F</v>
      </c>
      <c r="L763" s="164">
        <f>IF('Pricing + Order Summary'!$O$13&gt;=5000,14,IF('Pricing + Order Summary'!$O$13&gt;=3500,15,IF('Pricing + Order Summary'!$O$13&gt;=2500,16,IF('Pricing + Order Summary'!$O$13&gt;=1000,23,21))))</f>
        <v>21</v>
      </c>
      <c r="M763" s="164" t="str">
        <f t="shared" si="52"/>
        <v>SPR2014-2-0</v>
      </c>
    </row>
    <row r="764" spans="1:13">
      <c r="A764" s="167">
        <f>'Order Form'!A249</f>
        <v>100159</v>
      </c>
      <c r="B764" s="167">
        <f>'Order Form'!A249</f>
        <v>100159</v>
      </c>
      <c r="C764" s="168">
        <f t="shared" si="50"/>
        <v>100159</v>
      </c>
      <c r="D764" s="164">
        <f>'Order Form'!$N$2</f>
        <v>0</v>
      </c>
      <c r="E764" s="165">
        <f>'Order Form'!$L$11</f>
        <v>0</v>
      </c>
      <c r="F764" s="165" t="str">
        <f>IF(ISBLANK('Order Form'!$L$12),"",'Order Form'!$L$12)</f>
        <v/>
      </c>
      <c r="G764" s="165">
        <f t="shared" ca="1" si="49"/>
        <v>41493</v>
      </c>
      <c r="H764" s="166">
        <f>'Order Form'!$L$13</f>
        <v>0</v>
      </c>
      <c r="I764" s="169">
        <f>'Order Form'!F249</f>
        <v>7.5</v>
      </c>
      <c r="J764" s="164">
        <f>'Order Form'!L249</f>
        <v>0</v>
      </c>
      <c r="K764" s="164" t="str">
        <f t="shared" si="51"/>
        <v>F</v>
      </c>
      <c r="L764" s="164">
        <f>IF('Pricing + Order Summary'!$O$13&gt;=5000,14,IF('Pricing + Order Summary'!$O$13&gt;=3500,15,IF('Pricing + Order Summary'!$O$13&gt;=2500,16,IF('Pricing + Order Summary'!$O$13&gt;=1000,23,21))))</f>
        <v>21</v>
      </c>
      <c r="M764" s="164" t="str">
        <f t="shared" si="52"/>
        <v>SPR2014-2-0</v>
      </c>
    </row>
    <row r="765" spans="1:13">
      <c r="A765" s="167">
        <f>'Order Form'!A250</f>
        <v>100618</v>
      </c>
      <c r="B765" s="167">
        <f>'Order Form'!A250</f>
        <v>100618</v>
      </c>
      <c r="C765" s="168">
        <f t="shared" si="50"/>
        <v>100618</v>
      </c>
      <c r="D765" s="164">
        <f>'Order Form'!$N$2</f>
        <v>0</v>
      </c>
      <c r="E765" s="165">
        <f>'Order Form'!$L$11</f>
        <v>0</v>
      </c>
      <c r="F765" s="165" t="str">
        <f>IF(ISBLANK('Order Form'!$L$12),"",'Order Form'!$L$12)</f>
        <v/>
      </c>
      <c r="G765" s="165">
        <f t="shared" ca="1" si="49"/>
        <v>41493</v>
      </c>
      <c r="H765" s="166">
        <f>'Order Form'!$L$13</f>
        <v>0</v>
      </c>
      <c r="I765" s="169">
        <f>'Order Form'!F250</f>
        <v>7.5</v>
      </c>
      <c r="J765" s="164">
        <f>'Order Form'!L250</f>
        <v>0</v>
      </c>
      <c r="K765" s="164" t="str">
        <f t="shared" si="51"/>
        <v>F</v>
      </c>
      <c r="L765" s="164">
        <f>IF('Pricing + Order Summary'!$O$13&gt;=5000,14,IF('Pricing + Order Summary'!$O$13&gt;=3500,15,IF('Pricing + Order Summary'!$O$13&gt;=2500,16,IF('Pricing + Order Summary'!$O$13&gt;=1000,23,21))))</f>
        <v>21</v>
      </c>
      <c r="M765" s="164" t="str">
        <f t="shared" si="52"/>
        <v>SPR2014-2-0</v>
      </c>
    </row>
    <row r="766" spans="1:13">
      <c r="A766" s="167">
        <f>'Order Form'!A251</f>
        <v>100030</v>
      </c>
      <c r="B766" s="167">
        <f>'Order Form'!A251</f>
        <v>100030</v>
      </c>
      <c r="C766" s="168">
        <f t="shared" si="50"/>
        <v>100030</v>
      </c>
      <c r="D766" s="164">
        <f>'Order Form'!$N$2</f>
        <v>0</v>
      </c>
      <c r="E766" s="165">
        <f>'Order Form'!$L$11</f>
        <v>0</v>
      </c>
      <c r="F766" s="165" t="str">
        <f>IF(ISBLANK('Order Form'!$L$12),"",'Order Form'!$L$12)</f>
        <v/>
      </c>
      <c r="G766" s="165">
        <f t="shared" ca="1" si="49"/>
        <v>41493</v>
      </c>
      <c r="H766" s="166">
        <f>'Order Form'!$L$13</f>
        <v>0</v>
      </c>
      <c r="I766" s="169">
        <f>'Order Form'!F251</f>
        <v>7.5</v>
      </c>
      <c r="J766" s="164">
        <f>'Order Form'!L251</f>
        <v>0</v>
      </c>
      <c r="K766" s="164" t="str">
        <f t="shared" si="51"/>
        <v>F</v>
      </c>
      <c r="L766" s="164">
        <f>IF('Pricing + Order Summary'!$O$13&gt;=5000,14,IF('Pricing + Order Summary'!$O$13&gt;=3500,15,IF('Pricing + Order Summary'!$O$13&gt;=2500,16,IF('Pricing + Order Summary'!$O$13&gt;=1000,23,21))))</f>
        <v>21</v>
      </c>
      <c r="M766" s="164" t="str">
        <f t="shared" si="52"/>
        <v>SPR2014-2-0</v>
      </c>
    </row>
    <row r="767" spans="1:13">
      <c r="A767" s="167">
        <f>'Order Form'!A252</f>
        <v>100644</v>
      </c>
      <c r="B767" s="167">
        <f>'Order Form'!A252</f>
        <v>100644</v>
      </c>
      <c r="C767" s="168">
        <f t="shared" si="50"/>
        <v>100644</v>
      </c>
      <c r="D767" s="164">
        <f>'Order Form'!$N$2</f>
        <v>0</v>
      </c>
      <c r="E767" s="165">
        <f>'Order Form'!$L$11</f>
        <v>0</v>
      </c>
      <c r="F767" s="165" t="str">
        <f>IF(ISBLANK('Order Form'!$L$12),"",'Order Form'!$L$12)</f>
        <v/>
      </c>
      <c r="G767" s="165">
        <f t="shared" ca="1" si="49"/>
        <v>41493</v>
      </c>
      <c r="H767" s="166">
        <f>'Order Form'!$L$13</f>
        <v>0</v>
      </c>
      <c r="I767" s="169">
        <f>'Order Form'!F252</f>
        <v>7.5</v>
      </c>
      <c r="J767" s="164">
        <f>'Order Form'!L252</f>
        <v>0</v>
      </c>
      <c r="K767" s="164" t="str">
        <f t="shared" si="51"/>
        <v>F</v>
      </c>
      <c r="L767" s="164">
        <f>IF('Pricing + Order Summary'!$O$13&gt;=5000,14,IF('Pricing + Order Summary'!$O$13&gt;=3500,15,IF('Pricing + Order Summary'!$O$13&gt;=2500,16,IF('Pricing + Order Summary'!$O$13&gt;=1000,23,21))))</f>
        <v>21</v>
      </c>
      <c r="M767" s="164" t="str">
        <f t="shared" si="52"/>
        <v>SPR2014-2-0</v>
      </c>
    </row>
    <row r="768" spans="1:13">
      <c r="A768" s="167">
        <f>'Order Form'!A253</f>
        <v>15271</v>
      </c>
      <c r="B768" s="167">
        <f>'Order Form'!A253</f>
        <v>15271</v>
      </c>
      <c r="C768" s="168">
        <f t="shared" si="50"/>
        <v>15271</v>
      </c>
      <c r="D768" s="164">
        <f>'Order Form'!$N$2</f>
        <v>0</v>
      </c>
      <c r="E768" s="165">
        <f>'Order Form'!$L$11</f>
        <v>0</v>
      </c>
      <c r="F768" s="165" t="str">
        <f>IF(ISBLANK('Order Form'!$L$12),"",'Order Form'!$L$12)</f>
        <v/>
      </c>
      <c r="G768" s="165">
        <f t="shared" ca="1" si="49"/>
        <v>41493</v>
      </c>
      <c r="H768" s="166">
        <f>'Order Form'!$L$13</f>
        <v>0</v>
      </c>
      <c r="I768" s="169">
        <f>'Order Form'!F253</f>
        <v>13.5</v>
      </c>
      <c r="J768" s="164">
        <f>'Order Form'!L253</f>
        <v>0</v>
      </c>
      <c r="K768" s="164" t="str">
        <f t="shared" si="51"/>
        <v>F</v>
      </c>
      <c r="L768" s="164">
        <f>IF('Pricing + Order Summary'!$O$13&gt;=5000,14,IF('Pricing + Order Summary'!$O$13&gt;=3500,15,IF('Pricing + Order Summary'!$O$13&gt;=2500,16,IF('Pricing + Order Summary'!$O$13&gt;=1000,23,21))))</f>
        <v>21</v>
      </c>
      <c r="M768" s="164" t="str">
        <f t="shared" si="52"/>
        <v>SPR2014-2-0</v>
      </c>
    </row>
    <row r="769" spans="1:13">
      <c r="A769" s="167">
        <f>'Order Form'!A254</f>
        <v>15272</v>
      </c>
      <c r="B769" s="167">
        <f>'Order Form'!A254</f>
        <v>15272</v>
      </c>
      <c r="C769" s="168">
        <f t="shared" si="50"/>
        <v>15272</v>
      </c>
      <c r="D769" s="164">
        <f>'Order Form'!$N$2</f>
        <v>0</v>
      </c>
      <c r="E769" s="165">
        <f>'Order Form'!$L$11</f>
        <v>0</v>
      </c>
      <c r="F769" s="165" t="str">
        <f>IF(ISBLANK('Order Form'!$L$12),"",'Order Form'!$L$12)</f>
        <v/>
      </c>
      <c r="G769" s="165">
        <f t="shared" ca="1" si="49"/>
        <v>41493</v>
      </c>
      <c r="H769" s="166">
        <f>'Order Form'!$L$13</f>
        <v>0</v>
      </c>
      <c r="I769" s="169">
        <f>'Order Form'!F254</f>
        <v>13.5</v>
      </c>
      <c r="J769" s="164">
        <f>'Order Form'!L254</f>
        <v>0</v>
      </c>
      <c r="K769" s="164" t="str">
        <f t="shared" si="51"/>
        <v>F</v>
      </c>
      <c r="L769" s="164">
        <f>IF('Pricing + Order Summary'!$O$13&gt;=5000,14,IF('Pricing + Order Summary'!$O$13&gt;=3500,15,IF('Pricing + Order Summary'!$O$13&gt;=2500,16,IF('Pricing + Order Summary'!$O$13&gt;=1000,23,21))))</f>
        <v>21</v>
      </c>
      <c r="M769" s="164" t="str">
        <f t="shared" si="52"/>
        <v>SPR2014-2-0</v>
      </c>
    </row>
    <row r="770" spans="1:13">
      <c r="A770" s="167">
        <f>'Order Form'!A255</f>
        <v>15273</v>
      </c>
      <c r="B770" s="167">
        <f>'Order Form'!A255</f>
        <v>15273</v>
      </c>
      <c r="C770" s="168">
        <f t="shared" si="50"/>
        <v>15273</v>
      </c>
      <c r="D770" s="164">
        <f>'Order Form'!$N$2</f>
        <v>0</v>
      </c>
      <c r="E770" s="165">
        <f>'Order Form'!$L$11</f>
        <v>0</v>
      </c>
      <c r="F770" s="165" t="str">
        <f>IF(ISBLANK('Order Form'!$L$12),"",'Order Form'!$L$12)</f>
        <v/>
      </c>
      <c r="G770" s="165">
        <f t="shared" ref="G770:G833" ca="1" si="53">TODAY()</f>
        <v>41493</v>
      </c>
      <c r="H770" s="166">
        <f>'Order Form'!$L$13</f>
        <v>0</v>
      </c>
      <c r="I770" s="169">
        <f>'Order Form'!F255</f>
        <v>13.5</v>
      </c>
      <c r="J770" s="164">
        <f>'Order Form'!L255</f>
        <v>0</v>
      </c>
      <c r="K770" s="164" t="str">
        <f t="shared" si="51"/>
        <v>F</v>
      </c>
      <c r="L770" s="164">
        <f>IF('Pricing + Order Summary'!$O$13&gt;=5000,14,IF('Pricing + Order Summary'!$O$13&gt;=3500,15,IF('Pricing + Order Summary'!$O$13&gt;=2500,16,IF('Pricing + Order Summary'!$O$13&gt;=1000,23,21))))</f>
        <v>21</v>
      </c>
      <c r="M770" s="164" t="str">
        <f t="shared" si="52"/>
        <v>SPR2014-2-0</v>
      </c>
    </row>
    <row r="771" spans="1:13">
      <c r="A771" s="167">
        <f>'Order Form'!A256</f>
        <v>15274</v>
      </c>
      <c r="B771" s="167">
        <f>'Order Form'!A256</f>
        <v>15274</v>
      </c>
      <c r="C771" s="168">
        <f t="shared" si="50"/>
        <v>15274</v>
      </c>
      <c r="D771" s="164">
        <f>'Order Form'!$N$2</f>
        <v>0</v>
      </c>
      <c r="E771" s="165">
        <f>'Order Form'!$L$11</f>
        <v>0</v>
      </c>
      <c r="F771" s="165" t="str">
        <f>IF(ISBLANK('Order Form'!$L$12),"",'Order Form'!$L$12)</f>
        <v/>
      </c>
      <c r="G771" s="165">
        <f t="shared" ca="1" si="53"/>
        <v>41493</v>
      </c>
      <c r="H771" s="166">
        <f>'Order Form'!$L$13</f>
        <v>0</v>
      </c>
      <c r="I771" s="169">
        <f>'Order Form'!F256</f>
        <v>13.5</v>
      </c>
      <c r="J771" s="164">
        <f>'Order Form'!L256</f>
        <v>0</v>
      </c>
      <c r="K771" s="164" t="str">
        <f t="shared" si="51"/>
        <v>F</v>
      </c>
      <c r="L771" s="164">
        <f>IF('Pricing + Order Summary'!$O$13&gt;=5000,14,IF('Pricing + Order Summary'!$O$13&gt;=3500,15,IF('Pricing + Order Summary'!$O$13&gt;=2500,16,IF('Pricing + Order Summary'!$O$13&gt;=1000,23,21))))</f>
        <v>21</v>
      </c>
      <c r="M771" s="164" t="str">
        <f t="shared" si="52"/>
        <v>SPR2014-2-0</v>
      </c>
    </row>
    <row r="772" spans="1:13">
      <c r="A772" s="167">
        <f>'Order Form'!A257</f>
        <v>15279</v>
      </c>
      <c r="B772" s="167">
        <f>'Order Form'!A257</f>
        <v>15279</v>
      </c>
      <c r="C772" s="168">
        <f t="shared" si="50"/>
        <v>15279</v>
      </c>
      <c r="D772" s="164">
        <f>'Order Form'!$N$2</f>
        <v>0</v>
      </c>
      <c r="E772" s="165">
        <f>'Order Form'!$L$11</f>
        <v>0</v>
      </c>
      <c r="F772" s="165" t="str">
        <f>IF(ISBLANK('Order Form'!$L$12),"",'Order Form'!$L$12)</f>
        <v/>
      </c>
      <c r="G772" s="165">
        <f t="shared" ca="1" si="53"/>
        <v>41493</v>
      </c>
      <c r="H772" s="166">
        <f>'Order Form'!$L$13</f>
        <v>0</v>
      </c>
      <c r="I772" s="169">
        <f>'Order Form'!F257</f>
        <v>13.5</v>
      </c>
      <c r="J772" s="164">
        <f>'Order Form'!L257</f>
        <v>0</v>
      </c>
      <c r="K772" s="164" t="str">
        <f t="shared" si="51"/>
        <v>F</v>
      </c>
      <c r="L772" s="164">
        <f>IF('Pricing + Order Summary'!$O$13&gt;=5000,14,IF('Pricing + Order Summary'!$O$13&gt;=3500,15,IF('Pricing + Order Summary'!$O$13&gt;=2500,16,IF('Pricing + Order Summary'!$O$13&gt;=1000,23,21))))</f>
        <v>21</v>
      </c>
      <c r="M772" s="164" t="str">
        <f t="shared" si="52"/>
        <v>SPR2014-2-0</v>
      </c>
    </row>
    <row r="773" spans="1:13">
      <c r="A773" s="167">
        <f>'Order Form'!A258</f>
        <v>15280</v>
      </c>
      <c r="B773" s="167">
        <f>'Order Form'!A258</f>
        <v>15280</v>
      </c>
      <c r="C773" s="168">
        <f t="shared" si="50"/>
        <v>15280</v>
      </c>
      <c r="D773" s="164">
        <f>'Order Form'!$N$2</f>
        <v>0</v>
      </c>
      <c r="E773" s="165">
        <f>'Order Form'!$L$11</f>
        <v>0</v>
      </c>
      <c r="F773" s="165" t="str">
        <f>IF(ISBLANK('Order Form'!$L$12),"",'Order Form'!$L$12)</f>
        <v/>
      </c>
      <c r="G773" s="165">
        <f t="shared" ca="1" si="53"/>
        <v>41493</v>
      </c>
      <c r="H773" s="166">
        <f>'Order Form'!$L$13</f>
        <v>0</v>
      </c>
      <c r="I773" s="169">
        <f>'Order Form'!F258</f>
        <v>13.5</v>
      </c>
      <c r="J773" s="164">
        <f>'Order Form'!L258</f>
        <v>0</v>
      </c>
      <c r="K773" s="164" t="str">
        <f t="shared" si="51"/>
        <v>F</v>
      </c>
      <c r="L773" s="164">
        <f>IF('Pricing + Order Summary'!$O$13&gt;=5000,14,IF('Pricing + Order Summary'!$O$13&gt;=3500,15,IF('Pricing + Order Summary'!$O$13&gt;=2500,16,IF('Pricing + Order Summary'!$O$13&gt;=1000,23,21))))</f>
        <v>21</v>
      </c>
      <c r="M773" s="164" t="str">
        <f t="shared" si="52"/>
        <v>SPR2014-2-0</v>
      </c>
    </row>
    <row r="774" spans="1:13">
      <c r="A774" s="167">
        <f>'Order Form'!A259</f>
        <v>15281</v>
      </c>
      <c r="B774" s="167">
        <f>'Order Form'!A259</f>
        <v>15281</v>
      </c>
      <c r="C774" s="168">
        <f t="shared" si="50"/>
        <v>15281</v>
      </c>
      <c r="D774" s="164">
        <f>'Order Form'!$N$2</f>
        <v>0</v>
      </c>
      <c r="E774" s="165">
        <f>'Order Form'!$L$11</f>
        <v>0</v>
      </c>
      <c r="F774" s="165" t="str">
        <f>IF(ISBLANK('Order Form'!$L$12),"",'Order Form'!$L$12)</f>
        <v/>
      </c>
      <c r="G774" s="165">
        <f t="shared" ca="1" si="53"/>
        <v>41493</v>
      </c>
      <c r="H774" s="166">
        <f>'Order Form'!$L$13</f>
        <v>0</v>
      </c>
      <c r="I774" s="169">
        <f>'Order Form'!F259</f>
        <v>13.5</v>
      </c>
      <c r="J774" s="164">
        <f>'Order Form'!L259</f>
        <v>0</v>
      </c>
      <c r="K774" s="164" t="str">
        <f t="shared" si="51"/>
        <v>F</v>
      </c>
      <c r="L774" s="164">
        <f>IF('Pricing + Order Summary'!$O$13&gt;=5000,14,IF('Pricing + Order Summary'!$O$13&gt;=3500,15,IF('Pricing + Order Summary'!$O$13&gt;=2500,16,IF('Pricing + Order Summary'!$O$13&gt;=1000,23,21))))</f>
        <v>21</v>
      </c>
      <c r="M774" s="164" t="str">
        <f t="shared" si="52"/>
        <v>SPR2014-2-0</v>
      </c>
    </row>
    <row r="775" spans="1:13">
      <c r="A775" s="167">
        <f>'Order Form'!A260</f>
        <v>15282</v>
      </c>
      <c r="B775" s="167">
        <f>'Order Form'!A260</f>
        <v>15282</v>
      </c>
      <c r="C775" s="168">
        <f t="shared" si="50"/>
        <v>15282</v>
      </c>
      <c r="D775" s="164">
        <f>'Order Form'!$N$2</f>
        <v>0</v>
      </c>
      <c r="E775" s="165">
        <f>'Order Form'!$L$11</f>
        <v>0</v>
      </c>
      <c r="F775" s="165" t="str">
        <f>IF(ISBLANK('Order Form'!$L$12),"",'Order Form'!$L$12)</f>
        <v/>
      </c>
      <c r="G775" s="165">
        <f t="shared" ca="1" si="53"/>
        <v>41493</v>
      </c>
      <c r="H775" s="166">
        <f>'Order Form'!$L$13</f>
        <v>0</v>
      </c>
      <c r="I775" s="169">
        <f>'Order Form'!F260</f>
        <v>13.5</v>
      </c>
      <c r="J775" s="164">
        <f>'Order Form'!L260</f>
        <v>0</v>
      </c>
      <c r="K775" s="164" t="str">
        <f t="shared" si="51"/>
        <v>F</v>
      </c>
      <c r="L775" s="164">
        <f>IF('Pricing + Order Summary'!$O$13&gt;=5000,14,IF('Pricing + Order Summary'!$O$13&gt;=3500,15,IF('Pricing + Order Summary'!$O$13&gt;=2500,16,IF('Pricing + Order Summary'!$O$13&gt;=1000,23,21))))</f>
        <v>21</v>
      </c>
      <c r="M775" s="164" t="str">
        <f t="shared" si="52"/>
        <v>SPR2014-2-0</v>
      </c>
    </row>
    <row r="776" spans="1:13">
      <c r="A776" s="167">
        <f>'Order Form'!A261</f>
        <v>15263</v>
      </c>
      <c r="B776" s="167">
        <f>'Order Form'!A261</f>
        <v>15263</v>
      </c>
      <c r="C776" s="168">
        <f t="shared" si="50"/>
        <v>15263</v>
      </c>
      <c r="D776" s="164">
        <f>'Order Form'!$N$2</f>
        <v>0</v>
      </c>
      <c r="E776" s="165">
        <f>'Order Form'!$L$11</f>
        <v>0</v>
      </c>
      <c r="F776" s="165" t="str">
        <f>IF(ISBLANK('Order Form'!$L$12),"",'Order Form'!$L$12)</f>
        <v/>
      </c>
      <c r="G776" s="165">
        <f t="shared" ca="1" si="53"/>
        <v>41493</v>
      </c>
      <c r="H776" s="166">
        <f>'Order Form'!$L$13</f>
        <v>0</v>
      </c>
      <c r="I776" s="169">
        <f>'Order Form'!F261</f>
        <v>13.5</v>
      </c>
      <c r="J776" s="164">
        <f>'Order Form'!L261</f>
        <v>0</v>
      </c>
      <c r="K776" s="164" t="str">
        <f t="shared" si="51"/>
        <v>F</v>
      </c>
      <c r="L776" s="164">
        <f>IF('Pricing + Order Summary'!$O$13&gt;=5000,14,IF('Pricing + Order Summary'!$O$13&gt;=3500,15,IF('Pricing + Order Summary'!$O$13&gt;=2500,16,IF('Pricing + Order Summary'!$O$13&gt;=1000,23,21))))</f>
        <v>21</v>
      </c>
      <c r="M776" s="164" t="str">
        <f t="shared" si="52"/>
        <v>SPR2014-2-0</v>
      </c>
    </row>
    <row r="777" spans="1:13">
      <c r="A777" s="167">
        <f>'Order Form'!A262</f>
        <v>15264</v>
      </c>
      <c r="B777" s="167">
        <f>'Order Form'!A262</f>
        <v>15264</v>
      </c>
      <c r="C777" s="168">
        <f t="shared" si="50"/>
        <v>15264</v>
      </c>
      <c r="D777" s="164">
        <f>'Order Form'!$N$2</f>
        <v>0</v>
      </c>
      <c r="E777" s="165">
        <f>'Order Form'!$L$11</f>
        <v>0</v>
      </c>
      <c r="F777" s="165" t="str">
        <f>IF(ISBLANK('Order Form'!$L$12),"",'Order Form'!$L$12)</f>
        <v/>
      </c>
      <c r="G777" s="165">
        <f t="shared" ca="1" si="53"/>
        <v>41493</v>
      </c>
      <c r="H777" s="166">
        <f>'Order Form'!$L$13</f>
        <v>0</v>
      </c>
      <c r="I777" s="169">
        <f>'Order Form'!F262</f>
        <v>13.5</v>
      </c>
      <c r="J777" s="164">
        <f>'Order Form'!L262</f>
        <v>0</v>
      </c>
      <c r="K777" s="164" t="str">
        <f t="shared" si="51"/>
        <v>F</v>
      </c>
      <c r="L777" s="164">
        <f>IF('Pricing + Order Summary'!$O$13&gt;=5000,14,IF('Pricing + Order Summary'!$O$13&gt;=3500,15,IF('Pricing + Order Summary'!$O$13&gt;=2500,16,IF('Pricing + Order Summary'!$O$13&gt;=1000,23,21))))</f>
        <v>21</v>
      </c>
      <c r="M777" s="164" t="str">
        <f t="shared" si="52"/>
        <v>SPR2014-2-0</v>
      </c>
    </row>
    <row r="778" spans="1:13">
      <c r="A778" s="167">
        <f>'Order Form'!A263</f>
        <v>15265</v>
      </c>
      <c r="B778" s="167">
        <f>'Order Form'!A263</f>
        <v>15265</v>
      </c>
      <c r="C778" s="168">
        <f t="shared" si="50"/>
        <v>15265</v>
      </c>
      <c r="D778" s="164">
        <f>'Order Form'!$N$2</f>
        <v>0</v>
      </c>
      <c r="E778" s="165">
        <f>'Order Form'!$L$11</f>
        <v>0</v>
      </c>
      <c r="F778" s="165" t="str">
        <f>IF(ISBLANK('Order Form'!$L$12),"",'Order Form'!$L$12)</f>
        <v/>
      </c>
      <c r="G778" s="165">
        <f t="shared" ca="1" si="53"/>
        <v>41493</v>
      </c>
      <c r="H778" s="166">
        <f>'Order Form'!$L$13</f>
        <v>0</v>
      </c>
      <c r="I778" s="169">
        <f>'Order Form'!F263</f>
        <v>13.5</v>
      </c>
      <c r="J778" s="164">
        <f>'Order Form'!L263</f>
        <v>0</v>
      </c>
      <c r="K778" s="164" t="str">
        <f t="shared" si="51"/>
        <v>F</v>
      </c>
      <c r="L778" s="164">
        <f>IF('Pricing + Order Summary'!$O$13&gt;=5000,14,IF('Pricing + Order Summary'!$O$13&gt;=3500,15,IF('Pricing + Order Summary'!$O$13&gt;=2500,16,IF('Pricing + Order Summary'!$O$13&gt;=1000,23,21))))</f>
        <v>21</v>
      </c>
      <c r="M778" s="164" t="str">
        <f t="shared" si="52"/>
        <v>SPR2014-2-0</v>
      </c>
    </row>
    <row r="779" spans="1:13">
      <c r="A779" s="167">
        <f>'Order Form'!A264</f>
        <v>15266</v>
      </c>
      <c r="B779" s="167">
        <f>'Order Form'!A264</f>
        <v>15266</v>
      </c>
      <c r="C779" s="168">
        <f t="shared" si="50"/>
        <v>15266</v>
      </c>
      <c r="D779" s="164">
        <f>'Order Form'!$N$2</f>
        <v>0</v>
      </c>
      <c r="E779" s="165">
        <f>'Order Form'!$L$11</f>
        <v>0</v>
      </c>
      <c r="F779" s="165" t="str">
        <f>IF(ISBLANK('Order Form'!$L$12),"",'Order Form'!$L$12)</f>
        <v/>
      </c>
      <c r="G779" s="165">
        <f t="shared" ca="1" si="53"/>
        <v>41493</v>
      </c>
      <c r="H779" s="166">
        <f>'Order Form'!$L$13</f>
        <v>0</v>
      </c>
      <c r="I779" s="169">
        <f>'Order Form'!F264</f>
        <v>13.5</v>
      </c>
      <c r="J779" s="164">
        <f>'Order Form'!L264</f>
        <v>0</v>
      </c>
      <c r="K779" s="164" t="str">
        <f t="shared" si="51"/>
        <v>F</v>
      </c>
      <c r="L779" s="164">
        <f>IF('Pricing + Order Summary'!$O$13&gt;=5000,14,IF('Pricing + Order Summary'!$O$13&gt;=3500,15,IF('Pricing + Order Summary'!$O$13&gt;=2500,16,IF('Pricing + Order Summary'!$O$13&gt;=1000,23,21))))</f>
        <v>21</v>
      </c>
      <c r="M779" s="164" t="str">
        <f t="shared" si="52"/>
        <v>SPR2014-2-0</v>
      </c>
    </row>
    <row r="780" spans="1:13">
      <c r="A780" s="167">
        <f>'Order Form'!A265</f>
        <v>15275</v>
      </c>
      <c r="B780" s="167">
        <f>'Order Form'!A265</f>
        <v>15275</v>
      </c>
      <c r="C780" s="168">
        <f t="shared" si="50"/>
        <v>15275</v>
      </c>
      <c r="D780" s="164">
        <f>'Order Form'!$N$2</f>
        <v>0</v>
      </c>
      <c r="E780" s="165">
        <f>'Order Form'!$L$11</f>
        <v>0</v>
      </c>
      <c r="F780" s="165" t="str">
        <f>IF(ISBLANK('Order Form'!$L$12),"",'Order Form'!$L$12)</f>
        <v/>
      </c>
      <c r="G780" s="165">
        <f t="shared" ca="1" si="53"/>
        <v>41493</v>
      </c>
      <c r="H780" s="166">
        <f>'Order Form'!$L$13</f>
        <v>0</v>
      </c>
      <c r="I780" s="169">
        <f>'Order Form'!F265</f>
        <v>13.5</v>
      </c>
      <c r="J780" s="164">
        <f>'Order Form'!L265</f>
        <v>0</v>
      </c>
      <c r="K780" s="164" t="str">
        <f t="shared" si="51"/>
        <v>F</v>
      </c>
      <c r="L780" s="164">
        <f>IF('Pricing + Order Summary'!$O$13&gt;=5000,14,IF('Pricing + Order Summary'!$O$13&gt;=3500,15,IF('Pricing + Order Summary'!$O$13&gt;=2500,16,IF('Pricing + Order Summary'!$O$13&gt;=1000,23,21))))</f>
        <v>21</v>
      </c>
      <c r="M780" s="164" t="str">
        <f t="shared" si="52"/>
        <v>SPR2014-2-0</v>
      </c>
    </row>
    <row r="781" spans="1:13">
      <c r="A781" s="167">
        <f>'Order Form'!A266</f>
        <v>15276</v>
      </c>
      <c r="B781" s="167">
        <f>'Order Form'!A266</f>
        <v>15276</v>
      </c>
      <c r="C781" s="168">
        <f t="shared" si="50"/>
        <v>15276</v>
      </c>
      <c r="D781" s="164">
        <f>'Order Form'!$N$2</f>
        <v>0</v>
      </c>
      <c r="E781" s="165">
        <f>'Order Form'!$L$11</f>
        <v>0</v>
      </c>
      <c r="F781" s="165" t="str">
        <f>IF(ISBLANK('Order Form'!$L$12),"",'Order Form'!$L$12)</f>
        <v/>
      </c>
      <c r="G781" s="165">
        <f t="shared" ca="1" si="53"/>
        <v>41493</v>
      </c>
      <c r="H781" s="166">
        <f>'Order Form'!$L$13</f>
        <v>0</v>
      </c>
      <c r="I781" s="169">
        <f>'Order Form'!F266</f>
        <v>13.5</v>
      </c>
      <c r="J781" s="164">
        <f>'Order Form'!L266</f>
        <v>0</v>
      </c>
      <c r="K781" s="164" t="str">
        <f t="shared" si="51"/>
        <v>F</v>
      </c>
      <c r="L781" s="164">
        <f>IF('Pricing + Order Summary'!$O$13&gt;=5000,14,IF('Pricing + Order Summary'!$O$13&gt;=3500,15,IF('Pricing + Order Summary'!$O$13&gt;=2500,16,IF('Pricing + Order Summary'!$O$13&gt;=1000,23,21))))</f>
        <v>21</v>
      </c>
      <c r="M781" s="164" t="str">
        <f t="shared" si="52"/>
        <v>SPR2014-2-0</v>
      </c>
    </row>
    <row r="782" spans="1:13">
      <c r="A782" s="167">
        <f>'Order Form'!A267</f>
        <v>15277</v>
      </c>
      <c r="B782" s="167">
        <f>'Order Form'!A267</f>
        <v>15277</v>
      </c>
      <c r="C782" s="168">
        <f t="shared" si="50"/>
        <v>15277</v>
      </c>
      <c r="D782" s="164">
        <f>'Order Form'!$N$2</f>
        <v>0</v>
      </c>
      <c r="E782" s="165">
        <f>'Order Form'!$L$11</f>
        <v>0</v>
      </c>
      <c r="F782" s="165" t="str">
        <f>IF(ISBLANK('Order Form'!$L$12),"",'Order Form'!$L$12)</f>
        <v/>
      </c>
      <c r="G782" s="165">
        <f t="shared" ca="1" si="53"/>
        <v>41493</v>
      </c>
      <c r="H782" s="166">
        <f>'Order Form'!$L$13</f>
        <v>0</v>
      </c>
      <c r="I782" s="169">
        <f>'Order Form'!F267</f>
        <v>13.5</v>
      </c>
      <c r="J782" s="164">
        <f>'Order Form'!L267</f>
        <v>0</v>
      </c>
      <c r="K782" s="164" t="str">
        <f t="shared" si="51"/>
        <v>F</v>
      </c>
      <c r="L782" s="164">
        <f>IF('Pricing + Order Summary'!$O$13&gt;=5000,14,IF('Pricing + Order Summary'!$O$13&gt;=3500,15,IF('Pricing + Order Summary'!$O$13&gt;=2500,16,IF('Pricing + Order Summary'!$O$13&gt;=1000,23,21))))</f>
        <v>21</v>
      </c>
      <c r="M782" s="164" t="str">
        <f t="shared" si="52"/>
        <v>SPR2014-2-0</v>
      </c>
    </row>
    <row r="783" spans="1:13">
      <c r="A783" s="167">
        <f>'Order Form'!A268</f>
        <v>15278</v>
      </c>
      <c r="B783" s="167">
        <f>'Order Form'!A268</f>
        <v>15278</v>
      </c>
      <c r="C783" s="168">
        <f t="shared" si="50"/>
        <v>15278</v>
      </c>
      <c r="D783" s="164">
        <f>'Order Form'!$N$2</f>
        <v>0</v>
      </c>
      <c r="E783" s="165">
        <f>'Order Form'!$L$11</f>
        <v>0</v>
      </c>
      <c r="F783" s="165" t="str">
        <f>IF(ISBLANK('Order Form'!$L$12),"",'Order Form'!$L$12)</f>
        <v/>
      </c>
      <c r="G783" s="165">
        <f t="shared" ca="1" si="53"/>
        <v>41493</v>
      </c>
      <c r="H783" s="166">
        <f>'Order Form'!$L$13</f>
        <v>0</v>
      </c>
      <c r="I783" s="169">
        <f>'Order Form'!F268</f>
        <v>13.5</v>
      </c>
      <c r="J783" s="164">
        <f>'Order Form'!L268</f>
        <v>0</v>
      </c>
      <c r="K783" s="164" t="str">
        <f t="shared" si="51"/>
        <v>F</v>
      </c>
      <c r="L783" s="164">
        <f>IF('Pricing + Order Summary'!$O$13&gt;=5000,14,IF('Pricing + Order Summary'!$O$13&gt;=3500,15,IF('Pricing + Order Summary'!$O$13&gt;=2500,16,IF('Pricing + Order Summary'!$O$13&gt;=1000,23,21))))</f>
        <v>21</v>
      </c>
      <c r="M783" s="164" t="str">
        <f t="shared" si="52"/>
        <v>SPR2014-2-0</v>
      </c>
    </row>
    <row r="784" spans="1:13">
      <c r="A784" s="167">
        <f>'Order Form'!A269</f>
        <v>15214</v>
      </c>
      <c r="B784" s="167">
        <f>'Order Form'!A269</f>
        <v>15214</v>
      </c>
      <c r="C784" s="168">
        <f t="shared" si="50"/>
        <v>15214</v>
      </c>
      <c r="D784" s="164">
        <f>'Order Form'!$N$2</f>
        <v>0</v>
      </c>
      <c r="E784" s="165">
        <f>'Order Form'!$L$11</f>
        <v>0</v>
      </c>
      <c r="F784" s="165" t="str">
        <f>IF(ISBLANK('Order Form'!$L$12),"",'Order Form'!$L$12)</f>
        <v/>
      </c>
      <c r="G784" s="165">
        <f t="shared" ca="1" si="53"/>
        <v>41493</v>
      </c>
      <c r="H784" s="166">
        <f>'Order Form'!$L$13</f>
        <v>0</v>
      </c>
      <c r="I784" s="169">
        <f>'Order Form'!F269</f>
        <v>13.5</v>
      </c>
      <c r="J784" s="164">
        <f>'Order Form'!L269</f>
        <v>0</v>
      </c>
      <c r="K784" s="164" t="str">
        <f t="shared" si="51"/>
        <v>F</v>
      </c>
      <c r="L784" s="164">
        <f>IF('Pricing + Order Summary'!$O$13&gt;=5000,14,IF('Pricing + Order Summary'!$O$13&gt;=3500,15,IF('Pricing + Order Summary'!$O$13&gt;=2500,16,IF('Pricing + Order Summary'!$O$13&gt;=1000,23,21))))</f>
        <v>21</v>
      </c>
      <c r="M784" s="164" t="str">
        <f t="shared" si="52"/>
        <v>SPR2014-2-0</v>
      </c>
    </row>
    <row r="785" spans="1:13">
      <c r="A785" s="167">
        <f>'Order Form'!A270</f>
        <v>15215</v>
      </c>
      <c r="B785" s="167">
        <f>'Order Form'!A270</f>
        <v>15215</v>
      </c>
      <c r="C785" s="168">
        <f t="shared" si="50"/>
        <v>15215</v>
      </c>
      <c r="D785" s="164">
        <f>'Order Form'!$N$2</f>
        <v>0</v>
      </c>
      <c r="E785" s="165">
        <f>'Order Form'!$L$11</f>
        <v>0</v>
      </c>
      <c r="F785" s="165" t="str">
        <f>IF(ISBLANK('Order Form'!$L$12),"",'Order Form'!$L$12)</f>
        <v/>
      </c>
      <c r="G785" s="165">
        <f t="shared" ca="1" si="53"/>
        <v>41493</v>
      </c>
      <c r="H785" s="166">
        <f>'Order Form'!$L$13</f>
        <v>0</v>
      </c>
      <c r="I785" s="169">
        <f>'Order Form'!F270</f>
        <v>13.5</v>
      </c>
      <c r="J785" s="164">
        <f>'Order Form'!L270</f>
        <v>0</v>
      </c>
      <c r="K785" s="164" t="str">
        <f t="shared" si="51"/>
        <v>F</v>
      </c>
      <c r="L785" s="164">
        <f>IF('Pricing + Order Summary'!$O$13&gt;=5000,14,IF('Pricing + Order Summary'!$O$13&gt;=3500,15,IF('Pricing + Order Summary'!$O$13&gt;=2500,16,IF('Pricing + Order Summary'!$O$13&gt;=1000,23,21))))</f>
        <v>21</v>
      </c>
      <c r="M785" s="164" t="str">
        <f t="shared" si="52"/>
        <v>SPR2014-2-0</v>
      </c>
    </row>
    <row r="786" spans="1:13">
      <c r="A786" s="167">
        <f>'Order Form'!A271</f>
        <v>15216</v>
      </c>
      <c r="B786" s="167">
        <f>'Order Form'!A271</f>
        <v>15216</v>
      </c>
      <c r="C786" s="168">
        <f t="shared" si="50"/>
        <v>15216</v>
      </c>
      <c r="D786" s="164">
        <f>'Order Form'!$N$2</f>
        <v>0</v>
      </c>
      <c r="E786" s="165">
        <f>'Order Form'!$L$11</f>
        <v>0</v>
      </c>
      <c r="F786" s="165" t="str">
        <f>IF(ISBLANK('Order Form'!$L$12),"",'Order Form'!$L$12)</f>
        <v/>
      </c>
      <c r="G786" s="165">
        <f t="shared" ca="1" si="53"/>
        <v>41493</v>
      </c>
      <c r="H786" s="166">
        <f>'Order Form'!$L$13</f>
        <v>0</v>
      </c>
      <c r="I786" s="169">
        <f>'Order Form'!F271</f>
        <v>13.5</v>
      </c>
      <c r="J786" s="164">
        <f>'Order Form'!L271</f>
        <v>0</v>
      </c>
      <c r="K786" s="164" t="str">
        <f t="shared" si="51"/>
        <v>F</v>
      </c>
      <c r="L786" s="164">
        <f>IF('Pricing + Order Summary'!$O$13&gt;=5000,14,IF('Pricing + Order Summary'!$O$13&gt;=3500,15,IF('Pricing + Order Summary'!$O$13&gt;=2500,16,IF('Pricing + Order Summary'!$O$13&gt;=1000,23,21))))</f>
        <v>21</v>
      </c>
      <c r="M786" s="164" t="str">
        <f t="shared" si="52"/>
        <v>SPR2014-2-0</v>
      </c>
    </row>
    <row r="787" spans="1:13">
      <c r="A787" s="167">
        <f>'Order Form'!A272</f>
        <v>15217</v>
      </c>
      <c r="B787" s="167">
        <f>'Order Form'!A272</f>
        <v>15217</v>
      </c>
      <c r="C787" s="168">
        <f t="shared" si="50"/>
        <v>15217</v>
      </c>
      <c r="D787" s="164">
        <f>'Order Form'!$N$2</f>
        <v>0</v>
      </c>
      <c r="E787" s="165">
        <f>'Order Form'!$L$11</f>
        <v>0</v>
      </c>
      <c r="F787" s="165" t="str">
        <f>IF(ISBLANK('Order Form'!$L$12),"",'Order Form'!$L$12)</f>
        <v/>
      </c>
      <c r="G787" s="165">
        <f t="shared" ca="1" si="53"/>
        <v>41493</v>
      </c>
      <c r="H787" s="166">
        <f>'Order Form'!$L$13</f>
        <v>0</v>
      </c>
      <c r="I787" s="169">
        <f>'Order Form'!F272</f>
        <v>13.5</v>
      </c>
      <c r="J787" s="164">
        <f>'Order Form'!L272</f>
        <v>0</v>
      </c>
      <c r="K787" s="164" t="str">
        <f t="shared" si="51"/>
        <v>F</v>
      </c>
      <c r="L787" s="164">
        <f>IF('Pricing + Order Summary'!$O$13&gt;=5000,14,IF('Pricing + Order Summary'!$O$13&gt;=3500,15,IF('Pricing + Order Summary'!$O$13&gt;=2500,16,IF('Pricing + Order Summary'!$O$13&gt;=1000,23,21))))</f>
        <v>21</v>
      </c>
      <c r="M787" s="164" t="str">
        <f t="shared" si="52"/>
        <v>SPR2014-2-0</v>
      </c>
    </row>
    <row r="788" spans="1:13">
      <c r="A788" s="167">
        <f>'Order Form'!A273</f>
        <v>15218</v>
      </c>
      <c r="B788" s="167">
        <f>'Order Form'!A273</f>
        <v>15218</v>
      </c>
      <c r="C788" s="168">
        <f t="shared" si="50"/>
        <v>15218</v>
      </c>
      <c r="D788" s="164">
        <f>'Order Form'!$N$2</f>
        <v>0</v>
      </c>
      <c r="E788" s="165">
        <f>'Order Form'!$L$11</f>
        <v>0</v>
      </c>
      <c r="F788" s="165" t="str">
        <f>IF(ISBLANK('Order Form'!$L$12),"",'Order Form'!$L$12)</f>
        <v/>
      </c>
      <c r="G788" s="165">
        <f t="shared" ca="1" si="53"/>
        <v>41493</v>
      </c>
      <c r="H788" s="166">
        <f>'Order Form'!$L$13</f>
        <v>0</v>
      </c>
      <c r="I788" s="169">
        <f>'Order Form'!F273</f>
        <v>13.5</v>
      </c>
      <c r="J788" s="164">
        <f>'Order Form'!L273</f>
        <v>0</v>
      </c>
      <c r="K788" s="164" t="str">
        <f t="shared" si="51"/>
        <v>F</v>
      </c>
      <c r="L788" s="164">
        <f>IF('Pricing + Order Summary'!$O$13&gt;=5000,14,IF('Pricing + Order Summary'!$O$13&gt;=3500,15,IF('Pricing + Order Summary'!$O$13&gt;=2500,16,IF('Pricing + Order Summary'!$O$13&gt;=1000,23,21))))</f>
        <v>21</v>
      </c>
      <c r="M788" s="164" t="str">
        <f t="shared" si="52"/>
        <v>SPR2014-2-0</v>
      </c>
    </row>
    <row r="789" spans="1:13">
      <c r="A789" s="167">
        <f>'Order Form'!A274</f>
        <v>15219</v>
      </c>
      <c r="B789" s="167">
        <f>'Order Form'!A274</f>
        <v>15219</v>
      </c>
      <c r="C789" s="168">
        <f t="shared" ref="C789:C852" si="54">IF(B789=0,A789,B789)</f>
        <v>15219</v>
      </c>
      <c r="D789" s="164">
        <f>'Order Form'!$N$2</f>
        <v>0</v>
      </c>
      <c r="E789" s="165">
        <f>'Order Form'!$L$11</f>
        <v>0</v>
      </c>
      <c r="F789" s="165" t="str">
        <f>IF(ISBLANK('Order Form'!$L$12),"",'Order Form'!$L$12)</f>
        <v/>
      </c>
      <c r="G789" s="165">
        <f t="shared" ca="1" si="53"/>
        <v>41493</v>
      </c>
      <c r="H789" s="166">
        <f>'Order Form'!$L$13</f>
        <v>0</v>
      </c>
      <c r="I789" s="169">
        <f>'Order Form'!F274</f>
        <v>13.5</v>
      </c>
      <c r="J789" s="164">
        <f>'Order Form'!L274</f>
        <v>0</v>
      </c>
      <c r="K789" s="164" t="str">
        <f t="shared" ref="K789:K852" si="55">IF(J789=0,"F","T")</f>
        <v>F</v>
      </c>
      <c r="L789" s="164">
        <f>IF('Pricing + Order Summary'!$O$13&gt;=5000,14,IF('Pricing + Order Summary'!$O$13&gt;=3500,15,IF('Pricing + Order Summary'!$O$13&gt;=2500,16,IF('Pricing + Order Summary'!$O$13&gt;=1000,23,21))))</f>
        <v>21</v>
      </c>
      <c r="M789" s="164" t="str">
        <f t="shared" ref="M789:M852" si="56">"SPR2014"&amp;"-2-"&amp;D789</f>
        <v>SPR2014-2-0</v>
      </c>
    </row>
    <row r="790" spans="1:13">
      <c r="A790" s="167">
        <f>'Order Form'!A275</f>
        <v>15220</v>
      </c>
      <c r="B790" s="167">
        <f>'Order Form'!A275</f>
        <v>15220</v>
      </c>
      <c r="C790" s="168">
        <f t="shared" si="54"/>
        <v>15220</v>
      </c>
      <c r="D790" s="164">
        <f>'Order Form'!$N$2</f>
        <v>0</v>
      </c>
      <c r="E790" s="165">
        <f>'Order Form'!$L$11</f>
        <v>0</v>
      </c>
      <c r="F790" s="165" t="str">
        <f>IF(ISBLANK('Order Form'!$L$12),"",'Order Form'!$L$12)</f>
        <v/>
      </c>
      <c r="G790" s="165">
        <f t="shared" ca="1" si="53"/>
        <v>41493</v>
      </c>
      <c r="H790" s="166">
        <f>'Order Form'!$L$13</f>
        <v>0</v>
      </c>
      <c r="I790" s="169">
        <f>'Order Form'!F275</f>
        <v>13.5</v>
      </c>
      <c r="J790" s="164">
        <f>'Order Form'!L275</f>
        <v>0</v>
      </c>
      <c r="K790" s="164" t="str">
        <f t="shared" si="55"/>
        <v>F</v>
      </c>
      <c r="L790" s="164">
        <f>IF('Pricing + Order Summary'!$O$13&gt;=5000,14,IF('Pricing + Order Summary'!$O$13&gt;=3500,15,IF('Pricing + Order Summary'!$O$13&gt;=2500,16,IF('Pricing + Order Summary'!$O$13&gt;=1000,23,21))))</f>
        <v>21</v>
      </c>
      <c r="M790" s="164" t="str">
        <f t="shared" si="56"/>
        <v>SPR2014-2-0</v>
      </c>
    </row>
    <row r="791" spans="1:13">
      <c r="A791" s="167">
        <f>'Order Form'!A276</f>
        <v>15221</v>
      </c>
      <c r="B791" s="167">
        <f>'Order Form'!A276</f>
        <v>15221</v>
      </c>
      <c r="C791" s="168">
        <f t="shared" si="54"/>
        <v>15221</v>
      </c>
      <c r="D791" s="164">
        <f>'Order Form'!$N$2</f>
        <v>0</v>
      </c>
      <c r="E791" s="165">
        <f>'Order Form'!$L$11</f>
        <v>0</v>
      </c>
      <c r="F791" s="165" t="str">
        <f>IF(ISBLANK('Order Form'!$L$12),"",'Order Form'!$L$12)</f>
        <v/>
      </c>
      <c r="G791" s="165">
        <f t="shared" ca="1" si="53"/>
        <v>41493</v>
      </c>
      <c r="H791" s="166">
        <f>'Order Form'!$L$13</f>
        <v>0</v>
      </c>
      <c r="I791" s="169">
        <f>'Order Form'!F276</f>
        <v>13.5</v>
      </c>
      <c r="J791" s="164">
        <f>'Order Form'!L276</f>
        <v>0</v>
      </c>
      <c r="K791" s="164" t="str">
        <f t="shared" si="55"/>
        <v>F</v>
      </c>
      <c r="L791" s="164">
        <f>IF('Pricing + Order Summary'!$O$13&gt;=5000,14,IF('Pricing + Order Summary'!$O$13&gt;=3500,15,IF('Pricing + Order Summary'!$O$13&gt;=2500,16,IF('Pricing + Order Summary'!$O$13&gt;=1000,23,21))))</f>
        <v>21</v>
      </c>
      <c r="M791" s="164" t="str">
        <f t="shared" si="56"/>
        <v>SPR2014-2-0</v>
      </c>
    </row>
    <row r="792" spans="1:13">
      <c r="A792" s="167">
        <f>'Order Form'!A277</f>
        <v>15245</v>
      </c>
      <c r="B792" s="167">
        <f>'Order Form'!A277</f>
        <v>15245</v>
      </c>
      <c r="C792" s="168">
        <f t="shared" si="54"/>
        <v>15245</v>
      </c>
      <c r="D792" s="164">
        <f>'Order Form'!$N$2</f>
        <v>0</v>
      </c>
      <c r="E792" s="165">
        <f>'Order Form'!$L$11</f>
        <v>0</v>
      </c>
      <c r="F792" s="165" t="str">
        <f>IF(ISBLANK('Order Form'!$L$12),"",'Order Form'!$L$12)</f>
        <v/>
      </c>
      <c r="G792" s="165">
        <f t="shared" ca="1" si="53"/>
        <v>41493</v>
      </c>
      <c r="H792" s="166">
        <f>'Order Form'!$L$13</f>
        <v>0</v>
      </c>
      <c r="I792" s="169">
        <f>'Order Form'!F277</f>
        <v>17.5</v>
      </c>
      <c r="J792" s="164">
        <f>'Order Form'!L277</f>
        <v>0</v>
      </c>
      <c r="K792" s="164" t="str">
        <f t="shared" si="55"/>
        <v>F</v>
      </c>
      <c r="L792" s="164">
        <f>IF('Pricing + Order Summary'!$O$13&gt;=5000,14,IF('Pricing + Order Summary'!$O$13&gt;=3500,15,IF('Pricing + Order Summary'!$O$13&gt;=2500,16,IF('Pricing + Order Summary'!$O$13&gt;=1000,23,21))))</f>
        <v>21</v>
      </c>
      <c r="M792" s="164" t="str">
        <f t="shared" si="56"/>
        <v>SPR2014-2-0</v>
      </c>
    </row>
    <row r="793" spans="1:13">
      <c r="A793" s="167">
        <f>'Order Form'!A278</f>
        <v>15246</v>
      </c>
      <c r="B793" s="167">
        <f>'Order Form'!A278</f>
        <v>15246</v>
      </c>
      <c r="C793" s="168">
        <f t="shared" si="54"/>
        <v>15246</v>
      </c>
      <c r="D793" s="164">
        <f>'Order Form'!$N$2</f>
        <v>0</v>
      </c>
      <c r="E793" s="165">
        <f>'Order Form'!$L$11</f>
        <v>0</v>
      </c>
      <c r="F793" s="165" t="str">
        <f>IF(ISBLANK('Order Form'!$L$12),"",'Order Form'!$L$12)</f>
        <v/>
      </c>
      <c r="G793" s="165">
        <f t="shared" ca="1" si="53"/>
        <v>41493</v>
      </c>
      <c r="H793" s="166">
        <f>'Order Form'!$L$13</f>
        <v>0</v>
      </c>
      <c r="I793" s="169">
        <f>'Order Form'!F278</f>
        <v>17.5</v>
      </c>
      <c r="J793" s="164">
        <f>'Order Form'!L278</f>
        <v>0</v>
      </c>
      <c r="K793" s="164" t="str">
        <f t="shared" si="55"/>
        <v>F</v>
      </c>
      <c r="L793" s="164">
        <f>IF('Pricing + Order Summary'!$O$13&gt;=5000,14,IF('Pricing + Order Summary'!$O$13&gt;=3500,15,IF('Pricing + Order Summary'!$O$13&gt;=2500,16,IF('Pricing + Order Summary'!$O$13&gt;=1000,23,21))))</f>
        <v>21</v>
      </c>
      <c r="M793" s="164" t="str">
        <f t="shared" si="56"/>
        <v>SPR2014-2-0</v>
      </c>
    </row>
    <row r="794" spans="1:13">
      <c r="A794" s="167">
        <f>'Order Form'!A279</f>
        <v>15247</v>
      </c>
      <c r="B794" s="167">
        <f>'Order Form'!A279</f>
        <v>15247</v>
      </c>
      <c r="C794" s="168">
        <f t="shared" si="54"/>
        <v>15247</v>
      </c>
      <c r="D794" s="164">
        <f>'Order Form'!$N$2</f>
        <v>0</v>
      </c>
      <c r="E794" s="165">
        <f>'Order Form'!$L$11</f>
        <v>0</v>
      </c>
      <c r="F794" s="165" t="str">
        <f>IF(ISBLANK('Order Form'!$L$12),"",'Order Form'!$L$12)</f>
        <v/>
      </c>
      <c r="G794" s="165">
        <f t="shared" ca="1" si="53"/>
        <v>41493</v>
      </c>
      <c r="H794" s="166">
        <f>'Order Form'!$L$13</f>
        <v>0</v>
      </c>
      <c r="I794" s="169">
        <f>'Order Form'!F279</f>
        <v>17.5</v>
      </c>
      <c r="J794" s="164">
        <f>'Order Form'!L279</f>
        <v>0</v>
      </c>
      <c r="K794" s="164" t="str">
        <f t="shared" si="55"/>
        <v>F</v>
      </c>
      <c r="L794" s="164">
        <f>IF('Pricing + Order Summary'!$O$13&gt;=5000,14,IF('Pricing + Order Summary'!$O$13&gt;=3500,15,IF('Pricing + Order Summary'!$O$13&gt;=2500,16,IF('Pricing + Order Summary'!$O$13&gt;=1000,23,21))))</f>
        <v>21</v>
      </c>
      <c r="M794" s="164" t="str">
        <f t="shared" si="56"/>
        <v>SPR2014-2-0</v>
      </c>
    </row>
    <row r="795" spans="1:13">
      <c r="A795" s="167">
        <f>'Order Form'!A280</f>
        <v>15248</v>
      </c>
      <c r="B795" s="167">
        <f>'Order Form'!A280</f>
        <v>15248</v>
      </c>
      <c r="C795" s="168">
        <f t="shared" si="54"/>
        <v>15248</v>
      </c>
      <c r="D795" s="164">
        <f>'Order Form'!$N$2</f>
        <v>0</v>
      </c>
      <c r="E795" s="165">
        <f>'Order Form'!$L$11</f>
        <v>0</v>
      </c>
      <c r="F795" s="165" t="str">
        <f>IF(ISBLANK('Order Form'!$L$12),"",'Order Form'!$L$12)</f>
        <v/>
      </c>
      <c r="G795" s="165">
        <f t="shared" ca="1" si="53"/>
        <v>41493</v>
      </c>
      <c r="H795" s="166">
        <f>'Order Form'!$L$13</f>
        <v>0</v>
      </c>
      <c r="I795" s="169">
        <f>'Order Form'!F280</f>
        <v>17.5</v>
      </c>
      <c r="J795" s="164">
        <f>'Order Form'!L280</f>
        <v>0</v>
      </c>
      <c r="K795" s="164" t="str">
        <f t="shared" si="55"/>
        <v>F</v>
      </c>
      <c r="L795" s="164">
        <f>IF('Pricing + Order Summary'!$O$13&gt;=5000,14,IF('Pricing + Order Summary'!$O$13&gt;=3500,15,IF('Pricing + Order Summary'!$O$13&gt;=2500,16,IF('Pricing + Order Summary'!$O$13&gt;=1000,23,21))))</f>
        <v>21</v>
      </c>
      <c r="M795" s="164" t="str">
        <f t="shared" si="56"/>
        <v>SPR2014-2-0</v>
      </c>
    </row>
    <row r="796" spans="1:13">
      <c r="A796" s="167">
        <f>'Order Form'!A281</f>
        <v>15241</v>
      </c>
      <c r="B796" s="167">
        <f>'Order Form'!A281</f>
        <v>15241</v>
      </c>
      <c r="C796" s="168">
        <f t="shared" si="54"/>
        <v>15241</v>
      </c>
      <c r="D796" s="164">
        <f>'Order Form'!$N$2</f>
        <v>0</v>
      </c>
      <c r="E796" s="165">
        <f>'Order Form'!$L$11</f>
        <v>0</v>
      </c>
      <c r="F796" s="165" t="str">
        <f>IF(ISBLANK('Order Form'!$L$12),"",'Order Form'!$L$12)</f>
        <v/>
      </c>
      <c r="G796" s="165">
        <f t="shared" ca="1" si="53"/>
        <v>41493</v>
      </c>
      <c r="H796" s="166">
        <f>'Order Form'!$L$13</f>
        <v>0</v>
      </c>
      <c r="I796" s="169">
        <f>'Order Form'!F281</f>
        <v>17.5</v>
      </c>
      <c r="J796" s="164">
        <f>'Order Form'!L281</f>
        <v>0</v>
      </c>
      <c r="K796" s="164" t="str">
        <f t="shared" si="55"/>
        <v>F</v>
      </c>
      <c r="L796" s="164">
        <f>IF('Pricing + Order Summary'!$O$13&gt;=5000,14,IF('Pricing + Order Summary'!$O$13&gt;=3500,15,IF('Pricing + Order Summary'!$O$13&gt;=2500,16,IF('Pricing + Order Summary'!$O$13&gt;=1000,23,21))))</f>
        <v>21</v>
      </c>
      <c r="M796" s="164" t="str">
        <f t="shared" si="56"/>
        <v>SPR2014-2-0</v>
      </c>
    </row>
    <row r="797" spans="1:13">
      <c r="A797" s="167">
        <f>'Order Form'!A282</f>
        <v>15242</v>
      </c>
      <c r="B797" s="167">
        <f>'Order Form'!A282</f>
        <v>15242</v>
      </c>
      <c r="C797" s="168">
        <f t="shared" si="54"/>
        <v>15242</v>
      </c>
      <c r="D797" s="164">
        <f>'Order Form'!$N$2</f>
        <v>0</v>
      </c>
      <c r="E797" s="165">
        <f>'Order Form'!$L$11</f>
        <v>0</v>
      </c>
      <c r="F797" s="165" t="str">
        <f>IF(ISBLANK('Order Form'!$L$12),"",'Order Form'!$L$12)</f>
        <v/>
      </c>
      <c r="G797" s="165">
        <f t="shared" ca="1" si="53"/>
        <v>41493</v>
      </c>
      <c r="H797" s="166">
        <f>'Order Form'!$L$13</f>
        <v>0</v>
      </c>
      <c r="I797" s="169">
        <f>'Order Form'!F282</f>
        <v>17.5</v>
      </c>
      <c r="J797" s="164">
        <f>'Order Form'!L282</f>
        <v>0</v>
      </c>
      <c r="K797" s="164" t="str">
        <f t="shared" si="55"/>
        <v>F</v>
      </c>
      <c r="L797" s="164">
        <f>IF('Pricing + Order Summary'!$O$13&gt;=5000,14,IF('Pricing + Order Summary'!$O$13&gt;=3500,15,IF('Pricing + Order Summary'!$O$13&gt;=2500,16,IF('Pricing + Order Summary'!$O$13&gt;=1000,23,21))))</f>
        <v>21</v>
      </c>
      <c r="M797" s="164" t="str">
        <f t="shared" si="56"/>
        <v>SPR2014-2-0</v>
      </c>
    </row>
    <row r="798" spans="1:13">
      <c r="A798" s="167">
        <f>'Order Form'!A283</f>
        <v>15243</v>
      </c>
      <c r="B798" s="167">
        <f>'Order Form'!A283</f>
        <v>15243</v>
      </c>
      <c r="C798" s="168">
        <f t="shared" si="54"/>
        <v>15243</v>
      </c>
      <c r="D798" s="164">
        <f>'Order Form'!$N$2</f>
        <v>0</v>
      </c>
      <c r="E798" s="165">
        <f>'Order Form'!$L$11</f>
        <v>0</v>
      </c>
      <c r="F798" s="165" t="str">
        <f>IF(ISBLANK('Order Form'!$L$12),"",'Order Form'!$L$12)</f>
        <v/>
      </c>
      <c r="G798" s="165">
        <f t="shared" ca="1" si="53"/>
        <v>41493</v>
      </c>
      <c r="H798" s="166">
        <f>'Order Form'!$L$13</f>
        <v>0</v>
      </c>
      <c r="I798" s="169">
        <f>'Order Form'!F283</f>
        <v>17.5</v>
      </c>
      <c r="J798" s="164">
        <f>'Order Form'!L283</f>
        <v>0</v>
      </c>
      <c r="K798" s="164" t="str">
        <f t="shared" si="55"/>
        <v>F</v>
      </c>
      <c r="L798" s="164">
        <f>IF('Pricing + Order Summary'!$O$13&gt;=5000,14,IF('Pricing + Order Summary'!$O$13&gt;=3500,15,IF('Pricing + Order Summary'!$O$13&gt;=2500,16,IF('Pricing + Order Summary'!$O$13&gt;=1000,23,21))))</f>
        <v>21</v>
      </c>
      <c r="M798" s="164" t="str">
        <f t="shared" si="56"/>
        <v>SPR2014-2-0</v>
      </c>
    </row>
    <row r="799" spans="1:13">
      <c r="A799" s="167">
        <f>'Order Form'!A284</f>
        <v>15244</v>
      </c>
      <c r="B799" s="167">
        <f>'Order Form'!A284</f>
        <v>15244</v>
      </c>
      <c r="C799" s="168">
        <f t="shared" si="54"/>
        <v>15244</v>
      </c>
      <c r="D799" s="164">
        <f>'Order Form'!$N$2</f>
        <v>0</v>
      </c>
      <c r="E799" s="165">
        <f>'Order Form'!$L$11</f>
        <v>0</v>
      </c>
      <c r="F799" s="165" t="str">
        <f>IF(ISBLANK('Order Form'!$L$12),"",'Order Form'!$L$12)</f>
        <v/>
      </c>
      <c r="G799" s="165">
        <f t="shared" ca="1" si="53"/>
        <v>41493</v>
      </c>
      <c r="H799" s="166">
        <f>'Order Form'!$L$13</f>
        <v>0</v>
      </c>
      <c r="I799" s="169">
        <f>'Order Form'!F284</f>
        <v>17.5</v>
      </c>
      <c r="J799" s="164">
        <f>'Order Form'!L284</f>
        <v>0</v>
      </c>
      <c r="K799" s="164" t="str">
        <f t="shared" si="55"/>
        <v>F</v>
      </c>
      <c r="L799" s="164">
        <f>IF('Pricing + Order Summary'!$O$13&gt;=5000,14,IF('Pricing + Order Summary'!$O$13&gt;=3500,15,IF('Pricing + Order Summary'!$O$13&gt;=2500,16,IF('Pricing + Order Summary'!$O$13&gt;=1000,23,21))))</f>
        <v>21</v>
      </c>
      <c r="M799" s="164" t="str">
        <f t="shared" si="56"/>
        <v>SPR2014-2-0</v>
      </c>
    </row>
    <row r="800" spans="1:13">
      <c r="A800" s="167">
        <f>'Order Form'!A285</f>
        <v>15233</v>
      </c>
      <c r="B800" s="167">
        <f>'Order Form'!A285</f>
        <v>15233</v>
      </c>
      <c r="C800" s="168">
        <f t="shared" si="54"/>
        <v>15233</v>
      </c>
      <c r="D800" s="164">
        <f>'Order Form'!$N$2</f>
        <v>0</v>
      </c>
      <c r="E800" s="165">
        <f>'Order Form'!$L$11</f>
        <v>0</v>
      </c>
      <c r="F800" s="165" t="str">
        <f>IF(ISBLANK('Order Form'!$L$12),"",'Order Form'!$L$12)</f>
        <v/>
      </c>
      <c r="G800" s="165">
        <f t="shared" ca="1" si="53"/>
        <v>41493</v>
      </c>
      <c r="H800" s="166">
        <f>'Order Form'!$L$13</f>
        <v>0</v>
      </c>
      <c r="I800" s="169">
        <f>'Order Form'!F285</f>
        <v>17.5</v>
      </c>
      <c r="J800" s="164">
        <f>'Order Form'!L285</f>
        <v>0</v>
      </c>
      <c r="K800" s="164" t="str">
        <f t="shared" si="55"/>
        <v>F</v>
      </c>
      <c r="L800" s="164">
        <f>IF('Pricing + Order Summary'!$O$13&gt;=5000,14,IF('Pricing + Order Summary'!$O$13&gt;=3500,15,IF('Pricing + Order Summary'!$O$13&gt;=2500,16,IF('Pricing + Order Summary'!$O$13&gt;=1000,23,21))))</f>
        <v>21</v>
      </c>
      <c r="M800" s="164" t="str">
        <f t="shared" si="56"/>
        <v>SPR2014-2-0</v>
      </c>
    </row>
    <row r="801" spans="1:13">
      <c r="A801" s="167">
        <f>'Order Form'!A286</f>
        <v>15234</v>
      </c>
      <c r="B801" s="167">
        <f>'Order Form'!A286</f>
        <v>15234</v>
      </c>
      <c r="C801" s="168">
        <f t="shared" si="54"/>
        <v>15234</v>
      </c>
      <c r="D801" s="164">
        <f>'Order Form'!$N$2</f>
        <v>0</v>
      </c>
      <c r="E801" s="165">
        <f>'Order Form'!$L$11</f>
        <v>0</v>
      </c>
      <c r="F801" s="165" t="str">
        <f>IF(ISBLANK('Order Form'!$L$12),"",'Order Form'!$L$12)</f>
        <v/>
      </c>
      <c r="G801" s="165">
        <f t="shared" ca="1" si="53"/>
        <v>41493</v>
      </c>
      <c r="H801" s="166">
        <f>'Order Form'!$L$13</f>
        <v>0</v>
      </c>
      <c r="I801" s="169">
        <f>'Order Form'!F286</f>
        <v>17.5</v>
      </c>
      <c r="J801" s="164">
        <f>'Order Form'!L286</f>
        <v>0</v>
      </c>
      <c r="K801" s="164" t="str">
        <f t="shared" si="55"/>
        <v>F</v>
      </c>
      <c r="L801" s="164">
        <f>IF('Pricing + Order Summary'!$O$13&gt;=5000,14,IF('Pricing + Order Summary'!$O$13&gt;=3500,15,IF('Pricing + Order Summary'!$O$13&gt;=2500,16,IF('Pricing + Order Summary'!$O$13&gt;=1000,23,21))))</f>
        <v>21</v>
      </c>
      <c r="M801" s="164" t="str">
        <f t="shared" si="56"/>
        <v>SPR2014-2-0</v>
      </c>
    </row>
    <row r="802" spans="1:13">
      <c r="A802" s="167">
        <f>'Order Form'!A287</f>
        <v>15235</v>
      </c>
      <c r="B802" s="167">
        <f>'Order Form'!A287</f>
        <v>15235</v>
      </c>
      <c r="C802" s="168">
        <f t="shared" si="54"/>
        <v>15235</v>
      </c>
      <c r="D802" s="164">
        <f>'Order Form'!$N$2</f>
        <v>0</v>
      </c>
      <c r="E802" s="165">
        <f>'Order Form'!$L$11</f>
        <v>0</v>
      </c>
      <c r="F802" s="165" t="str">
        <f>IF(ISBLANK('Order Form'!$L$12),"",'Order Form'!$L$12)</f>
        <v/>
      </c>
      <c r="G802" s="165">
        <f t="shared" ca="1" si="53"/>
        <v>41493</v>
      </c>
      <c r="H802" s="166">
        <f>'Order Form'!$L$13</f>
        <v>0</v>
      </c>
      <c r="I802" s="169">
        <f>'Order Form'!F287</f>
        <v>17.5</v>
      </c>
      <c r="J802" s="164">
        <f>'Order Form'!L287</f>
        <v>0</v>
      </c>
      <c r="K802" s="164" t="str">
        <f t="shared" si="55"/>
        <v>F</v>
      </c>
      <c r="L802" s="164">
        <f>IF('Pricing + Order Summary'!$O$13&gt;=5000,14,IF('Pricing + Order Summary'!$O$13&gt;=3500,15,IF('Pricing + Order Summary'!$O$13&gt;=2500,16,IF('Pricing + Order Summary'!$O$13&gt;=1000,23,21))))</f>
        <v>21</v>
      </c>
      <c r="M802" s="164" t="str">
        <f t="shared" si="56"/>
        <v>SPR2014-2-0</v>
      </c>
    </row>
    <row r="803" spans="1:13">
      <c r="A803" s="167">
        <f>'Order Form'!A288</f>
        <v>15236</v>
      </c>
      <c r="B803" s="167">
        <f>'Order Form'!A288</f>
        <v>15236</v>
      </c>
      <c r="C803" s="168">
        <f t="shared" si="54"/>
        <v>15236</v>
      </c>
      <c r="D803" s="164">
        <f>'Order Form'!$N$2</f>
        <v>0</v>
      </c>
      <c r="E803" s="165">
        <f>'Order Form'!$L$11</f>
        <v>0</v>
      </c>
      <c r="F803" s="165" t="str">
        <f>IF(ISBLANK('Order Form'!$L$12),"",'Order Form'!$L$12)</f>
        <v/>
      </c>
      <c r="G803" s="165">
        <f t="shared" ca="1" si="53"/>
        <v>41493</v>
      </c>
      <c r="H803" s="166">
        <f>'Order Form'!$L$13</f>
        <v>0</v>
      </c>
      <c r="I803" s="169">
        <f>'Order Form'!F288</f>
        <v>17.5</v>
      </c>
      <c r="J803" s="164">
        <f>'Order Form'!L288</f>
        <v>0</v>
      </c>
      <c r="K803" s="164" t="str">
        <f t="shared" si="55"/>
        <v>F</v>
      </c>
      <c r="L803" s="164">
        <f>IF('Pricing + Order Summary'!$O$13&gt;=5000,14,IF('Pricing + Order Summary'!$O$13&gt;=3500,15,IF('Pricing + Order Summary'!$O$13&gt;=2500,16,IF('Pricing + Order Summary'!$O$13&gt;=1000,23,21))))</f>
        <v>21</v>
      </c>
      <c r="M803" s="164" t="str">
        <f t="shared" si="56"/>
        <v>SPR2014-2-0</v>
      </c>
    </row>
    <row r="804" spans="1:13">
      <c r="A804" s="167">
        <f>'Order Form'!A289</f>
        <v>15237</v>
      </c>
      <c r="B804" s="167">
        <f>'Order Form'!A289</f>
        <v>15237</v>
      </c>
      <c r="C804" s="168">
        <f t="shared" si="54"/>
        <v>15237</v>
      </c>
      <c r="D804" s="164">
        <f>'Order Form'!$N$2</f>
        <v>0</v>
      </c>
      <c r="E804" s="165">
        <f>'Order Form'!$L$11</f>
        <v>0</v>
      </c>
      <c r="F804" s="165" t="str">
        <f>IF(ISBLANK('Order Form'!$L$12),"",'Order Form'!$L$12)</f>
        <v/>
      </c>
      <c r="G804" s="165">
        <f t="shared" ca="1" si="53"/>
        <v>41493</v>
      </c>
      <c r="H804" s="166">
        <f>'Order Form'!$L$13</f>
        <v>0</v>
      </c>
      <c r="I804" s="169">
        <f>'Order Form'!F289</f>
        <v>17.5</v>
      </c>
      <c r="J804" s="164">
        <f>'Order Form'!L289</f>
        <v>0</v>
      </c>
      <c r="K804" s="164" t="str">
        <f t="shared" si="55"/>
        <v>F</v>
      </c>
      <c r="L804" s="164">
        <f>IF('Pricing + Order Summary'!$O$13&gt;=5000,14,IF('Pricing + Order Summary'!$O$13&gt;=3500,15,IF('Pricing + Order Summary'!$O$13&gt;=2500,16,IF('Pricing + Order Summary'!$O$13&gt;=1000,23,21))))</f>
        <v>21</v>
      </c>
      <c r="M804" s="164" t="str">
        <f t="shared" si="56"/>
        <v>SPR2014-2-0</v>
      </c>
    </row>
    <row r="805" spans="1:13">
      <c r="A805" s="167">
        <f>'Order Form'!A290</f>
        <v>15238</v>
      </c>
      <c r="B805" s="167">
        <f>'Order Form'!A290</f>
        <v>15238</v>
      </c>
      <c r="C805" s="168">
        <f t="shared" si="54"/>
        <v>15238</v>
      </c>
      <c r="D805" s="164">
        <f>'Order Form'!$N$2</f>
        <v>0</v>
      </c>
      <c r="E805" s="165">
        <f>'Order Form'!$L$11</f>
        <v>0</v>
      </c>
      <c r="F805" s="165" t="str">
        <f>IF(ISBLANK('Order Form'!$L$12),"",'Order Form'!$L$12)</f>
        <v/>
      </c>
      <c r="G805" s="165">
        <f t="shared" ca="1" si="53"/>
        <v>41493</v>
      </c>
      <c r="H805" s="166">
        <f>'Order Form'!$L$13</f>
        <v>0</v>
      </c>
      <c r="I805" s="169">
        <f>'Order Form'!F290</f>
        <v>17.5</v>
      </c>
      <c r="J805" s="164">
        <f>'Order Form'!L290</f>
        <v>0</v>
      </c>
      <c r="K805" s="164" t="str">
        <f t="shared" si="55"/>
        <v>F</v>
      </c>
      <c r="L805" s="164">
        <f>IF('Pricing + Order Summary'!$O$13&gt;=5000,14,IF('Pricing + Order Summary'!$O$13&gt;=3500,15,IF('Pricing + Order Summary'!$O$13&gt;=2500,16,IF('Pricing + Order Summary'!$O$13&gt;=1000,23,21))))</f>
        <v>21</v>
      </c>
      <c r="M805" s="164" t="str">
        <f t="shared" si="56"/>
        <v>SPR2014-2-0</v>
      </c>
    </row>
    <row r="806" spans="1:13">
      <c r="A806" s="167">
        <f>'Order Form'!A291</f>
        <v>15239</v>
      </c>
      <c r="B806" s="167">
        <f>'Order Form'!A291</f>
        <v>15239</v>
      </c>
      <c r="C806" s="168">
        <f t="shared" si="54"/>
        <v>15239</v>
      </c>
      <c r="D806" s="164">
        <f>'Order Form'!$N$2</f>
        <v>0</v>
      </c>
      <c r="E806" s="165">
        <f>'Order Form'!$L$11</f>
        <v>0</v>
      </c>
      <c r="F806" s="165" t="str">
        <f>IF(ISBLANK('Order Form'!$L$12),"",'Order Form'!$L$12)</f>
        <v/>
      </c>
      <c r="G806" s="165">
        <f t="shared" ca="1" si="53"/>
        <v>41493</v>
      </c>
      <c r="H806" s="166">
        <f>'Order Form'!$L$13</f>
        <v>0</v>
      </c>
      <c r="I806" s="169">
        <f>'Order Form'!F291</f>
        <v>17.5</v>
      </c>
      <c r="J806" s="164">
        <f>'Order Form'!L291</f>
        <v>0</v>
      </c>
      <c r="K806" s="164" t="str">
        <f t="shared" si="55"/>
        <v>F</v>
      </c>
      <c r="L806" s="164">
        <f>IF('Pricing + Order Summary'!$O$13&gt;=5000,14,IF('Pricing + Order Summary'!$O$13&gt;=3500,15,IF('Pricing + Order Summary'!$O$13&gt;=2500,16,IF('Pricing + Order Summary'!$O$13&gt;=1000,23,21))))</f>
        <v>21</v>
      </c>
      <c r="M806" s="164" t="str">
        <f t="shared" si="56"/>
        <v>SPR2014-2-0</v>
      </c>
    </row>
    <row r="807" spans="1:13">
      <c r="A807" s="167">
        <f>'Order Form'!A292</f>
        <v>15240</v>
      </c>
      <c r="B807" s="167">
        <f>'Order Form'!A292</f>
        <v>15240</v>
      </c>
      <c r="C807" s="168">
        <f t="shared" si="54"/>
        <v>15240</v>
      </c>
      <c r="D807" s="164">
        <f>'Order Form'!$N$2</f>
        <v>0</v>
      </c>
      <c r="E807" s="165">
        <f>'Order Form'!$L$11</f>
        <v>0</v>
      </c>
      <c r="F807" s="165" t="str">
        <f>IF(ISBLANK('Order Form'!$L$12),"",'Order Form'!$L$12)</f>
        <v/>
      </c>
      <c r="G807" s="165">
        <f t="shared" ca="1" si="53"/>
        <v>41493</v>
      </c>
      <c r="H807" s="166">
        <f>'Order Form'!$L$13</f>
        <v>0</v>
      </c>
      <c r="I807" s="169">
        <f>'Order Form'!F292</f>
        <v>17.5</v>
      </c>
      <c r="J807" s="164">
        <f>'Order Form'!L292</f>
        <v>0</v>
      </c>
      <c r="K807" s="164" t="str">
        <f t="shared" si="55"/>
        <v>F</v>
      </c>
      <c r="L807" s="164">
        <f>IF('Pricing + Order Summary'!$O$13&gt;=5000,14,IF('Pricing + Order Summary'!$O$13&gt;=3500,15,IF('Pricing + Order Summary'!$O$13&gt;=2500,16,IF('Pricing + Order Summary'!$O$13&gt;=1000,23,21))))</f>
        <v>21</v>
      </c>
      <c r="M807" s="164" t="str">
        <f t="shared" si="56"/>
        <v>SPR2014-2-0</v>
      </c>
    </row>
    <row r="808" spans="1:13">
      <c r="A808" s="167">
        <f>'Order Form'!A293</f>
        <v>15249</v>
      </c>
      <c r="B808" s="167">
        <f>'Order Form'!A293</f>
        <v>15249</v>
      </c>
      <c r="C808" s="168">
        <f t="shared" si="54"/>
        <v>15249</v>
      </c>
      <c r="D808" s="164">
        <f>'Order Form'!$N$2</f>
        <v>0</v>
      </c>
      <c r="E808" s="165">
        <f>'Order Form'!$L$11</f>
        <v>0</v>
      </c>
      <c r="F808" s="165" t="str">
        <f>IF(ISBLANK('Order Form'!$L$12),"",'Order Form'!$L$12)</f>
        <v/>
      </c>
      <c r="G808" s="165">
        <f t="shared" ca="1" si="53"/>
        <v>41493</v>
      </c>
      <c r="H808" s="166">
        <f>'Order Form'!$L$13</f>
        <v>0</v>
      </c>
      <c r="I808" s="169">
        <f>'Order Form'!F293</f>
        <v>20</v>
      </c>
      <c r="J808" s="164">
        <f>'Order Form'!L293</f>
        <v>0</v>
      </c>
      <c r="K808" s="164" t="str">
        <f t="shared" si="55"/>
        <v>F</v>
      </c>
      <c r="L808" s="164">
        <f>IF('Pricing + Order Summary'!$O$13&gt;=5000,14,IF('Pricing + Order Summary'!$O$13&gt;=3500,15,IF('Pricing + Order Summary'!$O$13&gt;=2500,16,IF('Pricing + Order Summary'!$O$13&gt;=1000,23,21))))</f>
        <v>21</v>
      </c>
      <c r="M808" s="164" t="str">
        <f t="shared" si="56"/>
        <v>SPR2014-2-0</v>
      </c>
    </row>
    <row r="809" spans="1:13">
      <c r="A809" s="167">
        <f>'Order Form'!A294</f>
        <v>15250</v>
      </c>
      <c r="B809" s="167">
        <f>'Order Form'!A294</f>
        <v>15250</v>
      </c>
      <c r="C809" s="168">
        <f t="shared" si="54"/>
        <v>15250</v>
      </c>
      <c r="D809" s="164">
        <f>'Order Form'!$N$2</f>
        <v>0</v>
      </c>
      <c r="E809" s="165">
        <f>'Order Form'!$L$11</f>
        <v>0</v>
      </c>
      <c r="F809" s="165" t="str">
        <f>IF(ISBLANK('Order Form'!$L$12),"",'Order Form'!$L$12)</f>
        <v/>
      </c>
      <c r="G809" s="165">
        <f t="shared" ca="1" si="53"/>
        <v>41493</v>
      </c>
      <c r="H809" s="166">
        <f>'Order Form'!$L$13</f>
        <v>0</v>
      </c>
      <c r="I809" s="169">
        <f>'Order Form'!F294</f>
        <v>20</v>
      </c>
      <c r="J809" s="164">
        <f>'Order Form'!L294</f>
        <v>0</v>
      </c>
      <c r="K809" s="164" t="str">
        <f t="shared" si="55"/>
        <v>F</v>
      </c>
      <c r="L809" s="164">
        <f>IF('Pricing + Order Summary'!$O$13&gt;=5000,14,IF('Pricing + Order Summary'!$O$13&gt;=3500,15,IF('Pricing + Order Summary'!$O$13&gt;=2500,16,IF('Pricing + Order Summary'!$O$13&gt;=1000,23,21))))</f>
        <v>21</v>
      </c>
      <c r="M809" s="164" t="str">
        <f t="shared" si="56"/>
        <v>SPR2014-2-0</v>
      </c>
    </row>
    <row r="810" spans="1:13">
      <c r="A810" s="167">
        <f>'Order Form'!A295</f>
        <v>15251</v>
      </c>
      <c r="B810" s="167">
        <f>'Order Form'!A295</f>
        <v>15251</v>
      </c>
      <c r="C810" s="168">
        <f t="shared" si="54"/>
        <v>15251</v>
      </c>
      <c r="D810" s="164">
        <f>'Order Form'!$N$2</f>
        <v>0</v>
      </c>
      <c r="E810" s="165">
        <f>'Order Form'!$L$11</f>
        <v>0</v>
      </c>
      <c r="F810" s="165" t="str">
        <f>IF(ISBLANK('Order Form'!$L$12),"",'Order Form'!$L$12)</f>
        <v/>
      </c>
      <c r="G810" s="165">
        <f t="shared" ca="1" si="53"/>
        <v>41493</v>
      </c>
      <c r="H810" s="166">
        <f>'Order Form'!$L$13</f>
        <v>0</v>
      </c>
      <c r="I810" s="169">
        <f>'Order Form'!F295</f>
        <v>20</v>
      </c>
      <c r="J810" s="164">
        <f>'Order Form'!L295</f>
        <v>0</v>
      </c>
      <c r="K810" s="164" t="str">
        <f t="shared" si="55"/>
        <v>F</v>
      </c>
      <c r="L810" s="164">
        <f>IF('Pricing + Order Summary'!$O$13&gt;=5000,14,IF('Pricing + Order Summary'!$O$13&gt;=3500,15,IF('Pricing + Order Summary'!$O$13&gt;=2500,16,IF('Pricing + Order Summary'!$O$13&gt;=1000,23,21))))</f>
        <v>21</v>
      </c>
      <c r="M810" s="164" t="str">
        <f t="shared" si="56"/>
        <v>SPR2014-2-0</v>
      </c>
    </row>
    <row r="811" spans="1:13">
      <c r="A811" s="167">
        <f>'Order Form'!A296</f>
        <v>15252</v>
      </c>
      <c r="B811" s="167">
        <f>'Order Form'!A296</f>
        <v>15252</v>
      </c>
      <c r="C811" s="168">
        <f t="shared" si="54"/>
        <v>15252</v>
      </c>
      <c r="D811" s="164">
        <f>'Order Form'!$N$2</f>
        <v>0</v>
      </c>
      <c r="E811" s="165">
        <f>'Order Form'!$L$11</f>
        <v>0</v>
      </c>
      <c r="F811" s="165" t="str">
        <f>IF(ISBLANK('Order Form'!$L$12),"",'Order Form'!$L$12)</f>
        <v/>
      </c>
      <c r="G811" s="165">
        <f t="shared" ca="1" si="53"/>
        <v>41493</v>
      </c>
      <c r="H811" s="166">
        <f>'Order Form'!$L$13</f>
        <v>0</v>
      </c>
      <c r="I811" s="169">
        <f>'Order Form'!F296</f>
        <v>20</v>
      </c>
      <c r="J811" s="164">
        <f>'Order Form'!L296</f>
        <v>0</v>
      </c>
      <c r="K811" s="164" t="str">
        <f t="shared" si="55"/>
        <v>F</v>
      </c>
      <c r="L811" s="164">
        <f>IF('Pricing + Order Summary'!$O$13&gt;=5000,14,IF('Pricing + Order Summary'!$O$13&gt;=3500,15,IF('Pricing + Order Summary'!$O$13&gt;=2500,16,IF('Pricing + Order Summary'!$O$13&gt;=1000,23,21))))</f>
        <v>21</v>
      </c>
      <c r="M811" s="164" t="str">
        <f t="shared" si="56"/>
        <v>SPR2014-2-0</v>
      </c>
    </row>
    <row r="812" spans="1:13">
      <c r="A812" s="167">
        <f>'Order Form'!A297</f>
        <v>15253</v>
      </c>
      <c r="B812" s="167">
        <f>'Order Form'!A297</f>
        <v>15253</v>
      </c>
      <c r="C812" s="168">
        <f t="shared" si="54"/>
        <v>15253</v>
      </c>
      <c r="D812" s="164">
        <f>'Order Form'!$N$2</f>
        <v>0</v>
      </c>
      <c r="E812" s="165">
        <f>'Order Form'!$L$11</f>
        <v>0</v>
      </c>
      <c r="F812" s="165" t="str">
        <f>IF(ISBLANK('Order Form'!$L$12),"",'Order Form'!$L$12)</f>
        <v/>
      </c>
      <c r="G812" s="165">
        <f t="shared" ca="1" si="53"/>
        <v>41493</v>
      </c>
      <c r="H812" s="166">
        <f>'Order Form'!$L$13</f>
        <v>0</v>
      </c>
      <c r="I812" s="169">
        <f>'Order Form'!F297</f>
        <v>20</v>
      </c>
      <c r="J812" s="164">
        <f>'Order Form'!L297</f>
        <v>0</v>
      </c>
      <c r="K812" s="164" t="str">
        <f t="shared" si="55"/>
        <v>F</v>
      </c>
      <c r="L812" s="164">
        <f>IF('Pricing + Order Summary'!$O$13&gt;=5000,14,IF('Pricing + Order Summary'!$O$13&gt;=3500,15,IF('Pricing + Order Summary'!$O$13&gt;=2500,16,IF('Pricing + Order Summary'!$O$13&gt;=1000,23,21))))</f>
        <v>21</v>
      </c>
      <c r="M812" s="164" t="str">
        <f t="shared" si="56"/>
        <v>SPR2014-2-0</v>
      </c>
    </row>
    <row r="813" spans="1:13">
      <c r="A813" s="167">
        <f>'Order Form'!A298</f>
        <v>15254</v>
      </c>
      <c r="B813" s="167">
        <f>'Order Form'!A298</f>
        <v>15254</v>
      </c>
      <c r="C813" s="168">
        <f t="shared" si="54"/>
        <v>15254</v>
      </c>
      <c r="D813" s="164">
        <f>'Order Form'!$N$2</f>
        <v>0</v>
      </c>
      <c r="E813" s="165">
        <f>'Order Form'!$L$11</f>
        <v>0</v>
      </c>
      <c r="F813" s="165" t="str">
        <f>IF(ISBLANK('Order Form'!$L$12),"",'Order Form'!$L$12)</f>
        <v/>
      </c>
      <c r="G813" s="165">
        <f t="shared" ca="1" si="53"/>
        <v>41493</v>
      </c>
      <c r="H813" s="166">
        <f>'Order Form'!$L$13</f>
        <v>0</v>
      </c>
      <c r="I813" s="169">
        <f>'Order Form'!F298</f>
        <v>20</v>
      </c>
      <c r="J813" s="164">
        <f>'Order Form'!L298</f>
        <v>0</v>
      </c>
      <c r="K813" s="164" t="str">
        <f t="shared" si="55"/>
        <v>F</v>
      </c>
      <c r="L813" s="164">
        <f>IF('Pricing + Order Summary'!$O$13&gt;=5000,14,IF('Pricing + Order Summary'!$O$13&gt;=3500,15,IF('Pricing + Order Summary'!$O$13&gt;=2500,16,IF('Pricing + Order Summary'!$O$13&gt;=1000,23,21))))</f>
        <v>21</v>
      </c>
      <c r="M813" s="164" t="str">
        <f t="shared" si="56"/>
        <v>SPR2014-2-0</v>
      </c>
    </row>
    <row r="814" spans="1:13">
      <c r="A814" s="167">
        <f>'Order Form'!A299</f>
        <v>15255</v>
      </c>
      <c r="B814" s="167">
        <f>'Order Form'!A299</f>
        <v>15255</v>
      </c>
      <c r="C814" s="168">
        <f t="shared" si="54"/>
        <v>15255</v>
      </c>
      <c r="D814" s="164">
        <f>'Order Form'!$N$2</f>
        <v>0</v>
      </c>
      <c r="E814" s="165">
        <f>'Order Form'!$L$11</f>
        <v>0</v>
      </c>
      <c r="F814" s="165" t="str">
        <f>IF(ISBLANK('Order Form'!$L$12),"",'Order Form'!$L$12)</f>
        <v/>
      </c>
      <c r="G814" s="165">
        <f t="shared" ca="1" si="53"/>
        <v>41493</v>
      </c>
      <c r="H814" s="166">
        <f>'Order Form'!$L$13</f>
        <v>0</v>
      </c>
      <c r="I814" s="169">
        <f>'Order Form'!F299</f>
        <v>20</v>
      </c>
      <c r="J814" s="164">
        <f>'Order Form'!L299</f>
        <v>0</v>
      </c>
      <c r="K814" s="164" t="str">
        <f t="shared" si="55"/>
        <v>F</v>
      </c>
      <c r="L814" s="164">
        <f>IF('Pricing + Order Summary'!$O$13&gt;=5000,14,IF('Pricing + Order Summary'!$O$13&gt;=3500,15,IF('Pricing + Order Summary'!$O$13&gt;=2500,16,IF('Pricing + Order Summary'!$O$13&gt;=1000,23,21))))</f>
        <v>21</v>
      </c>
      <c r="M814" s="164" t="str">
        <f t="shared" si="56"/>
        <v>SPR2014-2-0</v>
      </c>
    </row>
    <row r="815" spans="1:13">
      <c r="A815" s="167">
        <f>'Order Form'!A300</f>
        <v>15256</v>
      </c>
      <c r="B815" s="167">
        <f>'Order Form'!A300</f>
        <v>15256</v>
      </c>
      <c r="C815" s="168">
        <f t="shared" si="54"/>
        <v>15256</v>
      </c>
      <c r="D815" s="164">
        <f>'Order Form'!$N$2</f>
        <v>0</v>
      </c>
      <c r="E815" s="165">
        <f>'Order Form'!$L$11</f>
        <v>0</v>
      </c>
      <c r="F815" s="165" t="str">
        <f>IF(ISBLANK('Order Form'!$L$12),"",'Order Form'!$L$12)</f>
        <v/>
      </c>
      <c r="G815" s="165">
        <f t="shared" ca="1" si="53"/>
        <v>41493</v>
      </c>
      <c r="H815" s="166">
        <f>'Order Form'!$L$13</f>
        <v>0</v>
      </c>
      <c r="I815" s="169">
        <f>'Order Form'!F300</f>
        <v>20</v>
      </c>
      <c r="J815" s="164">
        <f>'Order Form'!L300</f>
        <v>0</v>
      </c>
      <c r="K815" s="164" t="str">
        <f t="shared" si="55"/>
        <v>F</v>
      </c>
      <c r="L815" s="164">
        <f>IF('Pricing + Order Summary'!$O$13&gt;=5000,14,IF('Pricing + Order Summary'!$O$13&gt;=3500,15,IF('Pricing + Order Summary'!$O$13&gt;=2500,16,IF('Pricing + Order Summary'!$O$13&gt;=1000,23,21))))</f>
        <v>21</v>
      </c>
      <c r="M815" s="164" t="str">
        <f t="shared" si="56"/>
        <v>SPR2014-2-0</v>
      </c>
    </row>
    <row r="816" spans="1:13">
      <c r="A816" s="167">
        <f>'Order Form'!A301</f>
        <v>15290</v>
      </c>
      <c r="B816" s="167">
        <f>'Order Form'!A301</f>
        <v>15290</v>
      </c>
      <c r="C816" s="168">
        <f t="shared" si="54"/>
        <v>15290</v>
      </c>
      <c r="D816" s="164">
        <f>'Order Form'!$N$2</f>
        <v>0</v>
      </c>
      <c r="E816" s="165">
        <f>'Order Form'!$L$11</f>
        <v>0</v>
      </c>
      <c r="F816" s="165" t="str">
        <f>IF(ISBLANK('Order Form'!$L$12),"",'Order Form'!$L$12)</f>
        <v/>
      </c>
      <c r="G816" s="165">
        <f t="shared" ca="1" si="53"/>
        <v>41493</v>
      </c>
      <c r="H816" s="166">
        <f>'Order Form'!$L$13</f>
        <v>0</v>
      </c>
      <c r="I816" s="169">
        <f>'Order Form'!F301</f>
        <v>20</v>
      </c>
      <c r="J816" s="164">
        <f>'Order Form'!L301</f>
        <v>0</v>
      </c>
      <c r="K816" s="164" t="str">
        <f t="shared" si="55"/>
        <v>F</v>
      </c>
      <c r="L816" s="164">
        <f>IF('Pricing + Order Summary'!$O$13&gt;=5000,14,IF('Pricing + Order Summary'!$O$13&gt;=3500,15,IF('Pricing + Order Summary'!$O$13&gt;=2500,16,IF('Pricing + Order Summary'!$O$13&gt;=1000,23,21))))</f>
        <v>21</v>
      </c>
      <c r="M816" s="164" t="str">
        <f t="shared" si="56"/>
        <v>SPR2014-2-0</v>
      </c>
    </row>
    <row r="817" spans="1:13">
      <c r="A817" s="167">
        <f>'Order Form'!A302</f>
        <v>15291</v>
      </c>
      <c r="B817" s="167">
        <f>'Order Form'!A302</f>
        <v>15291</v>
      </c>
      <c r="C817" s="168">
        <f t="shared" si="54"/>
        <v>15291</v>
      </c>
      <c r="D817" s="164">
        <f>'Order Form'!$N$2</f>
        <v>0</v>
      </c>
      <c r="E817" s="165">
        <f>'Order Form'!$L$11</f>
        <v>0</v>
      </c>
      <c r="F817" s="165" t="str">
        <f>IF(ISBLANK('Order Form'!$L$12),"",'Order Form'!$L$12)</f>
        <v/>
      </c>
      <c r="G817" s="165">
        <f t="shared" ca="1" si="53"/>
        <v>41493</v>
      </c>
      <c r="H817" s="166">
        <f>'Order Form'!$L$13</f>
        <v>0</v>
      </c>
      <c r="I817" s="169">
        <f>'Order Form'!F302</f>
        <v>20</v>
      </c>
      <c r="J817" s="164">
        <f>'Order Form'!L302</f>
        <v>0</v>
      </c>
      <c r="K817" s="164" t="str">
        <f t="shared" si="55"/>
        <v>F</v>
      </c>
      <c r="L817" s="164">
        <f>IF('Pricing + Order Summary'!$O$13&gt;=5000,14,IF('Pricing + Order Summary'!$O$13&gt;=3500,15,IF('Pricing + Order Summary'!$O$13&gt;=2500,16,IF('Pricing + Order Summary'!$O$13&gt;=1000,23,21))))</f>
        <v>21</v>
      </c>
      <c r="M817" s="164" t="str">
        <f t="shared" si="56"/>
        <v>SPR2014-2-0</v>
      </c>
    </row>
    <row r="818" spans="1:13">
      <c r="A818" s="167">
        <f>'Order Form'!A303</f>
        <v>15292</v>
      </c>
      <c r="B818" s="167">
        <f>'Order Form'!A303</f>
        <v>15292</v>
      </c>
      <c r="C818" s="168">
        <f t="shared" si="54"/>
        <v>15292</v>
      </c>
      <c r="D818" s="164">
        <f>'Order Form'!$N$2</f>
        <v>0</v>
      </c>
      <c r="E818" s="165">
        <f>'Order Form'!$L$11</f>
        <v>0</v>
      </c>
      <c r="F818" s="165" t="str">
        <f>IF(ISBLANK('Order Form'!$L$12),"",'Order Form'!$L$12)</f>
        <v/>
      </c>
      <c r="G818" s="165">
        <f t="shared" ca="1" si="53"/>
        <v>41493</v>
      </c>
      <c r="H818" s="166">
        <f>'Order Form'!$L$13</f>
        <v>0</v>
      </c>
      <c r="I818" s="169">
        <f>'Order Form'!F303</f>
        <v>20</v>
      </c>
      <c r="J818" s="164">
        <f>'Order Form'!L303</f>
        <v>0</v>
      </c>
      <c r="K818" s="164" t="str">
        <f t="shared" si="55"/>
        <v>F</v>
      </c>
      <c r="L818" s="164">
        <f>IF('Pricing + Order Summary'!$O$13&gt;=5000,14,IF('Pricing + Order Summary'!$O$13&gt;=3500,15,IF('Pricing + Order Summary'!$O$13&gt;=2500,16,IF('Pricing + Order Summary'!$O$13&gt;=1000,23,21))))</f>
        <v>21</v>
      </c>
      <c r="M818" s="164" t="str">
        <f t="shared" si="56"/>
        <v>SPR2014-2-0</v>
      </c>
    </row>
    <row r="819" spans="1:13">
      <c r="A819" s="167">
        <f>'Order Form'!A304</f>
        <v>15293</v>
      </c>
      <c r="B819" s="167">
        <f>'Order Form'!A304</f>
        <v>15293</v>
      </c>
      <c r="C819" s="168">
        <f t="shared" si="54"/>
        <v>15293</v>
      </c>
      <c r="D819" s="164">
        <f>'Order Form'!$N$2</f>
        <v>0</v>
      </c>
      <c r="E819" s="165">
        <f>'Order Form'!$L$11</f>
        <v>0</v>
      </c>
      <c r="F819" s="165" t="str">
        <f>IF(ISBLANK('Order Form'!$L$12),"",'Order Form'!$L$12)</f>
        <v/>
      </c>
      <c r="G819" s="165">
        <f t="shared" ca="1" si="53"/>
        <v>41493</v>
      </c>
      <c r="H819" s="166">
        <f>'Order Form'!$L$13</f>
        <v>0</v>
      </c>
      <c r="I819" s="169">
        <f>'Order Form'!F304</f>
        <v>20</v>
      </c>
      <c r="J819" s="164">
        <f>'Order Form'!L304</f>
        <v>0</v>
      </c>
      <c r="K819" s="164" t="str">
        <f t="shared" si="55"/>
        <v>F</v>
      </c>
      <c r="L819" s="164">
        <f>IF('Pricing + Order Summary'!$O$13&gt;=5000,14,IF('Pricing + Order Summary'!$O$13&gt;=3500,15,IF('Pricing + Order Summary'!$O$13&gt;=2500,16,IF('Pricing + Order Summary'!$O$13&gt;=1000,23,21))))</f>
        <v>21</v>
      </c>
      <c r="M819" s="164" t="str">
        <f t="shared" si="56"/>
        <v>SPR2014-2-0</v>
      </c>
    </row>
    <row r="820" spans="1:13">
      <c r="A820" s="167">
        <f>'Order Form'!A305</f>
        <v>15257</v>
      </c>
      <c r="B820" s="167">
        <f>'Order Form'!A305</f>
        <v>15257</v>
      </c>
      <c r="C820" s="168">
        <f t="shared" si="54"/>
        <v>15257</v>
      </c>
      <c r="D820" s="164">
        <f>'Order Form'!$N$2</f>
        <v>0</v>
      </c>
      <c r="E820" s="165">
        <f>'Order Form'!$L$11</f>
        <v>0</v>
      </c>
      <c r="F820" s="165" t="str">
        <f>IF(ISBLANK('Order Form'!$L$12),"",'Order Form'!$L$12)</f>
        <v/>
      </c>
      <c r="G820" s="165">
        <f t="shared" ca="1" si="53"/>
        <v>41493</v>
      </c>
      <c r="H820" s="166">
        <f>'Order Form'!$L$13</f>
        <v>0</v>
      </c>
      <c r="I820" s="169">
        <f>'Order Form'!F305</f>
        <v>20</v>
      </c>
      <c r="J820" s="164">
        <f>'Order Form'!L305</f>
        <v>0</v>
      </c>
      <c r="K820" s="164" t="str">
        <f t="shared" si="55"/>
        <v>F</v>
      </c>
      <c r="L820" s="164">
        <f>IF('Pricing + Order Summary'!$O$13&gt;=5000,14,IF('Pricing + Order Summary'!$O$13&gt;=3500,15,IF('Pricing + Order Summary'!$O$13&gt;=2500,16,IF('Pricing + Order Summary'!$O$13&gt;=1000,23,21))))</f>
        <v>21</v>
      </c>
      <c r="M820" s="164" t="str">
        <f t="shared" si="56"/>
        <v>SPR2014-2-0</v>
      </c>
    </row>
    <row r="821" spans="1:13">
      <c r="A821" s="167">
        <f>'Order Form'!A306</f>
        <v>15258</v>
      </c>
      <c r="B821" s="167">
        <f>'Order Form'!A306</f>
        <v>15258</v>
      </c>
      <c r="C821" s="168">
        <f t="shared" si="54"/>
        <v>15258</v>
      </c>
      <c r="D821" s="164">
        <f>'Order Form'!$N$2</f>
        <v>0</v>
      </c>
      <c r="E821" s="165">
        <f>'Order Form'!$L$11</f>
        <v>0</v>
      </c>
      <c r="F821" s="165" t="str">
        <f>IF(ISBLANK('Order Form'!$L$12),"",'Order Form'!$L$12)</f>
        <v/>
      </c>
      <c r="G821" s="165">
        <f t="shared" ca="1" si="53"/>
        <v>41493</v>
      </c>
      <c r="H821" s="166">
        <f>'Order Form'!$L$13</f>
        <v>0</v>
      </c>
      <c r="I821" s="169">
        <f>'Order Form'!F306</f>
        <v>20</v>
      </c>
      <c r="J821" s="164">
        <f>'Order Form'!L306</f>
        <v>0</v>
      </c>
      <c r="K821" s="164" t="str">
        <f t="shared" si="55"/>
        <v>F</v>
      </c>
      <c r="L821" s="164">
        <f>IF('Pricing + Order Summary'!$O$13&gt;=5000,14,IF('Pricing + Order Summary'!$O$13&gt;=3500,15,IF('Pricing + Order Summary'!$O$13&gt;=2500,16,IF('Pricing + Order Summary'!$O$13&gt;=1000,23,21))))</f>
        <v>21</v>
      </c>
      <c r="M821" s="164" t="str">
        <f t="shared" si="56"/>
        <v>SPR2014-2-0</v>
      </c>
    </row>
    <row r="822" spans="1:13">
      <c r="A822" s="167">
        <f>'Order Form'!A307</f>
        <v>15259</v>
      </c>
      <c r="B822" s="167">
        <f>'Order Form'!A307</f>
        <v>15259</v>
      </c>
      <c r="C822" s="168">
        <f t="shared" si="54"/>
        <v>15259</v>
      </c>
      <c r="D822" s="164">
        <f>'Order Form'!$N$2</f>
        <v>0</v>
      </c>
      <c r="E822" s="165">
        <f>'Order Form'!$L$11</f>
        <v>0</v>
      </c>
      <c r="F822" s="165" t="str">
        <f>IF(ISBLANK('Order Form'!$L$12),"",'Order Form'!$L$12)</f>
        <v/>
      </c>
      <c r="G822" s="165">
        <f t="shared" ca="1" si="53"/>
        <v>41493</v>
      </c>
      <c r="H822" s="166">
        <f>'Order Form'!$L$13</f>
        <v>0</v>
      </c>
      <c r="I822" s="169">
        <f>'Order Form'!F307</f>
        <v>20</v>
      </c>
      <c r="J822" s="164">
        <f>'Order Form'!L307</f>
        <v>0</v>
      </c>
      <c r="K822" s="164" t="str">
        <f t="shared" si="55"/>
        <v>F</v>
      </c>
      <c r="L822" s="164">
        <f>IF('Pricing + Order Summary'!$O$13&gt;=5000,14,IF('Pricing + Order Summary'!$O$13&gt;=3500,15,IF('Pricing + Order Summary'!$O$13&gt;=2500,16,IF('Pricing + Order Summary'!$O$13&gt;=1000,23,21))))</f>
        <v>21</v>
      </c>
      <c r="M822" s="164" t="str">
        <f t="shared" si="56"/>
        <v>SPR2014-2-0</v>
      </c>
    </row>
    <row r="823" spans="1:13">
      <c r="A823" s="167">
        <f>'Order Form'!A308</f>
        <v>15260</v>
      </c>
      <c r="B823" s="167">
        <f>'Order Form'!A308</f>
        <v>15260</v>
      </c>
      <c r="C823" s="168">
        <f t="shared" si="54"/>
        <v>15260</v>
      </c>
      <c r="D823" s="164">
        <f>'Order Form'!$N$2</f>
        <v>0</v>
      </c>
      <c r="E823" s="165">
        <f>'Order Form'!$L$11</f>
        <v>0</v>
      </c>
      <c r="F823" s="165" t="str">
        <f>IF(ISBLANK('Order Form'!$L$12),"",'Order Form'!$L$12)</f>
        <v/>
      </c>
      <c r="G823" s="165">
        <f t="shared" ca="1" si="53"/>
        <v>41493</v>
      </c>
      <c r="H823" s="166">
        <f>'Order Form'!$L$13</f>
        <v>0</v>
      </c>
      <c r="I823" s="169">
        <f>'Order Form'!F308</f>
        <v>20</v>
      </c>
      <c r="J823" s="164">
        <f>'Order Form'!L308</f>
        <v>0</v>
      </c>
      <c r="K823" s="164" t="str">
        <f t="shared" si="55"/>
        <v>F</v>
      </c>
      <c r="L823" s="164">
        <f>IF('Pricing + Order Summary'!$O$13&gt;=5000,14,IF('Pricing + Order Summary'!$O$13&gt;=3500,15,IF('Pricing + Order Summary'!$O$13&gt;=2500,16,IF('Pricing + Order Summary'!$O$13&gt;=1000,23,21))))</f>
        <v>21</v>
      </c>
      <c r="M823" s="164" t="str">
        <f t="shared" si="56"/>
        <v>SPR2014-2-0</v>
      </c>
    </row>
    <row r="824" spans="1:13">
      <c r="A824" s="167">
        <f>'Order Form'!A309</f>
        <v>15261</v>
      </c>
      <c r="B824" s="167">
        <f>'Order Form'!A309</f>
        <v>15261</v>
      </c>
      <c r="C824" s="168">
        <f t="shared" si="54"/>
        <v>15261</v>
      </c>
      <c r="D824" s="164">
        <f>'Order Form'!$N$2</f>
        <v>0</v>
      </c>
      <c r="E824" s="165">
        <f>'Order Form'!$L$11</f>
        <v>0</v>
      </c>
      <c r="F824" s="165" t="str">
        <f>IF(ISBLANK('Order Form'!$L$12),"",'Order Form'!$L$12)</f>
        <v/>
      </c>
      <c r="G824" s="165">
        <f t="shared" ca="1" si="53"/>
        <v>41493</v>
      </c>
      <c r="H824" s="166">
        <f>'Order Form'!$L$13</f>
        <v>0</v>
      </c>
      <c r="I824" s="169">
        <f>'Order Form'!F309</f>
        <v>20</v>
      </c>
      <c r="J824" s="164">
        <f>'Order Form'!L309</f>
        <v>0</v>
      </c>
      <c r="K824" s="164" t="str">
        <f t="shared" si="55"/>
        <v>F</v>
      </c>
      <c r="L824" s="164">
        <f>IF('Pricing + Order Summary'!$O$13&gt;=5000,14,IF('Pricing + Order Summary'!$O$13&gt;=3500,15,IF('Pricing + Order Summary'!$O$13&gt;=2500,16,IF('Pricing + Order Summary'!$O$13&gt;=1000,23,21))))</f>
        <v>21</v>
      </c>
      <c r="M824" s="164" t="str">
        <f t="shared" si="56"/>
        <v>SPR2014-2-0</v>
      </c>
    </row>
    <row r="825" spans="1:13">
      <c r="A825" s="167">
        <f>'Order Form'!A310</f>
        <v>15262</v>
      </c>
      <c r="B825" s="167">
        <f>'Order Form'!A310</f>
        <v>15262</v>
      </c>
      <c r="C825" s="168">
        <f t="shared" si="54"/>
        <v>15262</v>
      </c>
      <c r="D825" s="164">
        <f>'Order Form'!$N$2</f>
        <v>0</v>
      </c>
      <c r="E825" s="165">
        <f>'Order Form'!$L$11</f>
        <v>0</v>
      </c>
      <c r="F825" s="165" t="str">
        <f>IF(ISBLANK('Order Form'!$L$12),"",'Order Form'!$L$12)</f>
        <v/>
      </c>
      <c r="G825" s="165">
        <f t="shared" ca="1" si="53"/>
        <v>41493</v>
      </c>
      <c r="H825" s="166">
        <f>'Order Form'!$L$13</f>
        <v>0</v>
      </c>
      <c r="I825" s="169">
        <f>'Order Form'!F310</f>
        <v>20</v>
      </c>
      <c r="J825" s="164">
        <f>'Order Form'!L310</f>
        <v>0</v>
      </c>
      <c r="K825" s="164" t="str">
        <f t="shared" si="55"/>
        <v>F</v>
      </c>
      <c r="L825" s="164">
        <f>IF('Pricing + Order Summary'!$O$13&gt;=5000,14,IF('Pricing + Order Summary'!$O$13&gt;=3500,15,IF('Pricing + Order Summary'!$O$13&gt;=2500,16,IF('Pricing + Order Summary'!$O$13&gt;=1000,23,21))))</f>
        <v>21</v>
      </c>
      <c r="M825" s="164" t="str">
        <f t="shared" si="56"/>
        <v>SPR2014-2-0</v>
      </c>
    </row>
    <row r="826" spans="1:13">
      <c r="A826" s="167">
        <f>'Order Form'!A311</f>
        <v>15287</v>
      </c>
      <c r="B826" s="167">
        <f>'Order Form'!A311</f>
        <v>15287</v>
      </c>
      <c r="C826" s="168">
        <f t="shared" si="54"/>
        <v>15287</v>
      </c>
      <c r="D826" s="164">
        <f>'Order Form'!$N$2</f>
        <v>0</v>
      </c>
      <c r="E826" s="165">
        <f>'Order Form'!$L$11</f>
        <v>0</v>
      </c>
      <c r="F826" s="165" t="str">
        <f>IF(ISBLANK('Order Form'!$L$12),"",'Order Form'!$L$12)</f>
        <v/>
      </c>
      <c r="G826" s="165">
        <f t="shared" ca="1" si="53"/>
        <v>41493</v>
      </c>
      <c r="H826" s="166">
        <f>'Order Form'!$L$13</f>
        <v>0</v>
      </c>
      <c r="I826" s="169">
        <f>'Order Form'!F311</f>
        <v>20</v>
      </c>
      <c r="J826" s="164">
        <f>'Order Form'!L311</f>
        <v>0</v>
      </c>
      <c r="K826" s="164" t="str">
        <f t="shared" si="55"/>
        <v>F</v>
      </c>
      <c r="L826" s="164">
        <f>IF('Pricing + Order Summary'!$O$13&gt;=5000,14,IF('Pricing + Order Summary'!$O$13&gt;=3500,15,IF('Pricing + Order Summary'!$O$13&gt;=2500,16,IF('Pricing + Order Summary'!$O$13&gt;=1000,23,21))))</f>
        <v>21</v>
      </c>
      <c r="M826" s="164" t="str">
        <f t="shared" si="56"/>
        <v>SPR2014-2-0</v>
      </c>
    </row>
    <row r="827" spans="1:13">
      <c r="A827" s="167">
        <f>'Order Form'!A312</f>
        <v>15288</v>
      </c>
      <c r="B827" s="167">
        <f>'Order Form'!A312</f>
        <v>15288</v>
      </c>
      <c r="C827" s="168">
        <f t="shared" si="54"/>
        <v>15288</v>
      </c>
      <c r="D827" s="164">
        <f>'Order Form'!$N$2</f>
        <v>0</v>
      </c>
      <c r="E827" s="165">
        <f>'Order Form'!$L$11</f>
        <v>0</v>
      </c>
      <c r="F827" s="165" t="str">
        <f>IF(ISBLANK('Order Form'!$L$12),"",'Order Form'!$L$12)</f>
        <v/>
      </c>
      <c r="G827" s="165">
        <f t="shared" ca="1" si="53"/>
        <v>41493</v>
      </c>
      <c r="H827" s="166">
        <f>'Order Form'!$L$13</f>
        <v>0</v>
      </c>
      <c r="I827" s="169">
        <f>'Order Form'!F312</f>
        <v>20</v>
      </c>
      <c r="J827" s="164">
        <f>'Order Form'!L312</f>
        <v>0</v>
      </c>
      <c r="K827" s="164" t="str">
        <f t="shared" si="55"/>
        <v>F</v>
      </c>
      <c r="L827" s="164">
        <f>IF('Pricing + Order Summary'!$O$13&gt;=5000,14,IF('Pricing + Order Summary'!$O$13&gt;=3500,15,IF('Pricing + Order Summary'!$O$13&gt;=2500,16,IF('Pricing + Order Summary'!$O$13&gt;=1000,23,21))))</f>
        <v>21</v>
      </c>
      <c r="M827" s="164" t="str">
        <f t="shared" si="56"/>
        <v>SPR2014-2-0</v>
      </c>
    </row>
    <row r="828" spans="1:13">
      <c r="A828" s="167">
        <f>'Order Form'!A313</f>
        <v>15289</v>
      </c>
      <c r="B828" s="167">
        <f>'Order Form'!A313</f>
        <v>15289</v>
      </c>
      <c r="C828" s="168">
        <f t="shared" si="54"/>
        <v>15289</v>
      </c>
      <c r="D828" s="164">
        <f>'Order Form'!$N$2</f>
        <v>0</v>
      </c>
      <c r="E828" s="165">
        <f>'Order Form'!$L$11</f>
        <v>0</v>
      </c>
      <c r="F828" s="165" t="str">
        <f>IF(ISBLANK('Order Form'!$L$12),"",'Order Form'!$L$12)</f>
        <v/>
      </c>
      <c r="G828" s="165">
        <f t="shared" ca="1" si="53"/>
        <v>41493</v>
      </c>
      <c r="H828" s="166">
        <f>'Order Form'!$L$13</f>
        <v>0</v>
      </c>
      <c r="I828" s="169">
        <f>'Order Form'!F313</f>
        <v>20</v>
      </c>
      <c r="J828" s="164">
        <f>'Order Form'!L313</f>
        <v>0</v>
      </c>
      <c r="K828" s="164" t="str">
        <f t="shared" si="55"/>
        <v>F</v>
      </c>
      <c r="L828" s="164">
        <f>IF('Pricing + Order Summary'!$O$13&gt;=5000,14,IF('Pricing + Order Summary'!$O$13&gt;=3500,15,IF('Pricing + Order Summary'!$O$13&gt;=2500,16,IF('Pricing + Order Summary'!$O$13&gt;=1000,23,21))))</f>
        <v>21</v>
      </c>
      <c r="M828" s="164" t="str">
        <f t="shared" si="56"/>
        <v>SPR2014-2-0</v>
      </c>
    </row>
    <row r="829" spans="1:13">
      <c r="A829" s="167">
        <f>'Order Form'!A314</f>
        <v>107607</v>
      </c>
      <c r="B829" s="167">
        <f>'Order Form'!A314</f>
        <v>107607</v>
      </c>
      <c r="C829" s="168">
        <f t="shared" si="54"/>
        <v>107607</v>
      </c>
      <c r="D829" s="164">
        <f>'Order Form'!$N$2</f>
        <v>0</v>
      </c>
      <c r="E829" s="165">
        <f>'Order Form'!$L$11</f>
        <v>0</v>
      </c>
      <c r="F829" s="165" t="str">
        <f>IF(ISBLANK('Order Form'!$L$12),"",'Order Form'!$L$12)</f>
        <v/>
      </c>
      <c r="G829" s="165">
        <f t="shared" ca="1" si="53"/>
        <v>41493</v>
      </c>
      <c r="H829" s="166">
        <f>'Order Form'!$L$13</f>
        <v>0</v>
      </c>
      <c r="I829" s="169">
        <f>'Order Form'!F314</f>
        <v>18.5</v>
      </c>
      <c r="J829" s="164">
        <f>'Order Form'!L314</f>
        <v>0</v>
      </c>
      <c r="K829" s="164" t="str">
        <f t="shared" si="55"/>
        <v>F</v>
      </c>
      <c r="L829" s="164">
        <f>IF('Pricing + Order Summary'!$O$13&gt;=5000,14,IF('Pricing + Order Summary'!$O$13&gt;=3500,15,IF('Pricing + Order Summary'!$O$13&gt;=2500,16,IF('Pricing + Order Summary'!$O$13&gt;=1000,23,21))))</f>
        <v>21</v>
      </c>
      <c r="M829" s="164" t="str">
        <f t="shared" si="56"/>
        <v>SPR2014-2-0</v>
      </c>
    </row>
    <row r="830" spans="1:13">
      <c r="A830" s="167">
        <f>'Order Form'!A315</f>
        <v>107612</v>
      </c>
      <c r="B830" s="167">
        <f>'Order Form'!A315</f>
        <v>107612</v>
      </c>
      <c r="C830" s="168">
        <f t="shared" si="54"/>
        <v>107612</v>
      </c>
      <c r="D830" s="164">
        <f>'Order Form'!$N$2</f>
        <v>0</v>
      </c>
      <c r="E830" s="165">
        <f>'Order Form'!$L$11</f>
        <v>0</v>
      </c>
      <c r="F830" s="165" t="str">
        <f>IF(ISBLANK('Order Form'!$L$12),"",'Order Form'!$L$12)</f>
        <v/>
      </c>
      <c r="G830" s="165">
        <f t="shared" ca="1" si="53"/>
        <v>41493</v>
      </c>
      <c r="H830" s="166">
        <f>'Order Form'!$L$13</f>
        <v>0</v>
      </c>
      <c r="I830" s="169">
        <f>'Order Form'!F315</f>
        <v>18.5</v>
      </c>
      <c r="J830" s="164">
        <f>'Order Form'!L315</f>
        <v>0</v>
      </c>
      <c r="K830" s="164" t="str">
        <f t="shared" si="55"/>
        <v>F</v>
      </c>
      <c r="L830" s="164">
        <f>IF('Pricing + Order Summary'!$O$13&gt;=5000,14,IF('Pricing + Order Summary'!$O$13&gt;=3500,15,IF('Pricing + Order Summary'!$O$13&gt;=2500,16,IF('Pricing + Order Summary'!$O$13&gt;=1000,23,21))))</f>
        <v>21</v>
      </c>
      <c r="M830" s="164" t="str">
        <f t="shared" si="56"/>
        <v>SPR2014-2-0</v>
      </c>
    </row>
    <row r="831" spans="1:13">
      <c r="A831" s="167">
        <f>'Order Form'!A316</f>
        <v>107613</v>
      </c>
      <c r="B831" s="167">
        <f>'Order Form'!A316</f>
        <v>107613</v>
      </c>
      <c r="C831" s="168">
        <f t="shared" si="54"/>
        <v>107613</v>
      </c>
      <c r="D831" s="164">
        <f>'Order Form'!$N$2</f>
        <v>0</v>
      </c>
      <c r="E831" s="165">
        <f>'Order Form'!$L$11</f>
        <v>0</v>
      </c>
      <c r="F831" s="165" t="str">
        <f>IF(ISBLANK('Order Form'!$L$12),"",'Order Form'!$L$12)</f>
        <v/>
      </c>
      <c r="G831" s="165">
        <f t="shared" ca="1" si="53"/>
        <v>41493</v>
      </c>
      <c r="H831" s="166">
        <f>'Order Form'!$L$13</f>
        <v>0</v>
      </c>
      <c r="I831" s="169">
        <f>'Order Form'!F316</f>
        <v>18.5</v>
      </c>
      <c r="J831" s="164">
        <f>'Order Form'!L316</f>
        <v>0</v>
      </c>
      <c r="K831" s="164" t="str">
        <f t="shared" si="55"/>
        <v>F</v>
      </c>
      <c r="L831" s="164">
        <f>IF('Pricing + Order Summary'!$O$13&gt;=5000,14,IF('Pricing + Order Summary'!$O$13&gt;=3500,15,IF('Pricing + Order Summary'!$O$13&gt;=2500,16,IF('Pricing + Order Summary'!$O$13&gt;=1000,23,21))))</f>
        <v>21</v>
      </c>
      <c r="M831" s="164" t="str">
        <f t="shared" si="56"/>
        <v>SPR2014-2-0</v>
      </c>
    </row>
    <row r="832" spans="1:13">
      <c r="A832" s="167">
        <f>'Order Form'!A317</f>
        <v>105812</v>
      </c>
      <c r="B832" s="167">
        <f>'Order Form'!A317</f>
        <v>105812</v>
      </c>
      <c r="C832" s="168">
        <f t="shared" si="54"/>
        <v>105812</v>
      </c>
      <c r="D832" s="164">
        <f>'Order Form'!$N$2</f>
        <v>0</v>
      </c>
      <c r="E832" s="165">
        <f>'Order Form'!$L$11</f>
        <v>0</v>
      </c>
      <c r="F832" s="165" t="str">
        <f>IF(ISBLANK('Order Form'!$L$12),"",'Order Form'!$L$12)</f>
        <v/>
      </c>
      <c r="G832" s="165">
        <f t="shared" ca="1" si="53"/>
        <v>41493</v>
      </c>
      <c r="H832" s="166">
        <f>'Order Form'!$L$13</f>
        <v>0</v>
      </c>
      <c r="I832" s="169">
        <f>'Order Form'!F317</f>
        <v>19.5</v>
      </c>
      <c r="J832" s="164">
        <f>'Order Form'!L317</f>
        <v>0</v>
      </c>
      <c r="K832" s="164" t="str">
        <f t="shared" si="55"/>
        <v>F</v>
      </c>
      <c r="L832" s="164">
        <f>IF('Pricing + Order Summary'!$O$13&gt;=5000,14,IF('Pricing + Order Summary'!$O$13&gt;=3500,15,IF('Pricing + Order Summary'!$O$13&gt;=2500,16,IF('Pricing + Order Summary'!$O$13&gt;=1000,23,21))))</f>
        <v>21</v>
      </c>
      <c r="M832" s="164" t="str">
        <f t="shared" si="56"/>
        <v>SPR2014-2-0</v>
      </c>
    </row>
    <row r="833" spans="1:13">
      <c r="A833" s="167">
        <f>'Order Form'!A318</f>
        <v>105811</v>
      </c>
      <c r="B833" s="167">
        <f>'Order Form'!A318</f>
        <v>105811</v>
      </c>
      <c r="C833" s="168">
        <f t="shared" si="54"/>
        <v>105811</v>
      </c>
      <c r="D833" s="164">
        <f>'Order Form'!$N$2</f>
        <v>0</v>
      </c>
      <c r="E833" s="165">
        <f>'Order Form'!$L$11</f>
        <v>0</v>
      </c>
      <c r="F833" s="165" t="str">
        <f>IF(ISBLANK('Order Form'!$L$12),"",'Order Form'!$L$12)</f>
        <v/>
      </c>
      <c r="G833" s="165">
        <f t="shared" ca="1" si="53"/>
        <v>41493</v>
      </c>
      <c r="H833" s="166">
        <f>'Order Form'!$L$13</f>
        <v>0</v>
      </c>
      <c r="I833" s="169">
        <f>'Order Form'!F318</f>
        <v>19.5</v>
      </c>
      <c r="J833" s="164">
        <f>'Order Form'!L318</f>
        <v>0</v>
      </c>
      <c r="K833" s="164" t="str">
        <f t="shared" si="55"/>
        <v>F</v>
      </c>
      <c r="L833" s="164">
        <f>IF('Pricing + Order Summary'!$O$13&gt;=5000,14,IF('Pricing + Order Summary'!$O$13&gt;=3500,15,IF('Pricing + Order Summary'!$O$13&gt;=2500,16,IF('Pricing + Order Summary'!$O$13&gt;=1000,23,21))))</f>
        <v>21</v>
      </c>
      <c r="M833" s="164" t="str">
        <f t="shared" si="56"/>
        <v>SPR2014-2-0</v>
      </c>
    </row>
    <row r="834" spans="1:13">
      <c r="A834" s="167">
        <f>'Order Form'!A319</f>
        <v>107581</v>
      </c>
      <c r="B834" s="167">
        <f>'Order Form'!A319</f>
        <v>107581</v>
      </c>
      <c r="C834" s="168">
        <f t="shared" si="54"/>
        <v>107581</v>
      </c>
      <c r="D834" s="164">
        <f>'Order Form'!$N$2</f>
        <v>0</v>
      </c>
      <c r="E834" s="165">
        <f>'Order Form'!$L$11</f>
        <v>0</v>
      </c>
      <c r="F834" s="165" t="str">
        <f>IF(ISBLANK('Order Form'!$L$12),"",'Order Form'!$L$12)</f>
        <v/>
      </c>
      <c r="G834" s="165">
        <f t="shared" ref="G834:G897" ca="1" si="57">TODAY()</f>
        <v>41493</v>
      </c>
      <c r="H834" s="166">
        <f>'Order Form'!$L$13</f>
        <v>0</v>
      </c>
      <c r="I834" s="169">
        <f>'Order Form'!F319</f>
        <v>19.5</v>
      </c>
      <c r="J834" s="164">
        <f>'Order Form'!L319</f>
        <v>0</v>
      </c>
      <c r="K834" s="164" t="str">
        <f t="shared" si="55"/>
        <v>F</v>
      </c>
      <c r="L834" s="164">
        <f>IF('Pricing + Order Summary'!$O$13&gt;=5000,14,IF('Pricing + Order Summary'!$O$13&gt;=3500,15,IF('Pricing + Order Summary'!$O$13&gt;=2500,16,IF('Pricing + Order Summary'!$O$13&gt;=1000,23,21))))</f>
        <v>21</v>
      </c>
      <c r="M834" s="164" t="str">
        <f t="shared" si="56"/>
        <v>SPR2014-2-0</v>
      </c>
    </row>
    <row r="835" spans="1:13">
      <c r="A835" s="167">
        <f>'Order Form'!A320</f>
        <v>107605</v>
      </c>
      <c r="B835" s="167">
        <f>'Order Form'!A320</f>
        <v>107605</v>
      </c>
      <c r="C835" s="168">
        <f t="shared" si="54"/>
        <v>107605</v>
      </c>
      <c r="D835" s="164">
        <f>'Order Form'!$N$2</f>
        <v>0</v>
      </c>
      <c r="E835" s="165">
        <f>'Order Form'!$L$11</f>
        <v>0</v>
      </c>
      <c r="F835" s="165" t="str">
        <f>IF(ISBLANK('Order Form'!$L$12),"",'Order Form'!$L$12)</f>
        <v/>
      </c>
      <c r="G835" s="165">
        <f t="shared" ca="1" si="57"/>
        <v>41493</v>
      </c>
      <c r="H835" s="166">
        <f>'Order Form'!$L$13</f>
        <v>0</v>
      </c>
      <c r="I835" s="169">
        <f>'Order Form'!F320</f>
        <v>19.5</v>
      </c>
      <c r="J835" s="164">
        <f>'Order Form'!L320</f>
        <v>0</v>
      </c>
      <c r="K835" s="164" t="str">
        <f t="shared" si="55"/>
        <v>F</v>
      </c>
      <c r="L835" s="164">
        <f>IF('Pricing + Order Summary'!$O$13&gt;=5000,14,IF('Pricing + Order Summary'!$O$13&gt;=3500,15,IF('Pricing + Order Summary'!$O$13&gt;=2500,16,IF('Pricing + Order Summary'!$O$13&gt;=1000,23,21))))</f>
        <v>21</v>
      </c>
      <c r="M835" s="164" t="str">
        <f t="shared" si="56"/>
        <v>SPR2014-2-0</v>
      </c>
    </row>
    <row r="836" spans="1:13">
      <c r="A836" s="167">
        <f>'Order Form'!A321</f>
        <v>100054</v>
      </c>
      <c r="B836" s="167">
        <f>'Order Form'!A321</f>
        <v>100054</v>
      </c>
      <c r="C836" s="168">
        <f t="shared" si="54"/>
        <v>100054</v>
      </c>
      <c r="D836" s="164">
        <f>'Order Form'!$N$2</f>
        <v>0</v>
      </c>
      <c r="E836" s="165">
        <f>'Order Form'!$L$11</f>
        <v>0</v>
      </c>
      <c r="F836" s="165" t="str">
        <f>IF(ISBLANK('Order Form'!$L$12),"",'Order Form'!$L$12)</f>
        <v/>
      </c>
      <c r="G836" s="165">
        <f t="shared" ca="1" si="57"/>
        <v>41493</v>
      </c>
      <c r="H836" s="166">
        <f>'Order Form'!$L$13</f>
        <v>0</v>
      </c>
      <c r="I836" s="169">
        <f>'Order Form'!F321</f>
        <v>19.5</v>
      </c>
      <c r="J836" s="164">
        <f>'Order Form'!L321</f>
        <v>0</v>
      </c>
      <c r="K836" s="164" t="str">
        <f t="shared" si="55"/>
        <v>F</v>
      </c>
      <c r="L836" s="164">
        <f>IF('Pricing + Order Summary'!$O$13&gt;=5000,14,IF('Pricing + Order Summary'!$O$13&gt;=3500,15,IF('Pricing + Order Summary'!$O$13&gt;=2500,16,IF('Pricing + Order Summary'!$O$13&gt;=1000,23,21))))</f>
        <v>21</v>
      </c>
      <c r="M836" s="164" t="str">
        <f t="shared" si="56"/>
        <v>SPR2014-2-0</v>
      </c>
    </row>
    <row r="837" spans="1:13">
      <c r="A837" s="167">
        <f>'Order Form'!A322</f>
        <v>104775</v>
      </c>
      <c r="B837" s="167">
        <f>'Order Form'!A322</f>
        <v>104775</v>
      </c>
      <c r="C837" s="168">
        <f t="shared" si="54"/>
        <v>104775</v>
      </c>
      <c r="D837" s="164">
        <f>'Order Form'!$N$2</f>
        <v>0</v>
      </c>
      <c r="E837" s="165">
        <f>'Order Form'!$L$11</f>
        <v>0</v>
      </c>
      <c r="F837" s="165" t="str">
        <f>IF(ISBLANK('Order Form'!$L$12),"",'Order Form'!$L$12)</f>
        <v/>
      </c>
      <c r="G837" s="165">
        <f t="shared" ca="1" si="57"/>
        <v>41493</v>
      </c>
      <c r="H837" s="166">
        <f>'Order Form'!$L$13</f>
        <v>0</v>
      </c>
      <c r="I837" s="169">
        <f>'Order Form'!F322</f>
        <v>19.5</v>
      </c>
      <c r="J837" s="164">
        <f>'Order Form'!L322</f>
        <v>0</v>
      </c>
      <c r="K837" s="164" t="str">
        <f t="shared" si="55"/>
        <v>F</v>
      </c>
      <c r="L837" s="164">
        <f>IF('Pricing + Order Summary'!$O$13&gt;=5000,14,IF('Pricing + Order Summary'!$O$13&gt;=3500,15,IF('Pricing + Order Summary'!$O$13&gt;=2500,16,IF('Pricing + Order Summary'!$O$13&gt;=1000,23,21))))</f>
        <v>21</v>
      </c>
      <c r="M837" s="164" t="str">
        <f t="shared" si="56"/>
        <v>SPR2014-2-0</v>
      </c>
    </row>
    <row r="838" spans="1:13">
      <c r="A838" s="167">
        <f>'Order Form'!A323</f>
        <v>105681</v>
      </c>
      <c r="B838" s="167">
        <f>'Order Form'!A323</f>
        <v>105681</v>
      </c>
      <c r="C838" s="168">
        <f t="shared" si="54"/>
        <v>105681</v>
      </c>
      <c r="D838" s="164">
        <f>'Order Form'!$N$2</f>
        <v>0</v>
      </c>
      <c r="E838" s="165">
        <f>'Order Form'!$L$11</f>
        <v>0</v>
      </c>
      <c r="F838" s="165" t="str">
        <f>IF(ISBLANK('Order Form'!$L$12),"",'Order Form'!$L$12)</f>
        <v/>
      </c>
      <c r="G838" s="165">
        <f t="shared" ca="1" si="57"/>
        <v>41493</v>
      </c>
      <c r="H838" s="166">
        <f>'Order Form'!$L$13</f>
        <v>0</v>
      </c>
      <c r="I838" s="169">
        <f>'Order Form'!F323</f>
        <v>24.75</v>
      </c>
      <c r="J838" s="164">
        <f>'Order Form'!L323</f>
        <v>0</v>
      </c>
      <c r="K838" s="164" t="str">
        <f t="shared" si="55"/>
        <v>F</v>
      </c>
      <c r="L838" s="164">
        <f>IF('Pricing + Order Summary'!$O$13&gt;=5000,14,IF('Pricing + Order Summary'!$O$13&gt;=3500,15,IF('Pricing + Order Summary'!$O$13&gt;=2500,16,IF('Pricing + Order Summary'!$O$13&gt;=1000,23,21))))</f>
        <v>21</v>
      </c>
      <c r="M838" s="164" t="str">
        <f t="shared" si="56"/>
        <v>SPR2014-2-0</v>
      </c>
    </row>
    <row r="839" spans="1:13">
      <c r="A839" s="167">
        <f>'Order Form'!A324</f>
        <v>105684</v>
      </c>
      <c r="B839" s="167">
        <f>'Order Form'!A324</f>
        <v>105684</v>
      </c>
      <c r="C839" s="168">
        <f t="shared" si="54"/>
        <v>105684</v>
      </c>
      <c r="D839" s="164">
        <f>'Order Form'!$N$2</f>
        <v>0</v>
      </c>
      <c r="E839" s="165">
        <f>'Order Form'!$L$11</f>
        <v>0</v>
      </c>
      <c r="F839" s="165" t="str">
        <f>IF(ISBLANK('Order Form'!$L$12),"",'Order Form'!$L$12)</f>
        <v/>
      </c>
      <c r="G839" s="165">
        <f t="shared" ca="1" si="57"/>
        <v>41493</v>
      </c>
      <c r="H839" s="166">
        <f>'Order Form'!$L$13</f>
        <v>0</v>
      </c>
      <c r="I839" s="169">
        <f>'Order Form'!F324</f>
        <v>24.75</v>
      </c>
      <c r="J839" s="164">
        <f>'Order Form'!L324</f>
        <v>0</v>
      </c>
      <c r="K839" s="164" t="str">
        <f t="shared" si="55"/>
        <v>F</v>
      </c>
      <c r="L839" s="164">
        <f>IF('Pricing + Order Summary'!$O$13&gt;=5000,14,IF('Pricing + Order Summary'!$O$13&gt;=3500,15,IF('Pricing + Order Summary'!$O$13&gt;=2500,16,IF('Pricing + Order Summary'!$O$13&gt;=1000,23,21))))</f>
        <v>21</v>
      </c>
      <c r="M839" s="164" t="str">
        <f t="shared" si="56"/>
        <v>SPR2014-2-0</v>
      </c>
    </row>
    <row r="840" spans="1:13">
      <c r="A840" s="167">
        <f>'Order Form'!A325</f>
        <v>105682</v>
      </c>
      <c r="B840" s="167">
        <f>'Order Form'!A325</f>
        <v>105682</v>
      </c>
      <c r="C840" s="168">
        <f t="shared" si="54"/>
        <v>105682</v>
      </c>
      <c r="D840" s="164">
        <f>'Order Form'!$N$2</f>
        <v>0</v>
      </c>
      <c r="E840" s="165">
        <f>'Order Form'!$L$11</f>
        <v>0</v>
      </c>
      <c r="F840" s="165" t="str">
        <f>IF(ISBLANK('Order Form'!$L$12),"",'Order Form'!$L$12)</f>
        <v/>
      </c>
      <c r="G840" s="165">
        <f t="shared" ca="1" si="57"/>
        <v>41493</v>
      </c>
      <c r="H840" s="166">
        <f>'Order Form'!$L$13</f>
        <v>0</v>
      </c>
      <c r="I840" s="169">
        <f>'Order Form'!F325</f>
        <v>24.75</v>
      </c>
      <c r="J840" s="164">
        <f>'Order Form'!L325</f>
        <v>0</v>
      </c>
      <c r="K840" s="164" t="str">
        <f t="shared" si="55"/>
        <v>F</v>
      </c>
      <c r="L840" s="164">
        <f>IF('Pricing + Order Summary'!$O$13&gt;=5000,14,IF('Pricing + Order Summary'!$O$13&gt;=3500,15,IF('Pricing + Order Summary'!$O$13&gt;=2500,16,IF('Pricing + Order Summary'!$O$13&gt;=1000,23,21))))</f>
        <v>21</v>
      </c>
      <c r="M840" s="164" t="str">
        <f t="shared" si="56"/>
        <v>SPR2014-2-0</v>
      </c>
    </row>
    <row r="841" spans="1:13">
      <c r="A841" s="167">
        <f>'Order Form'!A326</f>
        <v>105683</v>
      </c>
      <c r="B841" s="167">
        <f>'Order Form'!A326</f>
        <v>105683</v>
      </c>
      <c r="C841" s="168">
        <f t="shared" si="54"/>
        <v>105683</v>
      </c>
      <c r="D841" s="164">
        <f>'Order Form'!$N$2</f>
        <v>0</v>
      </c>
      <c r="E841" s="165">
        <f>'Order Form'!$L$11</f>
        <v>0</v>
      </c>
      <c r="F841" s="165" t="str">
        <f>IF(ISBLANK('Order Form'!$L$12),"",'Order Form'!$L$12)</f>
        <v/>
      </c>
      <c r="G841" s="165">
        <f t="shared" ca="1" si="57"/>
        <v>41493</v>
      </c>
      <c r="H841" s="166">
        <f>'Order Form'!$L$13</f>
        <v>0</v>
      </c>
      <c r="I841" s="169">
        <f>'Order Form'!F326</f>
        <v>24.75</v>
      </c>
      <c r="J841" s="164">
        <f>'Order Form'!L326</f>
        <v>0</v>
      </c>
      <c r="K841" s="164" t="str">
        <f t="shared" si="55"/>
        <v>F</v>
      </c>
      <c r="L841" s="164">
        <f>IF('Pricing + Order Summary'!$O$13&gt;=5000,14,IF('Pricing + Order Summary'!$O$13&gt;=3500,15,IF('Pricing + Order Summary'!$O$13&gt;=2500,16,IF('Pricing + Order Summary'!$O$13&gt;=1000,23,21))))</f>
        <v>21</v>
      </c>
      <c r="M841" s="164" t="str">
        <f t="shared" si="56"/>
        <v>SPR2014-2-0</v>
      </c>
    </row>
    <row r="842" spans="1:13">
      <c r="A842" s="167">
        <f>'Order Form'!A327</f>
        <v>105658</v>
      </c>
      <c r="B842" s="167">
        <f>'Order Form'!A327</f>
        <v>105658</v>
      </c>
      <c r="C842" s="168">
        <f t="shared" si="54"/>
        <v>105658</v>
      </c>
      <c r="D842" s="164">
        <f>'Order Form'!$N$2</f>
        <v>0</v>
      </c>
      <c r="E842" s="165">
        <f>'Order Form'!$L$11</f>
        <v>0</v>
      </c>
      <c r="F842" s="165" t="str">
        <f>IF(ISBLANK('Order Form'!$L$12),"",'Order Form'!$L$12)</f>
        <v/>
      </c>
      <c r="G842" s="165">
        <f t="shared" ca="1" si="57"/>
        <v>41493</v>
      </c>
      <c r="H842" s="166">
        <f>'Order Form'!$L$13</f>
        <v>0</v>
      </c>
      <c r="I842" s="169">
        <f>'Order Form'!F327</f>
        <v>10</v>
      </c>
      <c r="J842" s="164">
        <f>'Order Form'!L327</f>
        <v>0</v>
      </c>
      <c r="K842" s="164" t="str">
        <f t="shared" si="55"/>
        <v>F</v>
      </c>
      <c r="L842" s="164">
        <f>IF('Pricing + Order Summary'!$O$13&gt;=5000,14,IF('Pricing + Order Summary'!$O$13&gt;=3500,15,IF('Pricing + Order Summary'!$O$13&gt;=2500,16,IF('Pricing + Order Summary'!$O$13&gt;=1000,23,21))))</f>
        <v>21</v>
      </c>
      <c r="M842" s="164" t="str">
        <f t="shared" si="56"/>
        <v>SPR2014-2-0</v>
      </c>
    </row>
    <row r="843" spans="1:13">
      <c r="A843" s="167">
        <f>'Order Form'!A328</f>
        <v>105660</v>
      </c>
      <c r="B843" s="167">
        <f>'Order Form'!A328</f>
        <v>105660</v>
      </c>
      <c r="C843" s="168">
        <f t="shared" si="54"/>
        <v>105660</v>
      </c>
      <c r="D843" s="164">
        <f>'Order Form'!$N$2</f>
        <v>0</v>
      </c>
      <c r="E843" s="165">
        <f>'Order Form'!$L$11</f>
        <v>0</v>
      </c>
      <c r="F843" s="165" t="str">
        <f>IF(ISBLANK('Order Form'!$L$12),"",'Order Form'!$L$12)</f>
        <v/>
      </c>
      <c r="G843" s="165">
        <f t="shared" ca="1" si="57"/>
        <v>41493</v>
      </c>
      <c r="H843" s="166">
        <f>'Order Form'!$L$13</f>
        <v>0</v>
      </c>
      <c r="I843" s="169">
        <f>'Order Form'!F328</f>
        <v>10</v>
      </c>
      <c r="J843" s="164">
        <f>'Order Form'!L328</f>
        <v>0</v>
      </c>
      <c r="K843" s="164" t="str">
        <f t="shared" si="55"/>
        <v>F</v>
      </c>
      <c r="L843" s="164">
        <f>IF('Pricing + Order Summary'!$O$13&gt;=5000,14,IF('Pricing + Order Summary'!$O$13&gt;=3500,15,IF('Pricing + Order Summary'!$O$13&gt;=2500,16,IF('Pricing + Order Summary'!$O$13&gt;=1000,23,21))))</f>
        <v>21</v>
      </c>
      <c r="M843" s="164" t="str">
        <f t="shared" si="56"/>
        <v>SPR2014-2-0</v>
      </c>
    </row>
    <row r="844" spans="1:13">
      <c r="A844" s="167">
        <f>'Order Form'!A329</f>
        <v>105656</v>
      </c>
      <c r="B844" s="167">
        <f>'Order Form'!A329</f>
        <v>105656</v>
      </c>
      <c r="C844" s="168">
        <f t="shared" si="54"/>
        <v>105656</v>
      </c>
      <c r="D844" s="164">
        <f>'Order Form'!$N$2</f>
        <v>0</v>
      </c>
      <c r="E844" s="165">
        <f>'Order Form'!$L$11</f>
        <v>0</v>
      </c>
      <c r="F844" s="165" t="str">
        <f>IF(ISBLANK('Order Form'!$L$12),"",'Order Form'!$L$12)</f>
        <v/>
      </c>
      <c r="G844" s="165">
        <f t="shared" ca="1" si="57"/>
        <v>41493</v>
      </c>
      <c r="H844" s="166">
        <f>'Order Form'!$L$13</f>
        <v>0</v>
      </c>
      <c r="I844" s="169">
        <f>'Order Form'!F329</f>
        <v>10</v>
      </c>
      <c r="J844" s="164">
        <f>'Order Form'!L329</f>
        <v>0</v>
      </c>
      <c r="K844" s="164" t="str">
        <f t="shared" si="55"/>
        <v>F</v>
      </c>
      <c r="L844" s="164">
        <f>IF('Pricing + Order Summary'!$O$13&gt;=5000,14,IF('Pricing + Order Summary'!$O$13&gt;=3500,15,IF('Pricing + Order Summary'!$O$13&gt;=2500,16,IF('Pricing + Order Summary'!$O$13&gt;=1000,23,21))))</f>
        <v>21</v>
      </c>
      <c r="M844" s="164" t="str">
        <f t="shared" si="56"/>
        <v>SPR2014-2-0</v>
      </c>
    </row>
    <row r="845" spans="1:13">
      <c r="A845" s="167">
        <f>'Order Form'!A330</f>
        <v>100460</v>
      </c>
      <c r="B845" s="167">
        <f>'Order Form'!A330</f>
        <v>100460</v>
      </c>
      <c r="C845" s="168">
        <f t="shared" si="54"/>
        <v>100460</v>
      </c>
      <c r="D845" s="164">
        <f>'Order Form'!$N$2</f>
        <v>0</v>
      </c>
      <c r="E845" s="165">
        <f>'Order Form'!$L$11</f>
        <v>0</v>
      </c>
      <c r="F845" s="165" t="str">
        <f>IF(ISBLANK('Order Form'!$L$12),"",'Order Form'!$L$12)</f>
        <v/>
      </c>
      <c r="G845" s="165">
        <f t="shared" ca="1" si="57"/>
        <v>41493</v>
      </c>
      <c r="H845" s="166">
        <f>'Order Form'!$L$13</f>
        <v>0</v>
      </c>
      <c r="I845" s="169">
        <f>'Order Form'!F330</f>
        <v>10</v>
      </c>
      <c r="J845" s="164">
        <f>'Order Form'!L330</f>
        <v>0</v>
      </c>
      <c r="K845" s="164" t="str">
        <f t="shared" si="55"/>
        <v>F</v>
      </c>
      <c r="L845" s="164">
        <f>IF('Pricing + Order Summary'!$O$13&gt;=5000,14,IF('Pricing + Order Summary'!$O$13&gt;=3500,15,IF('Pricing + Order Summary'!$O$13&gt;=2500,16,IF('Pricing + Order Summary'!$O$13&gt;=1000,23,21))))</f>
        <v>21</v>
      </c>
      <c r="M845" s="164" t="str">
        <f t="shared" si="56"/>
        <v>SPR2014-2-0</v>
      </c>
    </row>
    <row r="846" spans="1:13">
      <c r="A846" s="167">
        <f>'Order Form'!A331</f>
        <v>104788</v>
      </c>
      <c r="B846" s="167">
        <f>'Order Form'!A331</f>
        <v>104788</v>
      </c>
      <c r="C846" s="168">
        <f t="shared" si="54"/>
        <v>104788</v>
      </c>
      <c r="D846" s="164">
        <f>'Order Form'!$N$2</f>
        <v>0</v>
      </c>
      <c r="E846" s="165">
        <f>'Order Form'!$L$11</f>
        <v>0</v>
      </c>
      <c r="F846" s="165" t="str">
        <f>IF(ISBLANK('Order Form'!$L$12),"",'Order Form'!$L$12)</f>
        <v/>
      </c>
      <c r="G846" s="165">
        <f t="shared" ca="1" si="57"/>
        <v>41493</v>
      </c>
      <c r="H846" s="166">
        <f>'Order Form'!$L$13</f>
        <v>0</v>
      </c>
      <c r="I846" s="169">
        <f>'Order Form'!F331</f>
        <v>10</v>
      </c>
      <c r="J846" s="164">
        <f>'Order Form'!L331</f>
        <v>0</v>
      </c>
      <c r="K846" s="164" t="str">
        <f t="shared" si="55"/>
        <v>F</v>
      </c>
      <c r="L846" s="164">
        <f>IF('Pricing + Order Summary'!$O$13&gt;=5000,14,IF('Pricing + Order Summary'!$O$13&gt;=3500,15,IF('Pricing + Order Summary'!$O$13&gt;=2500,16,IF('Pricing + Order Summary'!$O$13&gt;=1000,23,21))))</f>
        <v>21</v>
      </c>
      <c r="M846" s="164" t="str">
        <f t="shared" si="56"/>
        <v>SPR2014-2-0</v>
      </c>
    </row>
    <row r="847" spans="1:13">
      <c r="A847" s="167">
        <f>'Order Form'!A332</f>
        <v>100649</v>
      </c>
      <c r="B847" s="167">
        <f>'Order Form'!A332</f>
        <v>100649</v>
      </c>
      <c r="C847" s="168">
        <f t="shared" si="54"/>
        <v>100649</v>
      </c>
      <c r="D847" s="164">
        <f>'Order Form'!$N$2</f>
        <v>0</v>
      </c>
      <c r="E847" s="165">
        <f>'Order Form'!$L$11</f>
        <v>0</v>
      </c>
      <c r="F847" s="165" t="str">
        <f>IF(ISBLANK('Order Form'!$L$12),"",'Order Form'!$L$12)</f>
        <v/>
      </c>
      <c r="G847" s="165">
        <f t="shared" ca="1" si="57"/>
        <v>41493</v>
      </c>
      <c r="H847" s="166">
        <f>'Order Form'!$L$13</f>
        <v>0</v>
      </c>
      <c r="I847" s="169">
        <f>'Order Form'!F332</f>
        <v>10</v>
      </c>
      <c r="J847" s="164">
        <f>'Order Form'!L332</f>
        <v>0</v>
      </c>
      <c r="K847" s="164" t="str">
        <f t="shared" si="55"/>
        <v>F</v>
      </c>
      <c r="L847" s="164">
        <f>IF('Pricing + Order Summary'!$O$13&gt;=5000,14,IF('Pricing + Order Summary'!$O$13&gt;=3500,15,IF('Pricing + Order Summary'!$O$13&gt;=2500,16,IF('Pricing + Order Summary'!$O$13&gt;=1000,23,21))))</f>
        <v>21</v>
      </c>
      <c r="M847" s="164" t="str">
        <f t="shared" si="56"/>
        <v>SPR2014-2-0</v>
      </c>
    </row>
    <row r="848" spans="1:13">
      <c r="A848" s="167">
        <f>'Order Form'!A333</f>
        <v>104789</v>
      </c>
      <c r="B848" s="167">
        <f>'Order Form'!A333</f>
        <v>104789</v>
      </c>
      <c r="C848" s="168">
        <f t="shared" si="54"/>
        <v>104789</v>
      </c>
      <c r="D848" s="164">
        <f>'Order Form'!$N$2</f>
        <v>0</v>
      </c>
      <c r="E848" s="165">
        <f>'Order Form'!$L$11</f>
        <v>0</v>
      </c>
      <c r="F848" s="165" t="str">
        <f>IF(ISBLANK('Order Form'!$L$12),"",'Order Form'!$L$12)</f>
        <v/>
      </c>
      <c r="G848" s="165">
        <f t="shared" ca="1" si="57"/>
        <v>41493</v>
      </c>
      <c r="H848" s="166">
        <f>'Order Form'!$L$13</f>
        <v>0</v>
      </c>
      <c r="I848" s="169">
        <f>'Order Form'!F333</f>
        <v>10</v>
      </c>
      <c r="J848" s="164">
        <f>'Order Form'!L333</f>
        <v>0</v>
      </c>
      <c r="K848" s="164" t="str">
        <f t="shared" si="55"/>
        <v>F</v>
      </c>
      <c r="L848" s="164">
        <f>IF('Pricing + Order Summary'!$O$13&gt;=5000,14,IF('Pricing + Order Summary'!$O$13&gt;=3500,15,IF('Pricing + Order Summary'!$O$13&gt;=2500,16,IF('Pricing + Order Summary'!$O$13&gt;=1000,23,21))))</f>
        <v>21</v>
      </c>
      <c r="M848" s="164" t="str">
        <f t="shared" si="56"/>
        <v>SPR2014-2-0</v>
      </c>
    </row>
    <row r="849" spans="1:13">
      <c r="A849" s="167">
        <f>'Order Form'!A334</f>
        <v>100404</v>
      </c>
      <c r="B849" s="167">
        <f>'Order Form'!A334</f>
        <v>100404</v>
      </c>
      <c r="C849" s="168">
        <f t="shared" si="54"/>
        <v>100404</v>
      </c>
      <c r="D849" s="164">
        <f>'Order Form'!$N$2</f>
        <v>0</v>
      </c>
      <c r="E849" s="165">
        <f>'Order Form'!$L$11</f>
        <v>0</v>
      </c>
      <c r="F849" s="165" t="str">
        <f>IF(ISBLANK('Order Form'!$L$12),"",'Order Form'!$L$12)</f>
        <v/>
      </c>
      <c r="G849" s="165">
        <f t="shared" ca="1" si="57"/>
        <v>41493</v>
      </c>
      <c r="H849" s="166">
        <f>'Order Form'!$L$13</f>
        <v>0</v>
      </c>
      <c r="I849" s="169">
        <f>'Order Form'!F334</f>
        <v>10</v>
      </c>
      <c r="J849" s="164">
        <f>'Order Form'!L334</f>
        <v>0</v>
      </c>
      <c r="K849" s="164" t="str">
        <f t="shared" si="55"/>
        <v>F</v>
      </c>
      <c r="L849" s="164">
        <f>IF('Pricing + Order Summary'!$O$13&gt;=5000,14,IF('Pricing + Order Summary'!$O$13&gt;=3500,15,IF('Pricing + Order Summary'!$O$13&gt;=2500,16,IF('Pricing + Order Summary'!$O$13&gt;=1000,23,21))))</f>
        <v>21</v>
      </c>
      <c r="M849" s="164" t="str">
        <f t="shared" si="56"/>
        <v>SPR2014-2-0</v>
      </c>
    </row>
    <row r="850" spans="1:13">
      <c r="A850" s="167">
        <f>'Order Form'!A335</f>
        <v>100403</v>
      </c>
      <c r="B850" s="167">
        <f>'Order Form'!A335</f>
        <v>100403</v>
      </c>
      <c r="C850" s="168">
        <f t="shared" si="54"/>
        <v>100403</v>
      </c>
      <c r="D850" s="164">
        <f>'Order Form'!$N$2</f>
        <v>0</v>
      </c>
      <c r="E850" s="165">
        <f>'Order Form'!$L$11</f>
        <v>0</v>
      </c>
      <c r="F850" s="165" t="str">
        <f>IF(ISBLANK('Order Form'!$L$12),"",'Order Form'!$L$12)</f>
        <v/>
      </c>
      <c r="G850" s="165">
        <f t="shared" ca="1" si="57"/>
        <v>41493</v>
      </c>
      <c r="H850" s="166">
        <f>'Order Form'!$L$13</f>
        <v>0</v>
      </c>
      <c r="I850" s="169">
        <f>'Order Form'!F335</f>
        <v>10</v>
      </c>
      <c r="J850" s="164">
        <f>'Order Form'!L335</f>
        <v>0</v>
      </c>
      <c r="K850" s="164" t="str">
        <f t="shared" si="55"/>
        <v>F</v>
      </c>
      <c r="L850" s="164">
        <f>IF('Pricing + Order Summary'!$O$13&gt;=5000,14,IF('Pricing + Order Summary'!$O$13&gt;=3500,15,IF('Pricing + Order Summary'!$O$13&gt;=2500,16,IF('Pricing + Order Summary'!$O$13&gt;=1000,23,21))))</f>
        <v>21</v>
      </c>
      <c r="M850" s="164" t="str">
        <f t="shared" si="56"/>
        <v>SPR2014-2-0</v>
      </c>
    </row>
    <row r="851" spans="1:13">
      <c r="A851" s="167">
        <f>'Order Form'!A336</f>
        <v>100401</v>
      </c>
      <c r="B851" s="167">
        <f>'Order Form'!A336</f>
        <v>100401</v>
      </c>
      <c r="C851" s="168">
        <f t="shared" si="54"/>
        <v>100401</v>
      </c>
      <c r="D851" s="164">
        <f>'Order Form'!$N$2</f>
        <v>0</v>
      </c>
      <c r="E851" s="165">
        <f>'Order Form'!$L$11</f>
        <v>0</v>
      </c>
      <c r="F851" s="165" t="str">
        <f>IF(ISBLANK('Order Form'!$L$12),"",'Order Form'!$L$12)</f>
        <v/>
      </c>
      <c r="G851" s="165">
        <f t="shared" ca="1" si="57"/>
        <v>41493</v>
      </c>
      <c r="H851" s="166">
        <f>'Order Form'!$L$13</f>
        <v>0</v>
      </c>
      <c r="I851" s="169">
        <f>'Order Form'!F336</f>
        <v>10</v>
      </c>
      <c r="J851" s="164">
        <f>'Order Form'!L336</f>
        <v>0</v>
      </c>
      <c r="K851" s="164" t="str">
        <f t="shared" si="55"/>
        <v>F</v>
      </c>
      <c r="L851" s="164">
        <f>IF('Pricing + Order Summary'!$O$13&gt;=5000,14,IF('Pricing + Order Summary'!$O$13&gt;=3500,15,IF('Pricing + Order Summary'!$O$13&gt;=2500,16,IF('Pricing + Order Summary'!$O$13&gt;=1000,23,21))))</f>
        <v>21</v>
      </c>
      <c r="M851" s="164" t="str">
        <f t="shared" si="56"/>
        <v>SPR2014-2-0</v>
      </c>
    </row>
    <row r="852" spans="1:13">
      <c r="A852" s="167">
        <f>'Order Form'!A337</f>
        <v>100200</v>
      </c>
      <c r="B852" s="167">
        <f>'Order Form'!A337</f>
        <v>100200</v>
      </c>
      <c r="C852" s="168">
        <f t="shared" si="54"/>
        <v>100200</v>
      </c>
      <c r="D852" s="164">
        <f>'Order Form'!$N$2</f>
        <v>0</v>
      </c>
      <c r="E852" s="165">
        <f>'Order Form'!$L$11</f>
        <v>0</v>
      </c>
      <c r="F852" s="165" t="str">
        <f>IF(ISBLANK('Order Form'!$L$12),"",'Order Form'!$L$12)</f>
        <v/>
      </c>
      <c r="G852" s="165">
        <f t="shared" ca="1" si="57"/>
        <v>41493</v>
      </c>
      <c r="H852" s="166">
        <f>'Order Form'!$L$13</f>
        <v>0</v>
      </c>
      <c r="I852" s="169">
        <f>'Order Form'!F337</f>
        <v>10</v>
      </c>
      <c r="J852" s="164">
        <f>'Order Form'!L337</f>
        <v>0</v>
      </c>
      <c r="K852" s="164" t="str">
        <f t="shared" si="55"/>
        <v>F</v>
      </c>
      <c r="L852" s="164">
        <f>IF('Pricing + Order Summary'!$O$13&gt;=5000,14,IF('Pricing + Order Summary'!$O$13&gt;=3500,15,IF('Pricing + Order Summary'!$O$13&gt;=2500,16,IF('Pricing + Order Summary'!$O$13&gt;=1000,23,21))))</f>
        <v>21</v>
      </c>
      <c r="M852" s="164" t="str">
        <f t="shared" si="56"/>
        <v>SPR2014-2-0</v>
      </c>
    </row>
    <row r="853" spans="1:13">
      <c r="A853" s="167">
        <f>'Order Form'!A338</f>
        <v>100400</v>
      </c>
      <c r="B853" s="167">
        <f>'Order Form'!A338</f>
        <v>100400</v>
      </c>
      <c r="C853" s="168">
        <f t="shared" ref="C853:C916" si="58">IF(B853=0,A853,B853)</f>
        <v>100400</v>
      </c>
      <c r="D853" s="164">
        <f>'Order Form'!$N$2</f>
        <v>0</v>
      </c>
      <c r="E853" s="165">
        <f>'Order Form'!$L$11</f>
        <v>0</v>
      </c>
      <c r="F853" s="165" t="str">
        <f>IF(ISBLANK('Order Form'!$L$12),"",'Order Form'!$L$12)</f>
        <v/>
      </c>
      <c r="G853" s="165">
        <f t="shared" ca="1" si="57"/>
        <v>41493</v>
      </c>
      <c r="H853" s="166">
        <f>'Order Form'!$L$13</f>
        <v>0</v>
      </c>
      <c r="I853" s="169">
        <f>'Order Form'!F338</f>
        <v>10</v>
      </c>
      <c r="J853" s="164">
        <f>'Order Form'!L338</f>
        <v>0</v>
      </c>
      <c r="K853" s="164" t="str">
        <f t="shared" ref="K853:K916" si="59">IF(J853=0,"F","T")</f>
        <v>F</v>
      </c>
      <c r="L853" s="164">
        <f>IF('Pricing + Order Summary'!$O$13&gt;=5000,14,IF('Pricing + Order Summary'!$O$13&gt;=3500,15,IF('Pricing + Order Summary'!$O$13&gt;=2500,16,IF('Pricing + Order Summary'!$O$13&gt;=1000,23,21))))</f>
        <v>21</v>
      </c>
      <c r="M853" s="164" t="str">
        <f t="shared" ref="M853:M916" si="60">"SPR2014"&amp;"-2-"&amp;D853</f>
        <v>SPR2014-2-0</v>
      </c>
    </row>
    <row r="854" spans="1:13">
      <c r="A854" s="167">
        <f>'Order Form'!A339</f>
        <v>105760</v>
      </c>
      <c r="B854" s="167">
        <f>'Order Form'!A339</f>
        <v>105760</v>
      </c>
      <c r="C854" s="168">
        <f t="shared" si="58"/>
        <v>105760</v>
      </c>
      <c r="D854" s="164">
        <f>'Order Form'!$N$2</f>
        <v>0</v>
      </c>
      <c r="E854" s="165">
        <f>'Order Form'!$L$11</f>
        <v>0</v>
      </c>
      <c r="F854" s="165" t="str">
        <f>IF(ISBLANK('Order Form'!$L$12),"",'Order Form'!$L$12)</f>
        <v/>
      </c>
      <c r="G854" s="165">
        <f t="shared" ca="1" si="57"/>
        <v>41493</v>
      </c>
      <c r="H854" s="166">
        <f>'Order Form'!$L$13</f>
        <v>0</v>
      </c>
      <c r="I854" s="169">
        <f>'Order Form'!F339</f>
        <v>10</v>
      </c>
      <c r="J854" s="164">
        <f>'Order Form'!L339</f>
        <v>0</v>
      </c>
      <c r="K854" s="164" t="str">
        <f t="shared" si="59"/>
        <v>F</v>
      </c>
      <c r="L854" s="164">
        <f>IF('Pricing + Order Summary'!$O$13&gt;=5000,14,IF('Pricing + Order Summary'!$O$13&gt;=3500,15,IF('Pricing + Order Summary'!$O$13&gt;=2500,16,IF('Pricing + Order Summary'!$O$13&gt;=1000,23,21))))</f>
        <v>21</v>
      </c>
      <c r="M854" s="164" t="str">
        <f t="shared" si="60"/>
        <v>SPR2014-2-0</v>
      </c>
    </row>
    <row r="855" spans="1:13">
      <c r="A855" s="167">
        <f>'Order Form'!A340</f>
        <v>105759</v>
      </c>
      <c r="B855" s="167">
        <f>'Order Form'!A340</f>
        <v>105759</v>
      </c>
      <c r="C855" s="168">
        <f t="shared" si="58"/>
        <v>105759</v>
      </c>
      <c r="D855" s="164">
        <f>'Order Form'!$N$2</f>
        <v>0</v>
      </c>
      <c r="E855" s="165">
        <f>'Order Form'!$L$11</f>
        <v>0</v>
      </c>
      <c r="F855" s="165" t="str">
        <f>IF(ISBLANK('Order Form'!$L$12),"",'Order Form'!$L$12)</f>
        <v/>
      </c>
      <c r="G855" s="165">
        <f t="shared" ca="1" si="57"/>
        <v>41493</v>
      </c>
      <c r="H855" s="166">
        <f>'Order Form'!$L$13</f>
        <v>0</v>
      </c>
      <c r="I855" s="169">
        <f>'Order Form'!F340</f>
        <v>10</v>
      </c>
      <c r="J855" s="164">
        <f>'Order Form'!L340</f>
        <v>0</v>
      </c>
      <c r="K855" s="164" t="str">
        <f t="shared" si="59"/>
        <v>F</v>
      </c>
      <c r="L855" s="164">
        <f>IF('Pricing + Order Summary'!$O$13&gt;=5000,14,IF('Pricing + Order Summary'!$O$13&gt;=3500,15,IF('Pricing + Order Summary'!$O$13&gt;=2500,16,IF('Pricing + Order Summary'!$O$13&gt;=1000,23,21))))</f>
        <v>21</v>
      </c>
      <c r="M855" s="164" t="str">
        <f t="shared" si="60"/>
        <v>SPR2014-2-0</v>
      </c>
    </row>
    <row r="856" spans="1:13">
      <c r="A856" s="167">
        <f>'Order Form'!A341</f>
        <v>105745</v>
      </c>
      <c r="B856" s="167">
        <f>'Order Form'!A341</f>
        <v>105745</v>
      </c>
      <c r="C856" s="168">
        <f t="shared" si="58"/>
        <v>105745</v>
      </c>
      <c r="D856" s="164">
        <f>'Order Form'!$N$2</f>
        <v>0</v>
      </c>
      <c r="E856" s="165">
        <f>'Order Form'!$L$11</f>
        <v>0</v>
      </c>
      <c r="F856" s="165" t="str">
        <f>IF(ISBLANK('Order Form'!$L$12),"",'Order Form'!$L$12)</f>
        <v/>
      </c>
      <c r="G856" s="165">
        <f t="shared" ca="1" si="57"/>
        <v>41493</v>
      </c>
      <c r="H856" s="166">
        <f>'Order Form'!$L$13</f>
        <v>0</v>
      </c>
      <c r="I856" s="169">
        <f>'Order Form'!F341</f>
        <v>10</v>
      </c>
      <c r="J856" s="164">
        <f>'Order Form'!L341</f>
        <v>0</v>
      </c>
      <c r="K856" s="164" t="str">
        <f t="shared" si="59"/>
        <v>F</v>
      </c>
      <c r="L856" s="164">
        <f>IF('Pricing + Order Summary'!$O$13&gt;=5000,14,IF('Pricing + Order Summary'!$O$13&gt;=3500,15,IF('Pricing + Order Summary'!$O$13&gt;=2500,16,IF('Pricing + Order Summary'!$O$13&gt;=1000,23,21))))</f>
        <v>21</v>
      </c>
      <c r="M856" s="164" t="str">
        <f t="shared" si="60"/>
        <v>SPR2014-2-0</v>
      </c>
    </row>
    <row r="857" spans="1:13">
      <c r="A857" s="167">
        <f>'Order Form'!A342</f>
        <v>105741</v>
      </c>
      <c r="B857" s="167">
        <f>'Order Form'!A342</f>
        <v>105741</v>
      </c>
      <c r="C857" s="168">
        <f t="shared" si="58"/>
        <v>105741</v>
      </c>
      <c r="D857" s="164">
        <f>'Order Form'!$N$2</f>
        <v>0</v>
      </c>
      <c r="E857" s="165">
        <f>'Order Form'!$L$11</f>
        <v>0</v>
      </c>
      <c r="F857" s="165" t="str">
        <f>IF(ISBLANK('Order Form'!$L$12),"",'Order Form'!$L$12)</f>
        <v/>
      </c>
      <c r="G857" s="165">
        <f t="shared" ca="1" si="57"/>
        <v>41493</v>
      </c>
      <c r="H857" s="166">
        <f>'Order Form'!$L$13</f>
        <v>0</v>
      </c>
      <c r="I857" s="169">
        <f>'Order Form'!F342</f>
        <v>10</v>
      </c>
      <c r="J857" s="164">
        <f>'Order Form'!L342</f>
        <v>0</v>
      </c>
      <c r="K857" s="164" t="str">
        <f t="shared" si="59"/>
        <v>F</v>
      </c>
      <c r="L857" s="164">
        <f>IF('Pricing + Order Summary'!$O$13&gt;=5000,14,IF('Pricing + Order Summary'!$O$13&gt;=3500,15,IF('Pricing + Order Summary'!$O$13&gt;=2500,16,IF('Pricing + Order Summary'!$O$13&gt;=1000,23,21))))</f>
        <v>21</v>
      </c>
      <c r="M857" s="164" t="str">
        <f t="shared" si="60"/>
        <v>SPR2014-2-0</v>
      </c>
    </row>
    <row r="858" spans="1:13">
      <c r="A858" s="167">
        <f>'Order Form'!A343</f>
        <v>105748</v>
      </c>
      <c r="B858" s="167">
        <f>'Order Form'!A343</f>
        <v>105748</v>
      </c>
      <c r="C858" s="168">
        <f t="shared" si="58"/>
        <v>105748</v>
      </c>
      <c r="D858" s="164">
        <f>'Order Form'!$N$2</f>
        <v>0</v>
      </c>
      <c r="E858" s="165">
        <f>'Order Form'!$L$11</f>
        <v>0</v>
      </c>
      <c r="F858" s="165" t="str">
        <f>IF(ISBLANK('Order Form'!$L$12),"",'Order Form'!$L$12)</f>
        <v/>
      </c>
      <c r="G858" s="165">
        <f t="shared" ca="1" si="57"/>
        <v>41493</v>
      </c>
      <c r="H858" s="166">
        <f>'Order Form'!$L$13</f>
        <v>0</v>
      </c>
      <c r="I858" s="169">
        <f>'Order Form'!F343</f>
        <v>10</v>
      </c>
      <c r="J858" s="164">
        <f>'Order Form'!L343</f>
        <v>0</v>
      </c>
      <c r="K858" s="164" t="str">
        <f t="shared" si="59"/>
        <v>F</v>
      </c>
      <c r="L858" s="164">
        <f>IF('Pricing + Order Summary'!$O$13&gt;=5000,14,IF('Pricing + Order Summary'!$O$13&gt;=3500,15,IF('Pricing + Order Summary'!$O$13&gt;=2500,16,IF('Pricing + Order Summary'!$O$13&gt;=1000,23,21))))</f>
        <v>21</v>
      </c>
      <c r="M858" s="164" t="str">
        <f t="shared" si="60"/>
        <v>SPR2014-2-0</v>
      </c>
    </row>
    <row r="859" spans="1:13">
      <c r="A859" s="167">
        <f>'Order Form'!A344</f>
        <v>104841</v>
      </c>
      <c r="B859" s="167">
        <f>'Order Form'!A344</f>
        <v>104841</v>
      </c>
      <c r="C859" s="168">
        <f t="shared" si="58"/>
        <v>104841</v>
      </c>
      <c r="D859" s="164">
        <f>'Order Form'!$N$2</f>
        <v>0</v>
      </c>
      <c r="E859" s="165">
        <f>'Order Form'!$L$11</f>
        <v>0</v>
      </c>
      <c r="F859" s="165" t="str">
        <f>IF(ISBLANK('Order Form'!$L$12),"",'Order Form'!$L$12)</f>
        <v/>
      </c>
      <c r="G859" s="165">
        <f t="shared" ca="1" si="57"/>
        <v>41493</v>
      </c>
      <c r="H859" s="166">
        <f>'Order Form'!$L$13</f>
        <v>0</v>
      </c>
      <c r="I859" s="169">
        <f>'Order Form'!F344</f>
        <v>10</v>
      </c>
      <c r="J859" s="164">
        <f>'Order Form'!L344</f>
        <v>0</v>
      </c>
      <c r="K859" s="164" t="str">
        <f t="shared" si="59"/>
        <v>F</v>
      </c>
      <c r="L859" s="164">
        <f>IF('Pricing + Order Summary'!$O$13&gt;=5000,14,IF('Pricing + Order Summary'!$O$13&gt;=3500,15,IF('Pricing + Order Summary'!$O$13&gt;=2500,16,IF('Pricing + Order Summary'!$O$13&gt;=1000,23,21))))</f>
        <v>21</v>
      </c>
      <c r="M859" s="164" t="str">
        <f t="shared" si="60"/>
        <v>SPR2014-2-0</v>
      </c>
    </row>
    <row r="860" spans="1:13">
      <c r="A860" s="167">
        <f>'Order Form'!A345</f>
        <v>100678</v>
      </c>
      <c r="B860" s="167">
        <f>'Order Form'!A345</f>
        <v>100678</v>
      </c>
      <c r="C860" s="168">
        <f t="shared" si="58"/>
        <v>100678</v>
      </c>
      <c r="D860" s="164">
        <f>'Order Form'!$N$2</f>
        <v>0</v>
      </c>
      <c r="E860" s="165">
        <f>'Order Form'!$L$11</f>
        <v>0</v>
      </c>
      <c r="F860" s="165" t="str">
        <f>IF(ISBLANK('Order Form'!$L$12),"",'Order Form'!$L$12)</f>
        <v/>
      </c>
      <c r="G860" s="165">
        <f t="shared" ca="1" si="57"/>
        <v>41493</v>
      </c>
      <c r="H860" s="166">
        <f>'Order Form'!$L$13</f>
        <v>0</v>
      </c>
      <c r="I860" s="169">
        <f>'Order Form'!F345</f>
        <v>10</v>
      </c>
      <c r="J860" s="164">
        <f>'Order Form'!L345</f>
        <v>0</v>
      </c>
      <c r="K860" s="164" t="str">
        <f t="shared" si="59"/>
        <v>F</v>
      </c>
      <c r="L860" s="164">
        <f>IF('Pricing + Order Summary'!$O$13&gt;=5000,14,IF('Pricing + Order Summary'!$O$13&gt;=3500,15,IF('Pricing + Order Summary'!$O$13&gt;=2500,16,IF('Pricing + Order Summary'!$O$13&gt;=1000,23,21))))</f>
        <v>21</v>
      </c>
      <c r="M860" s="164" t="str">
        <f t="shared" si="60"/>
        <v>SPR2014-2-0</v>
      </c>
    </row>
    <row r="861" spans="1:13">
      <c r="A861" s="167">
        <f>'Order Form'!A346</f>
        <v>100448</v>
      </c>
      <c r="B861" s="167">
        <f>'Order Form'!A346</f>
        <v>100448</v>
      </c>
      <c r="C861" s="168">
        <f t="shared" si="58"/>
        <v>100448</v>
      </c>
      <c r="D861" s="164">
        <f>'Order Form'!$N$2</f>
        <v>0</v>
      </c>
      <c r="E861" s="165">
        <f>'Order Form'!$L$11</f>
        <v>0</v>
      </c>
      <c r="F861" s="165" t="str">
        <f>IF(ISBLANK('Order Form'!$L$12),"",'Order Form'!$L$12)</f>
        <v/>
      </c>
      <c r="G861" s="165">
        <f t="shared" ca="1" si="57"/>
        <v>41493</v>
      </c>
      <c r="H861" s="166">
        <f>'Order Form'!$L$13</f>
        <v>0</v>
      </c>
      <c r="I861" s="169">
        <f>'Order Form'!F346</f>
        <v>10</v>
      </c>
      <c r="J861" s="164">
        <f>'Order Form'!L346</f>
        <v>0</v>
      </c>
      <c r="K861" s="164" t="str">
        <f t="shared" si="59"/>
        <v>F</v>
      </c>
      <c r="L861" s="164">
        <f>IF('Pricing + Order Summary'!$O$13&gt;=5000,14,IF('Pricing + Order Summary'!$O$13&gt;=3500,15,IF('Pricing + Order Summary'!$O$13&gt;=2500,16,IF('Pricing + Order Summary'!$O$13&gt;=1000,23,21))))</f>
        <v>21</v>
      </c>
      <c r="M861" s="164" t="str">
        <f t="shared" si="60"/>
        <v>SPR2014-2-0</v>
      </c>
    </row>
    <row r="862" spans="1:13">
      <c r="A862" s="167">
        <f>'Order Form'!A347</f>
        <v>100421</v>
      </c>
      <c r="B862" s="167">
        <f>'Order Form'!A347</f>
        <v>100421</v>
      </c>
      <c r="C862" s="168">
        <f t="shared" si="58"/>
        <v>100421</v>
      </c>
      <c r="D862" s="164">
        <f>'Order Form'!$N$2</f>
        <v>0</v>
      </c>
      <c r="E862" s="165">
        <f>'Order Form'!$L$11</f>
        <v>0</v>
      </c>
      <c r="F862" s="165" t="str">
        <f>IF(ISBLANK('Order Form'!$L$12),"",'Order Form'!$L$12)</f>
        <v/>
      </c>
      <c r="G862" s="165">
        <f t="shared" ca="1" si="57"/>
        <v>41493</v>
      </c>
      <c r="H862" s="166">
        <f>'Order Form'!$L$13</f>
        <v>0</v>
      </c>
      <c r="I862" s="169">
        <f>'Order Form'!F347</f>
        <v>10</v>
      </c>
      <c r="J862" s="164">
        <f>'Order Form'!L347</f>
        <v>0</v>
      </c>
      <c r="K862" s="164" t="str">
        <f t="shared" si="59"/>
        <v>F</v>
      </c>
      <c r="L862" s="164">
        <f>IF('Pricing + Order Summary'!$O$13&gt;=5000,14,IF('Pricing + Order Summary'!$O$13&gt;=3500,15,IF('Pricing + Order Summary'!$O$13&gt;=2500,16,IF('Pricing + Order Summary'!$O$13&gt;=1000,23,21))))</f>
        <v>21</v>
      </c>
      <c r="M862" s="164" t="str">
        <f t="shared" si="60"/>
        <v>SPR2014-2-0</v>
      </c>
    </row>
    <row r="863" spans="1:13">
      <c r="A863" s="167">
        <f>'Order Form'!A348</f>
        <v>100417</v>
      </c>
      <c r="B863" s="167">
        <f>'Order Form'!A348</f>
        <v>100417</v>
      </c>
      <c r="C863" s="168">
        <f t="shared" si="58"/>
        <v>100417</v>
      </c>
      <c r="D863" s="164">
        <f>'Order Form'!$N$2</f>
        <v>0</v>
      </c>
      <c r="E863" s="165">
        <f>'Order Form'!$L$11</f>
        <v>0</v>
      </c>
      <c r="F863" s="165" t="str">
        <f>IF(ISBLANK('Order Form'!$L$12),"",'Order Form'!$L$12)</f>
        <v/>
      </c>
      <c r="G863" s="165">
        <f t="shared" ca="1" si="57"/>
        <v>41493</v>
      </c>
      <c r="H863" s="166">
        <f>'Order Form'!$L$13</f>
        <v>0</v>
      </c>
      <c r="I863" s="169">
        <f>'Order Form'!F348</f>
        <v>10</v>
      </c>
      <c r="J863" s="164">
        <f>'Order Form'!L348</f>
        <v>0</v>
      </c>
      <c r="K863" s="164" t="str">
        <f t="shared" si="59"/>
        <v>F</v>
      </c>
      <c r="L863" s="164">
        <f>IF('Pricing + Order Summary'!$O$13&gt;=5000,14,IF('Pricing + Order Summary'!$O$13&gt;=3500,15,IF('Pricing + Order Summary'!$O$13&gt;=2500,16,IF('Pricing + Order Summary'!$O$13&gt;=1000,23,21))))</f>
        <v>21</v>
      </c>
      <c r="M863" s="164" t="str">
        <f t="shared" si="60"/>
        <v>SPR2014-2-0</v>
      </c>
    </row>
    <row r="864" spans="1:13">
      <c r="A864" s="167">
        <f>'Order Form'!A349</f>
        <v>100412</v>
      </c>
      <c r="B864" s="167">
        <f>'Order Form'!A349</f>
        <v>100412</v>
      </c>
      <c r="C864" s="168">
        <f t="shared" si="58"/>
        <v>100412</v>
      </c>
      <c r="D864" s="164">
        <f>'Order Form'!$N$2</f>
        <v>0</v>
      </c>
      <c r="E864" s="165">
        <f>'Order Form'!$L$11</f>
        <v>0</v>
      </c>
      <c r="F864" s="165" t="str">
        <f>IF(ISBLANK('Order Form'!$L$12),"",'Order Form'!$L$12)</f>
        <v/>
      </c>
      <c r="G864" s="165">
        <f t="shared" ca="1" si="57"/>
        <v>41493</v>
      </c>
      <c r="H864" s="166">
        <f>'Order Form'!$L$13</f>
        <v>0</v>
      </c>
      <c r="I864" s="169">
        <f>'Order Form'!F349</f>
        <v>10</v>
      </c>
      <c r="J864" s="164">
        <f>'Order Form'!L349</f>
        <v>0</v>
      </c>
      <c r="K864" s="164" t="str">
        <f t="shared" si="59"/>
        <v>F</v>
      </c>
      <c r="L864" s="164">
        <f>IF('Pricing + Order Summary'!$O$13&gt;=5000,14,IF('Pricing + Order Summary'!$O$13&gt;=3500,15,IF('Pricing + Order Summary'!$O$13&gt;=2500,16,IF('Pricing + Order Summary'!$O$13&gt;=1000,23,21))))</f>
        <v>21</v>
      </c>
      <c r="M864" s="164" t="str">
        <f t="shared" si="60"/>
        <v>SPR2014-2-0</v>
      </c>
    </row>
    <row r="865" spans="1:13">
      <c r="A865" s="167">
        <f>'Order Form'!A350</f>
        <v>100432</v>
      </c>
      <c r="B865" s="167">
        <f>'Order Form'!A350</f>
        <v>100432</v>
      </c>
      <c r="C865" s="168">
        <f t="shared" si="58"/>
        <v>100432</v>
      </c>
      <c r="D865" s="164">
        <f>'Order Form'!$N$2</f>
        <v>0</v>
      </c>
      <c r="E865" s="165">
        <f>'Order Form'!$L$11</f>
        <v>0</v>
      </c>
      <c r="F865" s="165" t="str">
        <f>IF(ISBLANK('Order Form'!$L$12),"",'Order Form'!$L$12)</f>
        <v/>
      </c>
      <c r="G865" s="165">
        <f t="shared" ca="1" si="57"/>
        <v>41493</v>
      </c>
      <c r="H865" s="166">
        <f>'Order Form'!$L$13</f>
        <v>0</v>
      </c>
      <c r="I865" s="169">
        <f>'Order Form'!F350</f>
        <v>10</v>
      </c>
      <c r="J865" s="164">
        <f>'Order Form'!L350</f>
        <v>0</v>
      </c>
      <c r="K865" s="164" t="str">
        <f t="shared" si="59"/>
        <v>F</v>
      </c>
      <c r="L865" s="164">
        <f>IF('Pricing + Order Summary'!$O$13&gt;=5000,14,IF('Pricing + Order Summary'!$O$13&gt;=3500,15,IF('Pricing + Order Summary'!$O$13&gt;=2500,16,IF('Pricing + Order Summary'!$O$13&gt;=1000,23,21))))</f>
        <v>21</v>
      </c>
      <c r="M865" s="164" t="str">
        <f t="shared" si="60"/>
        <v>SPR2014-2-0</v>
      </c>
    </row>
    <row r="866" spans="1:13">
      <c r="A866" s="167">
        <f>'Order Form'!A351</f>
        <v>100684</v>
      </c>
      <c r="B866" s="167">
        <f>'Order Form'!A351</f>
        <v>100684</v>
      </c>
      <c r="C866" s="168">
        <f t="shared" si="58"/>
        <v>100684</v>
      </c>
      <c r="D866" s="164">
        <f>'Order Form'!$N$2</f>
        <v>0</v>
      </c>
      <c r="E866" s="165">
        <f>'Order Form'!$L$11</f>
        <v>0</v>
      </c>
      <c r="F866" s="165" t="str">
        <f>IF(ISBLANK('Order Form'!$L$12),"",'Order Form'!$L$12)</f>
        <v/>
      </c>
      <c r="G866" s="165">
        <f t="shared" ca="1" si="57"/>
        <v>41493</v>
      </c>
      <c r="H866" s="166">
        <f>'Order Form'!$L$13</f>
        <v>0</v>
      </c>
      <c r="I866" s="169">
        <f>'Order Form'!F351</f>
        <v>10</v>
      </c>
      <c r="J866" s="164">
        <f>'Order Form'!L351</f>
        <v>0</v>
      </c>
      <c r="K866" s="164" t="str">
        <f t="shared" si="59"/>
        <v>F</v>
      </c>
      <c r="L866" s="164">
        <f>IF('Pricing + Order Summary'!$O$13&gt;=5000,14,IF('Pricing + Order Summary'!$O$13&gt;=3500,15,IF('Pricing + Order Summary'!$O$13&gt;=2500,16,IF('Pricing + Order Summary'!$O$13&gt;=1000,23,21))))</f>
        <v>21</v>
      </c>
      <c r="M866" s="164" t="str">
        <f t="shared" si="60"/>
        <v>SPR2014-2-0</v>
      </c>
    </row>
    <row r="867" spans="1:13">
      <c r="A867" s="167">
        <f>'Order Form'!A352</f>
        <v>100424</v>
      </c>
      <c r="B867" s="167">
        <f>'Order Form'!A352</f>
        <v>100424</v>
      </c>
      <c r="C867" s="168">
        <f t="shared" si="58"/>
        <v>100424</v>
      </c>
      <c r="D867" s="164">
        <f>'Order Form'!$N$2</f>
        <v>0</v>
      </c>
      <c r="E867" s="165">
        <f>'Order Form'!$L$11</f>
        <v>0</v>
      </c>
      <c r="F867" s="165" t="str">
        <f>IF(ISBLANK('Order Form'!$L$12),"",'Order Form'!$L$12)</f>
        <v/>
      </c>
      <c r="G867" s="165">
        <f t="shared" ca="1" si="57"/>
        <v>41493</v>
      </c>
      <c r="H867" s="166">
        <f>'Order Form'!$L$13</f>
        <v>0</v>
      </c>
      <c r="I867" s="169">
        <f>'Order Form'!F352</f>
        <v>10</v>
      </c>
      <c r="J867" s="164">
        <f>'Order Form'!L352</f>
        <v>0</v>
      </c>
      <c r="K867" s="164" t="str">
        <f t="shared" si="59"/>
        <v>F</v>
      </c>
      <c r="L867" s="164">
        <f>IF('Pricing + Order Summary'!$O$13&gt;=5000,14,IF('Pricing + Order Summary'!$O$13&gt;=3500,15,IF('Pricing + Order Summary'!$O$13&gt;=2500,16,IF('Pricing + Order Summary'!$O$13&gt;=1000,23,21))))</f>
        <v>21</v>
      </c>
      <c r="M867" s="164" t="str">
        <f t="shared" si="60"/>
        <v>SPR2014-2-0</v>
      </c>
    </row>
    <row r="868" spans="1:13">
      <c r="A868" s="167">
        <f>'Order Form'!A353</f>
        <v>105743</v>
      </c>
      <c r="B868" s="167">
        <f>'Order Form'!A353</f>
        <v>105743</v>
      </c>
      <c r="C868" s="168">
        <f t="shared" si="58"/>
        <v>105743</v>
      </c>
      <c r="D868" s="164">
        <f>'Order Form'!$N$2</f>
        <v>0</v>
      </c>
      <c r="E868" s="165">
        <f>'Order Form'!$L$11</f>
        <v>0</v>
      </c>
      <c r="F868" s="165" t="str">
        <f>IF(ISBLANK('Order Form'!$L$12),"",'Order Form'!$L$12)</f>
        <v/>
      </c>
      <c r="G868" s="165">
        <f t="shared" ca="1" si="57"/>
        <v>41493</v>
      </c>
      <c r="H868" s="166">
        <f>'Order Form'!$L$13</f>
        <v>0</v>
      </c>
      <c r="I868" s="169">
        <f>'Order Form'!F353</f>
        <v>10</v>
      </c>
      <c r="J868" s="164">
        <f>'Order Form'!L353</f>
        <v>0</v>
      </c>
      <c r="K868" s="164" t="str">
        <f t="shared" si="59"/>
        <v>F</v>
      </c>
      <c r="L868" s="164">
        <f>IF('Pricing + Order Summary'!$O$13&gt;=5000,14,IF('Pricing + Order Summary'!$O$13&gt;=3500,15,IF('Pricing + Order Summary'!$O$13&gt;=2500,16,IF('Pricing + Order Summary'!$O$13&gt;=1000,23,21))))</f>
        <v>21</v>
      </c>
      <c r="M868" s="164" t="str">
        <f t="shared" si="60"/>
        <v>SPR2014-2-0</v>
      </c>
    </row>
    <row r="869" spans="1:13">
      <c r="A869" s="167">
        <f>'Order Form'!A354</f>
        <v>104825</v>
      </c>
      <c r="B869" s="167">
        <f>'Order Form'!A354</f>
        <v>104825</v>
      </c>
      <c r="C869" s="168">
        <f t="shared" si="58"/>
        <v>104825</v>
      </c>
      <c r="D869" s="164">
        <f>'Order Form'!$N$2</f>
        <v>0</v>
      </c>
      <c r="E869" s="165">
        <f>'Order Form'!$L$11</f>
        <v>0</v>
      </c>
      <c r="F869" s="165" t="str">
        <f>IF(ISBLANK('Order Form'!$L$12),"",'Order Form'!$L$12)</f>
        <v/>
      </c>
      <c r="G869" s="165">
        <f t="shared" ca="1" si="57"/>
        <v>41493</v>
      </c>
      <c r="H869" s="166">
        <f>'Order Form'!$L$13</f>
        <v>0</v>
      </c>
      <c r="I869" s="169">
        <f>'Order Form'!F354</f>
        <v>10</v>
      </c>
      <c r="J869" s="164">
        <f>'Order Form'!L354</f>
        <v>0</v>
      </c>
      <c r="K869" s="164" t="str">
        <f t="shared" si="59"/>
        <v>F</v>
      </c>
      <c r="L869" s="164">
        <f>IF('Pricing + Order Summary'!$O$13&gt;=5000,14,IF('Pricing + Order Summary'!$O$13&gt;=3500,15,IF('Pricing + Order Summary'!$O$13&gt;=2500,16,IF('Pricing + Order Summary'!$O$13&gt;=1000,23,21))))</f>
        <v>21</v>
      </c>
      <c r="M869" s="164" t="str">
        <f t="shared" si="60"/>
        <v>SPR2014-2-0</v>
      </c>
    </row>
    <row r="870" spans="1:13">
      <c r="A870" s="167">
        <f>'Order Form'!A355</f>
        <v>105742</v>
      </c>
      <c r="B870" s="167">
        <f>'Order Form'!A355</f>
        <v>105742</v>
      </c>
      <c r="C870" s="168">
        <f t="shared" si="58"/>
        <v>105742</v>
      </c>
      <c r="D870" s="164">
        <f>'Order Form'!$N$2</f>
        <v>0</v>
      </c>
      <c r="E870" s="165">
        <f>'Order Form'!$L$11</f>
        <v>0</v>
      </c>
      <c r="F870" s="165" t="str">
        <f>IF(ISBLANK('Order Form'!$L$12),"",'Order Form'!$L$12)</f>
        <v/>
      </c>
      <c r="G870" s="165">
        <f t="shared" ca="1" si="57"/>
        <v>41493</v>
      </c>
      <c r="H870" s="166">
        <f>'Order Form'!$L$13</f>
        <v>0</v>
      </c>
      <c r="I870" s="169">
        <f>'Order Form'!F355</f>
        <v>10</v>
      </c>
      <c r="J870" s="164">
        <f>'Order Form'!L355</f>
        <v>0</v>
      </c>
      <c r="K870" s="164" t="str">
        <f t="shared" si="59"/>
        <v>F</v>
      </c>
      <c r="L870" s="164">
        <f>IF('Pricing + Order Summary'!$O$13&gt;=5000,14,IF('Pricing + Order Summary'!$O$13&gt;=3500,15,IF('Pricing + Order Summary'!$O$13&gt;=2500,16,IF('Pricing + Order Summary'!$O$13&gt;=1000,23,21))))</f>
        <v>21</v>
      </c>
      <c r="M870" s="164" t="str">
        <f t="shared" si="60"/>
        <v>SPR2014-2-0</v>
      </c>
    </row>
    <row r="871" spans="1:13">
      <c r="A871" s="167">
        <f>'Order Form'!A356</f>
        <v>100667</v>
      </c>
      <c r="B871" s="167">
        <f>'Order Form'!A356</f>
        <v>100667</v>
      </c>
      <c r="C871" s="168">
        <f t="shared" si="58"/>
        <v>100667</v>
      </c>
      <c r="D871" s="164">
        <f>'Order Form'!$N$2</f>
        <v>0</v>
      </c>
      <c r="E871" s="165">
        <f>'Order Form'!$L$11</f>
        <v>0</v>
      </c>
      <c r="F871" s="165" t="str">
        <f>IF(ISBLANK('Order Form'!$L$12),"",'Order Form'!$L$12)</f>
        <v/>
      </c>
      <c r="G871" s="165">
        <f t="shared" ca="1" si="57"/>
        <v>41493</v>
      </c>
      <c r="H871" s="166">
        <f>'Order Form'!$L$13</f>
        <v>0</v>
      </c>
      <c r="I871" s="169">
        <f>'Order Form'!F356</f>
        <v>10</v>
      </c>
      <c r="J871" s="164">
        <f>'Order Form'!L356</f>
        <v>0</v>
      </c>
      <c r="K871" s="164" t="str">
        <f t="shared" si="59"/>
        <v>F</v>
      </c>
      <c r="L871" s="164">
        <f>IF('Pricing + Order Summary'!$O$13&gt;=5000,14,IF('Pricing + Order Summary'!$O$13&gt;=3500,15,IF('Pricing + Order Summary'!$O$13&gt;=2500,16,IF('Pricing + Order Summary'!$O$13&gt;=1000,23,21))))</f>
        <v>21</v>
      </c>
      <c r="M871" s="164" t="str">
        <f t="shared" si="60"/>
        <v>SPR2014-2-0</v>
      </c>
    </row>
    <row r="872" spans="1:13">
      <c r="A872" s="167">
        <f>'Order Form'!A357</f>
        <v>104834</v>
      </c>
      <c r="B872" s="167">
        <f>'Order Form'!A357</f>
        <v>104834</v>
      </c>
      <c r="C872" s="168">
        <f t="shared" si="58"/>
        <v>104834</v>
      </c>
      <c r="D872" s="164">
        <f>'Order Form'!$N$2</f>
        <v>0</v>
      </c>
      <c r="E872" s="165">
        <f>'Order Form'!$L$11</f>
        <v>0</v>
      </c>
      <c r="F872" s="165" t="str">
        <f>IF(ISBLANK('Order Form'!$L$12),"",'Order Form'!$L$12)</f>
        <v/>
      </c>
      <c r="G872" s="165">
        <f t="shared" ca="1" si="57"/>
        <v>41493</v>
      </c>
      <c r="H872" s="166">
        <f>'Order Form'!$L$13</f>
        <v>0</v>
      </c>
      <c r="I872" s="169">
        <f>'Order Form'!F357</f>
        <v>10</v>
      </c>
      <c r="J872" s="164">
        <f>'Order Form'!L357</f>
        <v>0</v>
      </c>
      <c r="K872" s="164" t="str">
        <f t="shared" si="59"/>
        <v>F</v>
      </c>
      <c r="L872" s="164">
        <f>IF('Pricing + Order Summary'!$O$13&gt;=5000,14,IF('Pricing + Order Summary'!$O$13&gt;=3500,15,IF('Pricing + Order Summary'!$O$13&gt;=2500,16,IF('Pricing + Order Summary'!$O$13&gt;=1000,23,21))))</f>
        <v>21</v>
      </c>
      <c r="M872" s="164" t="str">
        <f t="shared" si="60"/>
        <v>SPR2014-2-0</v>
      </c>
    </row>
    <row r="873" spans="1:13">
      <c r="A873" s="167">
        <f>'Order Form'!A358</f>
        <v>100425</v>
      </c>
      <c r="B873" s="167">
        <f>'Order Form'!A358</f>
        <v>100425</v>
      </c>
      <c r="C873" s="168">
        <f t="shared" si="58"/>
        <v>100425</v>
      </c>
      <c r="D873" s="164">
        <f>'Order Form'!$N$2</f>
        <v>0</v>
      </c>
      <c r="E873" s="165">
        <f>'Order Form'!$L$11</f>
        <v>0</v>
      </c>
      <c r="F873" s="165" t="str">
        <f>IF(ISBLANK('Order Form'!$L$12),"",'Order Form'!$L$12)</f>
        <v/>
      </c>
      <c r="G873" s="165">
        <f t="shared" ca="1" si="57"/>
        <v>41493</v>
      </c>
      <c r="H873" s="166">
        <f>'Order Form'!$L$13</f>
        <v>0</v>
      </c>
      <c r="I873" s="169">
        <f>'Order Form'!F358</f>
        <v>10</v>
      </c>
      <c r="J873" s="164">
        <f>'Order Form'!L358</f>
        <v>0</v>
      </c>
      <c r="K873" s="164" t="str">
        <f t="shared" si="59"/>
        <v>F</v>
      </c>
      <c r="L873" s="164">
        <f>IF('Pricing + Order Summary'!$O$13&gt;=5000,14,IF('Pricing + Order Summary'!$O$13&gt;=3500,15,IF('Pricing + Order Summary'!$O$13&gt;=2500,16,IF('Pricing + Order Summary'!$O$13&gt;=1000,23,21))))</f>
        <v>21</v>
      </c>
      <c r="M873" s="164" t="str">
        <f t="shared" si="60"/>
        <v>SPR2014-2-0</v>
      </c>
    </row>
    <row r="874" spans="1:13">
      <c r="A874" s="167">
        <f>'Order Form'!A359</f>
        <v>100419</v>
      </c>
      <c r="B874" s="167">
        <f>'Order Form'!A359</f>
        <v>100419</v>
      </c>
      <c r="C874" s="168">
        <f t="shared" si="58"/>
        <v>100419</v>
      </c>
      <c r="D874" s="164">
        <f>'Order Form'!$N$2</f>
        <v>0</v>
      </c>
      <c r="E874" s="165">
        <f>'Order Form'!$L$11</f>
        <v>0</v>
      </c>
      <c r="F874" s="165" t="str">
        <f>IF(ISBLANK('Order Form'!$L$12),"",'Order Form'!$L$12)</f>
        <v/>
      </c>
      <c r="G874" s="165">
        <f t="shared" ca="1" si="57"/>
        <v>41493</v>
      </c>
      <c r="H874" s="166">
        <f>'Order Form'!$L$13</f>
        <v>0</v>
      </c>
      <c r="I874" s="169">
        <f>'Order Form'!F359</f>
        <v>10</v>
      </c>
      <c r="J874" s="164">
        <f>'Order Form'!L359</f>
        <v>0</v>
      </c>
      <c r="K874" s="164" t="str">
        <f t="shared" si="59"/>
        <v>F</v>
      </c>
      <c r="L874" s="164">
        <f>IF('Pricing + Order Summary'!$O$13&gt;=5000,14,IF('Pricing + Order Summary'!$O$13&gt;=3500,15,IF('Pricing + Order Summary'!$O$13&gt;=2500,16,IF('Pricing + Order Summary'!$O$13&gt;=1000,23,21))))</f>
        <v>21</v>
      </c>
      <c r="M874" s="164" t="str">
        <f t="shared" si="60"/>
        <v>SPR2014-2-0</v>
      </c>
    </row>
    <row r="875" spans="1:13">
      <c r="A875" s="167">
        <f>'Order Form'!A360</f>
        <v>104827</v>
      </c>
      <c r="B875" s="167">
        <f>'Order Form'!A360</f>
        <v>104827</v>
      </c>
      <c r="C875" s="168">
        <f t="shared" si="58"/>
        <v>104827</v>
      </c>
      <c r="D875" s="164">
        <f>'Order Form'!$N$2</f>
        <v>0</v>
      </c>
      <c r="E875" s="165">
        <f>'Order Form'!$L$11</f>
        <v>0</v>
      </c>
      <c r="F875" s="165" t="str">
        <f>IF(ISBLANK('Order Form'!$L$12),"",'Order Form'!$L$12)</f>
        <v/>
      </c>
      <c r="G875" s="165">
        <f t="shared" ca="1" si="57"/>
        <v>41493</v>
      </c>
      <c r="H875" s="166">
        <f>'Order Form'!$L$13</f>
        <v>0</v>
      </c>
      <c r="I875" s="169">
        <f>'Order Form'!F360</f>
        <v>10</v>
      </c>
      <c r="J875" s="164">
        <f>'Order Form'!L360</f>
        <v>0</v>
      </c>
      <c r="K875" s="164" t="str">
        <f t="shared" si="59"/>
        <v>F</v>
      </c>
      <c r="L875" s="164">
        <f>IF('Pricing + Order Summary'!$O$13&gt;=5000,14,IF('Pricing + Order Summary'!$O$13&gt;=3500,15,IF('Pricing + Order Summary'!$O$13&gt;=2500,16,IF('Pricing + Order Summary'!$O$13&gt;=1000,23,21))))</f>
        <v>21</v>
      </c>
      <c r="M875" s="164" t="str">
        <f t="shared" si="60"/>
        <v>SPR2014-2-0</v>
      </c>
    </row>
    <row r="876" spans="1:13">
      <c r="A876" s="167">
        <f>'Order Form'!A361</f>
        <v>105751</v>
      </c>
      <c r="B876" s="167">
        <f>'Order Form'!A361</f>
        <v>105751</v>
      </c>
      <c r="C876" s="168">
        <f t="shared" si="58"/>
        <v>105751</v>
      </c>
      <c r="D876" s="164">
        <f>'Order Form'!$N$2</f>
        <v>0</v>
      </c>
      <c r="E876" s="165">
        <f>'Order Form'!$L$11</f>
        <v>0</v>
      </c>
      <c r="F876" s="165" t="str">
        <f>IF(ISBLANK('Order Form'!$L$12),"",'Order Form'!$L$12)</f>
        <v/>
      </c>
      <c r="G876" s="165">
        <f t="shared" ca="1" si="57"/>
        <v>41493</v>
      </c>
      <c r="H876" s="166">
        <f>'Order Form'!$L$13</f>
        <v>0</v>
      </c>
      <c r="I876" s="169">
        <f>'Order Form'!F361</f>
        <v>10</v>
      </c>
      <c r="J876" s="164">
        <f>'Order Form'!L361</f>
        <v>0</v>
      </c>
      <c r="K876" s="164" t="str">
        <f t="shared" si="59"/>
        <v>F</v>
      </c>
      <c r="L876" s="164">
        <f>IF('Pricing + Order Summary'!$O$13&gt;=5000,14,IF('Pricing + Order Summary'!$O$13&gt;=3500,15,IF('Pricing + Order Summary'!$O$13&gt;=2500,16,IF('Pricing + Order Summary'!$O$13&gt;=1000,23,21))))</f>
        <v>21</v>
      </c>
      <c r="M876" s="164" t="str">
        <f t="shared" si="60"/>
        <v>SPR2014-2-0</v>
      </c>
    </row>
    <row r="877" spans="1:13">
      <c r="A877" s="167">
        <f>'Order Form'!A362</f>
        <v>104843</v>
      </c>
      <c r="B877" s="167">
        <f>'Order Form'!A362</f>
        <v>104843</v>
      </c>
      <c r="C877" s="168">
        <f t="shared" si="58"/>
        <v>104843</v>
      </c>
      <c r="D877" s="164">
        <f>'Order Form'!$N$2</f>
        <v>0</v>
      </c>
      <c r="E877" s="165">
        <f>'Order Form'!$L$11</f>
        <v>0</v>
      </c>
      <c r="F877" s="165" t="str">
        <f>IF(ISBLANK('Order Form'!$L$12),"",'Order Form'!$L$12)</f>
        <v/>
      </c>
      <c r="G877" s="165">
        <f t="shared" ca="1" si="57"/>
        <v>41493</v>
      </c>
      <c r="H877" s="166">
        <f>'Order Form'!$L$13</f>
        <v>0</v>
      </c>
      <c r="I877" s="169">
        <f>'Order Form'!F362</f>
        <v>10</v>
      </c>
      <c r="J877" s="164">
        <f>'Order Form'!L362</f>
        <v>0</v>
      </c>
      <c r="K877" s="164" t="str">
        <f t="shared" si="59"/>
        <v>F</v>
      </c>
      <c r="L877" s="164">
        <f>IF('Pricing + Order Summary'!$O$13&gt;=5000,14,IF('Pricing + Order Summary'!$O$13&gt;=3500,15,IF('Pricing + Order Summary'!$O$13&gt;=2500,16,IF('Pricing + Order Summary'!$O$13&gt;=1000,23,21))))</f>
        <v>21</v>
      </c>
      <c r="M877" s="164" t="str">
        <f t="shared" si="60"/>
        <v>SPR2014-2-0</v>
      </c>
    </row>
    <row r="878" spans="1:13">
      <c r="A878" s="167">
        <f>'Order Form'!A363</f>
        <v>105752</v>
      </c>
      <c r="B878" s="167">
        <f>'Order Form'!A363</f>
        <v>105752</v>
      </c>
      <c r="C878" s="168">
        <f t="shared" si="58"/>
        <v>105752</v>
      </c>
      <c r="D878" s="164">
        <f>'Order Form'!$N$2</f>
        <v>0</v>
      </c>
      <c r="E878" s="165">
        <f>'Order Form'!$L$11</f>
        <v>0</v>
      </c>
      <c r="F878" s="165" t="str">
        <f>IF(ISBLANK('Order Form'!$L$12),"",'Order Form'!$L$12)</f>
        <v/>
      </c>
      <c r="G878" s="165">
        <f t="shared" ca="1" si="57"/>
        <v>41493</v>
      </c>
      <c r="H878" s="166">
        <f>'Order Form'!$L$13</f>
        <v>0</v>
      </c>
      <c r="I878" s="169">
        <f>'Order Form'!F363</f>
        <v>10</v>
      </c>
      <c r="J878" s="164">
        <f>'Order Form'!L363</f>
        <v>0</v>
      </c>
      <c r="K878" s="164" t="str">
        <f t="shared" si="59"/>
        <v>F</v>
      </c>
      <c r="L878" s="164">
        <f>IF('Pricing + Order Summary'!$O$13&gt;=5000,14,IF('Pricing + Order Summary'!$O$13&gt;=3500,15,IF('Pricing + Order Summary'!$O$13&gt;=2500,16,IF('Pricing + Order Summary'!$O$13&gt;=1000,23,21))))</f>
        <v>21</v>
      </c>
      <c r="M878" s="164" t="str">
        <f t="shared" si="60"/>
        <v>SPR2014-2-0</v>
      </c>
    </row>
    <row r="879" spans="1:13">
      <c r="A879" s="167">
        <f>'Order Form'!A364</f>
        <v>100558</v>
      </c>
      <c r="B879" s="167">
        <f>'Order Form'!A364</f>
        <v>100558</v>
      </c>
      <c r="C879" s="168">
        <f t="shared" si="58"/>
        <v>100558</v>
      </c>
      <c r="D879" s="164">
        <f>'Order Form'!$N$2</f>
        <v>0</v>
      </c>
      <c r="E879" s="165">
        <f>'Order Form'!$L$11</f>
        <v>0</v>
      </c>
      <c r="F879" s="165" t="str">
        <f>IF(ISBLANK('Order Form'!$L$12),"",'Order Form'!$L$12)</f>
        <v/>
      </c>
      <c r="G879" s="165">
        <f t="shared" ca="1" si="57"/>
        <v>41493</v>
      </c>
      <c r="H879" s="166">
        <f>'Order Form'!$L$13</f>
        <v>0</v>
      </c>
      <c r="I879" s="169">
        <f>'Order Form'!F364</f>
        <v>10</v>
      </c>
      <c r="J879" s="164">
        <f>'Order Form'!L364</f>
        <v>0</v>
      </c>
      <c r="K879" s="164" t="str">
        <f t="shared" si="59"/>
        <v>F</v>
      </c>
      <c r="L879" s="164">
        <f>IF('Pricing + Order Summary'!$O$13&gt;=5000,14,IF('Pricing + Order Summary'!$O$13&gt;=3500,15,IF('Pricing + Order Summary'!$O$13&gt;=2500,16,IF('Pricing + Order Summary'!$O$13&gt;=1000,23,21))))</f>
        <v>21</v>
      </c>
      <c r="M879" s="164" t="str">
        <f t="shared" si="60"/>
        <v>SPR2014-2-0</v>
      </c>
    </row>
    <row r="880" spans="1:13">
      <c r="A880" s="167">
        <f>'Order Form'!A365</f>
        <v>100450</v>
      </c>
      <c r="B880" s="167">
        <f>'Order Form'!A365</f>
        <v>100450</v>
      </c>
      <c r="C880" s="168">
        <f t="shared" si="58"/>
        <v>100450</v>
      </c>
      <c r="D880" s="164">
        <f>'Order Form'!$N$2</f>
        <v>0</v>
      </c>
      <c r="E880" s="165">
        <f>'Order Form'!$L$11</f>
        <v>0</v>
      </c>
      <c r="F880" s="165" t="str">
        <f>IF(ISBLANK('Order Form'!$L$12),"",'Order Form'!$L$12)</f>
        <v/>
      </c>
      <c r="G880" s="165">
        <f t="shared" ca="1" si="57"/>
        <v>41493</v>
      </c>
      <c r="H880" s="166">
        <f>'Order Form'!$L$13</f>
        <v>0</v>
      </c>
      <c r="I880" s="169">
        <f>'Order Form'!F365</f>
        <v>10</v>
      </c>
      <c r="J880" s="164">
        <f>'Order Form'!L365</f>
        <v>0</v>
      </c>
      <c r="K880" s="164" t="str">
        <f t="shared" si="59"/>
        <v>F</v>
      </c>
      <c r="L880" s="164">
        <f>IF('Pricing + Order Summary'!$O$13&gt;=5000,14,IF('Pricing + Order Summary'!$O$13&gt;=3500,15,IF('Pricing + Order Summary'!$O$13&gt;=2500,16,IF('Pricing + Order Summary'!$O$13&gt;=1000,23,21))))</f>
        <v>21</v>
      </c>
      <c r="M880" s="164" t="str">
        <f t="shared" si="60"/>
        <v>SPR2014-2-0</v>
      </c>
    </row>
    <row r="881" spans="1:13">
      <c r="A881" s="167">
        <f>'Order Form'!A366</f>
        <v>100449</v>
      </c>
      <c r="B881" s="167">
        <f>'Order Form'!A366</f>
        <v>100449</v>
      </c>
      <c r="C881" s="168">
        <f t="shared" si="58"/>
        <v>100449</v>
      </c>
      <c r="D881" s="164">
        <f>'Order Form'!$N$2</f>
        <v>0</v>
      </c>
      <c r="E881" s="165">
        <f>'Order Form'!$L$11</f>
        <v>0</v>
      </c>
      <c r="F881" s="165" t="str">
        <f>IF(ISBLANK('Order Form'!$L$12),"",'Order Form'!$L$12)</f>
        <v/>
      </c>
      <c r="G881" s="165">
        <f t="shared" ca="1" si="57"/>
        <v>41493</v>
      </c>
      <c r="H881" s="166">
        <f>'Order Form'!$L$13</f>
        <v>0</v>
      </c>
      <c r="I881" s="169">
        <f>'Order Form'!F366</f>
        <v>10</v>
      </c>
      <c r="J881" s="164">
        <f>'Order Form'!L366</f>
        <v>0</v>
      </c>
      <c r="K881" s="164" t="str">
        <f t="shared" si="59"/>
        <v>F</v>
      </c>
      <c r="L881" s="164">
        <f>IF('Pricing + Order Summary'!$O$13&gt;=5000,14,IF('Pricing + Order Summary'!$O$13&gt;=3500,15,IF('Pricing + Order Summary'!$O$13&gt;=2500,16,IF('Pricing + Order Summary'!$O$13&gt;=1000,23,21))))</f>
        <v>21</v>
      </c>
      <c r="M881" s="164" t="str">
        <f t="shared" si="60"/>
        <v>SPR2014-2-0</v>
      </c>
    </row>
    <row r="882" spans="1:13">
      <c r="A882" s="167">
        <f>'Order Form'!A367</f>
        <v>105750</v>
      </c>
      <c r="B882" s="167">
        <f>'Order Form'!A367</f>
        <v>105750</v>
      </c>
      <c r="C882" s="168">
        <f t="shared" si="58"/>
        <v>105750</v>
      </c>
      <c r="D882" s="164">
        <f>'Order Form'!$N$2</f>
        <v>0</v>
      </c>
      <c r="E882" s="165">
        <f>'Order Form'!$L$11</f>
        <v>0</v>
      </c>
      <c r="F882" s="165" t="str">
        <f>IF(ISBLANK('Order Form'!$L$12),"",'Order Form'!$L$12)</f>
        <v/>
      </c>
      <c r="G882" s="165">
        <f t="shared" ca="1" si="57"/>
        <v>41493</v>
      </c>
      <c r="H882" s="166">
        <f>'Order Form'!$L$13</f>
        <v>0</v>
      </c>
      <c r="I882" s="169">
        <f>'Order Form'!F367</f>
        <v>10</v>
      </c>
      <c r="J882" s="164">
        <f>'Order Form'!L367</f>
        <v>0</v>
      </c>
      <c r="K882" s="164" t="str">
        <f t="shared" si="59"/>
        <v>F</v>
      </c>
      <c r="L882" s="164">
        <f>IF('Pricing + Order Summary'!$O$13&gt;=5000,14,IF('Pricing + Order Summary'!$O$13&gt;=3500,15,IF('Pricing + Order Summary'!$O$13&gt;=2500,16,IF('Pricing + Order Summary'!$O$13&gt;=1000,23,21))))</f>
        <v>21</v>
      </c>
      <c r="M882" s="164" t="str">
        <f t="shared" si="60"/>
        <v>SPR2014-2-0</v>
      </c>
    </row>
    <row r="883" spans="1:13">
      <c r="A883" s="167">
        <f>'Order Form'!A368</f>
        <v>104814</v>
      </c>
      <c r="B883" s="167">
        <f>'Order Form'!A368</f>
        <v>104814</v>
      </c>
      <c r="C883" s="168">
        <f t="shared" si="58"/>
        <v>104814</v>
      </c>
      <c r="D883" s="164">
        <f>'Order Form'!$N$2</f>
        <v>0</v>
      </c>
      <c r="E883" s="165">
        <f>'Order Form'!$L$11</f>
        <v>0</v>
      </c>
      <c r="F883" s="165" t="str">
        <f>IF(ISBLANK('Order Form'!$L$12),"",'Order Form'!$L$12)</f>
        <v/>
      </c>
      <c r="G883" s="165">
        <f t="shared" ca="1" si="57"/>
        <v>41493</v>
      </c>
      <c r="H883" s="166">
        <f>'Order Form'!$L$13</f>
        <v>0</v>
      </c>
      <c r="I883" s="169">
        <f>'Order Form'!F368</f>
        <v>10</v>
      </c>
      <c r="J883" s="164">
        <f>'Order Form'!L368</f>
        <v>0</v>
      </c>
      <c r="K883" s="164" t="str">
        <f t="shared" si="59"/>
        <v>F</v>
      </c>
      <c r="L883" s="164">
        <f>IF('Pricing + Order Summary'!$O$13&gt;=5000,14,IF('Pricing + Order Summary'!$O$13&gt;=3500,15,IF('Pricing + Order Summary'!$O$13&gt;=2500,16,IF('Pricing + Order Summary'!$O$13&gt;=1000,23,21))))</f>
        <v>21</v>
      </c>
      <c r="M883" s="164" t="str">
        <f t="shared" si="60"/>
        <v>SPR2014-2-0</v>
      </c>
    </row>
    <row r="884" spans="1:13">
      <c r="A884" s="167">
        <f>'Order Form'!A369</f>
        <v>100458</v>
      </c>
      <c r="B884" s="167">
        <f>'Order Form'!A369</f>
        <v>100458</v>
      </c>
      <c r="C884" s="168">
        <f t="shared" si="58"/>
        <v>100458</v>
      </c>
      <c r="D884" s="164">
        <f>'Order Form'!$N$2</f>
        <v>0</v>
      </c>
      <c r="E884" s="165">
        <f>'Order Form'!$L$11</f>
        <v>0</v>
      </c>
      <c r="F884" s="165" t="str">
        <f>IF(ISBLANK('Order Form'!$L$12),"",'Order Form'!$L$12)</f>
        <v/>
      </c>
      <c r="G884" s="165">
        <f t="shared" ca="1" si="57"/>
        <v>41493</v>
      </c>
      <c r="H884" s="166">
        <f>'Order Form'!$L$13</f>
        <v>0</v>
      </c>
      <c r="I884" s="169">
        <f>'Order Form'!F369</f>
        <v>10</v>
      </c>
      <c r="J884" s="164">
        <f>'Order Form'!L369</f>
        <v>0</v>
      </c>
      <c r="K884" s="164" t="str">
        <f t="shared" si="59"/>
        <v>F</v>
      </c>
      <c r="L884" s="164">
        <f>IF('Pricing + Order Summary'!$O$13&gt;=5000,14,IF('Pricing + Order Summary'!$O$13&gt;=3500,15,IF('Pricing + Order Summary'!$O$13&gt;=2500,16,IF('Pricing + Order Summary'!$O$13&gt;=1000,23,21))))</f>
        <v>21</v>
      </c>
      <c r="M884" s="164" t="str">
        <f t="shared" si="60"/>
        <v>SPR2014-2-0</v>
      </c>
    </row>
    <row r="885" spans="1:13">
      <c r="A885" s="167">
        <f>'Order Form'!A370</f>
        <v>100456</v>
      </c>
      <c r="B885" s="167">
        <f>'Order Form'!A370</f>
        <v>100456</v>
      </c>
      <c r="C885" s="168">
        <f t="shared" si="58"/>
        <v>100456</v>
      </c>
      <c r="D885" s="164">
        <f>'Order Form'!$N$2</f>
        <v>0</v>
      </c>
      <c r="E885" s="165">
        <f>'Order Form'!$L$11</f>
        <v>0</v>
      </c>
      <c r="F885" s="165" t="str">
        <f>IF(ISBLANK('Order Form'!$L$12),"",'Order Form'!$L$12)</f>
        <v/>
      </c>
      <c r="G885" s="165">
        <f t="shared" ca="1" si="57"/>
        <v>41493</v>
      </c>
      <c r="H885" s="166">
        <f>'Order Form'!$L$13</f>
        <v>0</v>
      </c>
      <c r="I885" s="169">
        <f>'Order Form'!F370</f>
        <v>10</v>
      </c>
      <c r="J885" s="164">
        <f>'Order Form'!L370</f>
        <v>0</v>
      </c>
      <c r="K885" s="164" t="str">
        <f t="shared" si="59"/>
        <v>F</v>
      </c>
      <c r="L885" s="164">
        <f>IF('Pricing + Order Summary'!$O$13&gt;=5000,14,IF('Pricing + Order Summary'!$O$13&gt;=3500,15,IF('Pricing + Order Summary'!$O$13&gt;=2500,16,IF('Pricing + Order Summary'!$O$13&gt;=1000,23,21))))</f>
        <v>21</v>
      </c>
      <c r="M885" s="164" t="str">
        <f t="shared" si="60"/>
        <v>SPR2014-2-0</v>
      </c>
    </row>
    <row r="886" spans="1:13">
      <c r="A886" s="167">
        <f>'Order Form'!A371</f>
        <v>100426</v>
      </c>
      <c r="B886" s="167">
        <f>'Order Form'!A371</f>
        <v>100426</v>
      </c>
      <c r="C886" s="168">
        <f t="shared" si="58"/>
        <v>100426</v>
      </c>
      <c r="D886" s="164">
        <f>'Order Form'!$N$2</f>
        <v>0</v>
      </c>
      <c r="E886" s="165">
        <f>'Order Form'!$L$11</f>
        <v>0</v>
      </c>
      <c r="F886" s="165" t="str">
        <f>IF(ISBLANK('Order Form'!$L$12),"",'Order Form'!$L$12)</f>
        <v/>
      </c>
      <c r="G886" s="165">
        <f t="shared" ca="1" si="57"/>
        <v>41493</v>
      </c>
      <c r="H886" s="166">
        <f>'Order Form'!$L$13</f>
        <v>0</v>
      </c>
      <c r="I886" s="169">
        <f>'Order Form'!F371</f>
        <v>10</v>
      </c>
      <c r="J886" s="164">
        <f>'Order Form'!L371</f>
        <v>0</v>
      </c>
      <c r="K886" s="164" t="str">
        <f t="shared" si="59"/>
        <v>F</v>
      </c>
      <c r="L886" s="164">
        <f>IF('Pricing + Order Summary'!$O$13&gt;=5000,14,IF('Pricing + Order Summary'!$O$13&gt;=3500,15,IF('Pricing + Order Summary'!$O$13&gt;=2500,16,IF('Pricing + Order Summary'!$O$13&gt;=1000,23,21))))</f>
        <v>21</v>
      </c>
      <c r="M886" s="164" t="str">
        <f t="shared" si="60"/>
        <v>SPR2014-2-0</v>
      </c>
    </row>
    <row r="887" spans="1:13">
      <c r="A887" s="167">
        <f>'Order Form'!A372</f>
        <v>100422</v>
      </c>
      <c r="B887" s="167">
        <f>'Order Form'!A372</f>
        <v>100422</v>
      </c>
      <c r="C887" s="168">
        <f t="shared" si="58"/>
        <v>100422</v>
      </c>
      <c r="D887" s="164">
        <f>'Order Form'!$N$2</f>
        <v>0</v>
      </c>
      <c r="E887" s="165">
        <f>'Order Form'!$L$11</f>
        <v>0</v>
      </c>
      <c r="F887" s="165" t="str">
        <f>IF(ISBLANK('Order Form'!$L$12),"",'Order Form'!$L$12)</f>
        <v/>
      </c>
      <c r="G887" s="165">
        <f t="shared" ca="1" si="57"/>
        <v>41493</v>
      </c>
      <c r="H887" s="166">
        <f>'Order Form'!$L$13</f>
        <v>0</v>
      </c>
      <c r="I887" s="169">
        <f>'Order Form'!F372</f>
        <v>10</v>
      </c>
      <c r="J887" s="164">
        <f>'Order Form'!L372</f>
        <v>0</v>
      </c>
      <c r="K887" s="164" t="str">
        <f t="shared" si="59"/>
        <v>F</v>
      </c>
      <c r="L887" s="164">
        <f>IF('Pricing + Order Summary'!$O$13&gt;=5000,14,IF('Pricing + Order Summary'!$O$13&gt;=3500,15,IF('Pricing + Order Summary'!$O$13&gt;=2500,16,IF('Pricing + Order Summary'!$O$13&gt;=1000,23,21))))</f>
        <v>21</v>
      </c>
      <c r="M887" s="164" t="str">
        <f t="shared" si="60"/>
        <v>SPR2014-2-0</v>
      </c>
    </row>
    <row r="888" spans="1:13">
      <c r="A888" s="167">
        <f>'Order Form'!A373</f>
        <v>100452</v>
      </c>
      <c r="B888" s="167">
        <f>'Order Form'!A373</f>
        <v>100452</v>
      </c>
      <c r="C888" s="168">
        <f t="shared" si="58"/>
        <v>100452</v>
      </c>
      <c r="D888" s="164">
        <f>'Order Form'!$N$2</f>
        <v>0</v>
      </c>
      <c r="E888" s="165">
        <f>'Order Form'!$L$11</f>
        <v>0</v>
      </c>
      <c r="F888" s="165" t="str">
        <f>IF(ISBLANK('Order Form'!$L$12),"",'Order Form'!$L$12)</f>
        <v/>
      </c>
      <c r="G888" s="165">
        <f t="shared" ca="1" si="57"/>
        <v>41493</v>
      </c>
      <c r="H888" s="166">
        <f>'Order Form'!$L$13</f>
        <v>0</v>
      </c>
      <c r="I888" s="169">
        <f>'Order Form'!F373</f>
        <v>10</v>
      </c>
      <c r="J888" s="164">
        <f>'Order Form'!L373</f>
        <v>0</v>
      </c>
      <c r="K888" s="164" t="str">
        <f t="shared" si="59"/>
        <v>F</v>
      </c>
      <c r="L888" s="164">
        <f>IF('Pricing + Order Summary'!$O$13&gt;=5000,14,IF('Pricing + Order Summary'!$O$13&gt;=3500,15,IF('Pricing + Order Summary'!$O$13&gt;=2500,16,IF('Pricing + Order Summary'!$O$13&gt;=1000,23,21))))</f>
        <v>21</v>
      </c>
      <c r="M888" s="164" t="str">
        <f t="shared" si="60"/>
        <v>SPR2014-2-0</v>
      </c>
    </row>
    <row r="889" spans="1:13">
      <c r="A889" s="167">
        <f>'Order Form'!A374</f>
        <v>100453</v>
      </c>
      <c r="B889" s="167">
        <f>'Order Form'!A374</f>
        <v>100453</v>
      </c>
      <c r="C889" s="168">
        <f t="shared" si="58"/>
        <v>100453</v>
      </c>
      <c r="D889" s="164">
        <f>'Order Form'!$N$2</f>
        <v>0</v>
      </c>
      <c r="E889" s="165">
        <f>'Order Form'!$L$11</f>
        <v>0</v>
      </c>
      <c r="F889" s="165" t="str">
        <f>IF(ISBLANK('Order Form'!$L$12),"",'Order Form'!$L$12)</f>
        <v/>
      </c>
      <c r="G889" s="165">
        <f t="shared" ca="1" si="57"/>
        <v>41493</v>
      </c>
      <c r="H889" s="166">
        <f>'Order Form'!$L$13</f>
        <v>0</v>
      </c>
      <c r="I889" s="169">
        <f>'Order Form'!F374</f>
        <v>10</v>
      </c>
      <c r="J889" s="164">
        <f>'Order Form'!L374</f>
        <v>0</v>
      </c>
      <c r="K889" s="164" t="str">
        <f t="shared" si="59"/>
        <v>F</v>
      </c>
      <c r="L889" s="164">
        <f>IF('Pricing + Order Summary'!$O$13&gt;=5000,14,IF('Pricing + Order Summary'!$O$13&gt;=3500,15,IF('Pricing + Order Summary'!$O$13&gt;=2500,16,IF('Pricing + Order Summary'!$O$13&gt;=1000,23,21))))</f>
        <v>21</v>
      </c>
      <c r="M889" s="164" t="str">
        <f t="shared" si="60"/>
        <v>SPR2014-2-0</v>
      </c>
    </row>
    <row r="890" spans="1:13">
      <c r="A890" s="167">
        <f>'Order Form'!A375</f>
        <v>100454</v>
      </c>
      <c r="B890" s="167">
        <f>'Order Form'!A375</f>
        <v>100454</v>
      </c>
      <c r="C890" s="168">
        <f t="shared" si="58"/>
        <v>100454</v>
      </c>
      <c r="D890" s="164">
        <f>'Order Form'!$N$2</f>
        <v>0</v>
      </c>
      <c r="E890" s="165">
        <f>'Order Form'!$L$11</f>
        <v>0</v>
      </c>
      <c r="F890" s="165" t="str">
        <f>IF(ISBLANK('Order Form'!$L$12),"",'Order Form'!$L$12)</f>
        <v/>
      </c>
      <c r="G890" s="165">
        <f t="shared" ca="1" si="57"/>
        <v>41493</v>
      </c>
      <c r="H890" s="166">
        <f>'Order Form'!$L$13</f>
        <v>0</v>
      </c>
      <c r="I890" s="169">
        <f>'Order Form'!F375</f>
        <v>10</v>
      </c>
      <c r="J890" s="164">
        <f>'Order Form'!L375</f>
        <v>0</v>
      </c>
      <c r="K890" s="164" t="str">
        <f t="shared" si="59"/>
        <v>F</v>
      </c>
      <c r="L890" s="164">
        <f>IF('Pricing + Order Summary'!$O$13&gt;=5000,14,IF('Pricing + Order Summary'!$O$13&gt;=3500,15,IF('Pricing + Order Summary'!$O$13&gt;=2500,16,IF('Pricing + Order Summary'!$O$13&gt;=1000,23,21))))</f>
        <v>21</v>
      </c>
      <c r="M890" s="164" t="str">
        <f t="shared" si="60"/>
        <v>SPR2014-2-0</v>
      </c>
    </row>
    <row r="891" spans="1:13">
      <c r="A891" s="167">
        <f>'Order Form'!A376</f>
        <v>105754</v>
      </c>
      <c r="B891" s="167">
        <f>'Order Form'!A376</f>
        <v>105754</v>
      </c>
      <c r="C891" s="168">
        <f t="shared" si="58"/>
        <v>105754</v>
      </c>
      <c r="D891" s="164">
        <f>'Order Form'!$N$2</f>
        <v>0</v>
      </c>
      <c r="E891" s="165">
        <f>'Order Form'!$L$11</f>
        <v>0</v>
      </c>
      <c r="F891" s="165" t="str">
        <f>IF(ISBLANK('Order Form'!$L$12),"",'Order Form'!$L$12)</f>
        <v/>
      </c>
      <c r="G891" s="165">
        <f t="shared" ca="1" si="57"/>
        <v>41493</v>
      </c>
      <c r="H891" s="166">
        <f>'Order Form'!$L$13</f>
        <v>0</v>
      </c>
      <c r="I891" s="169">
        <f>'Order Form'!F376</f>
        <v>10</v>
      </c>
      <c r="J891" s="164">
        <f>'Order Form'!L376</f>
        <v>0</v>
      </c>
      <c r="K891" s="164" t="str">
        <f t="shared" si="59"/>
        <v>F</v>
      </c>
      <c r="L891" s="164">
        <f>IF('Pricing + Order Summary'!$O$13&gt;=5000,14,IF('Pricing + Order Summary'!$O$13&gt;=3500,15,IF('Pricing + Order Summary'!$O$13&gt;=2500,16,IF('Pricing + Order Summary'!$O$13&gt;=1000,23,21))))</f>
        <v>21</v>
      </c>
      <c r="M891" s="164" t="str">
        <f t="shared" si="60"/>
        <v>SPR2014-2-0</v>
      </c>
    </row>
    <row r="892" spans="1:13">
      <c r="A892" s="167">
        <f>'Order Form'!A377</f>
        <v>100423</v>
      </c>
      <c r="B892" s="167">
        <f>'Order Form'!A377</f>
        <v>100423</v>
      </c>
      <c r="C892" s="168">
        <f t="shared" si="58"/>
        <v>100423</v>
      </c>
      <c r="D892" s="164">
        <f>'Order Form'!$N$2</f>
        <v>0</v>
      </c>
      <c r="E892" s="165">
        <f>'Order Form'!$L$11</f>
        <v>0</v>
      </c>
      <c r="F892" s="165" t="str">
        <f>IF(ISBLANK('Order Form'!$L$12),"",'Order Form'!$L$12)</f>
        <v/>
      </c>
      <c r="G892" s="165">
        <f t="shared" ca="1" si="57"/>
        <v>41493</v>
      </c>
      <c r="H892" s="166">
        <f>'Order Form'!$L$13</f>
        <v>0</v>
      </c>
      <c r="I892" s="169">
        <f>'Order Form'!F377</f>
        <v>10</v>
      </c>
      <c r="J892" s="164">
        <f>'Order Form'!L377</f>
        <v>0</v>
      </c>
      <c r="K892" s="164" t="str">
        <f t="shared" si="59"/>
        <v>F</v>
      </c>
      <c r="L892" s="164">
        <f>IF('Pricing + Order Summary'!$O$13&gt;=5000,14,IF('Pricing + Order Summary'!$O$13&gt;=3500,15,IF('Pricing + Order Summary'!$O$13&gt;=2500,16,IF('Pricing + Order Summary'!$O$13&gt;=1000,23,21))))</f>
        <v>21</v>
      </c>
      <c r="M892" s="164" t="str">
        <f t="shared" si="60"/>
        <v>SPR2014-2-0</v>
      </c>
    </row>
    <row r="893" spans="1:13">
      <c r="A893" s="167">
        <f>'Order Form'!A378</f>
        <v>100427</v>
      </c>
      <c r="B893" s="167">
        <f>'Order Form'!A378</f>
        <v>100427</v>
      </c>
      <c r="C893" s="168">
        <f t="shared" si="58"/>
        <v>100427</v>
      </c>
      <c r="D893" s="164">
        <f>'Order Form'!$N$2</f>
        <v>0</v>
      </c>
      <c r="E893" s="165">
        <f>'Order Form'!$L$11</f>
        <v>0</v>
      </c>
      <c r="F893" s="165" t="str">
        <f>IF(ISBLANK('Order Form'!$L$12),"",'Order Form'!$L$12)</f>
        <v/>
      </c>
      <c r="G893" s="165">
        <f t="shared" ca="1" si="57"/>
        <v>41493</v>
      </c>
      <c r="H893" s="166">
        <f>'Order Form'!$L$13</f>
        <v>0</v>
      </c>
      <c r="I893" s="169">
        <f>'Order Form'!F378</f>
        <v>10</v>
      </c>
      <c r="J893" s="164">
        <f>'Order Form'!L378</f>
        <v>0</v>
      </c>
      <c r="K893" s="164" t="str">
        <f t="shared" si="59"/>
        <v>F</v>
      </c>
      <c r="L893" s="164">
        <f>IF('Pricing + Order Summary'!$O$13&gt;=5000,14,IF('Pricing + Order Summary'!$O$13&gt;=3500,15,IF('Pricing + Order Summary'!$O$13&gt;=2500,16,IF('Pricing + Order Summary'!$O$13&gt;=1000,23,21))))</f>
        <v>21</v>
      </c>
      <c r="M893" s="164" t="str">
        <f t="shared" si="60"/>
        <v>SPR2014-2-0</v>
      </c>
    </row>
    <row r="894" spans="1:13">
      <c r="A894" s="167">
        <f>'Order Form'!A379</f>
        <v>100431</v>
      </c>
      <c r="B894" s="167">
        <f>'Order Form'!A379</f>
        <v>100431</v>
      </c>
      <c r="C894" s="168">
        <f t="shared" si="58"/>
        <v>100431</v>
      </c>
      <c r="D894" s="164">
        <f>'Order Form'!$N$2</f>
        <v>0</v>
      </c>
      <c r="E894" s="165">
        <f>'Order Form'!$L$11</f>
        <v>0</v>
      </c>
      <c r="F894" s="165" t="str">
        <f>IF(ISBLANK('Order Form'!$L$12),"",'Order Form'!$L$12)</f>
        <v/>
      </c>
      <c r="G894" s="165">
        <f t="shared" ca="1" si="57"/>
        <v>41493</v>
      </c>
      <c r="H894" s="166">
        <f>'Order Form'!$L$13</f>
        <v>0</v>
      </c>
      <c r="I894" s="169">
        <f>'Order Form'!F379</f>
        <v>10</v>
      </c>
      <c r="J894" s="164">
        <f>'Order Form'!L379</f>
        <v>0</v>
      </c>
      <c r="K894" s="164" t="str">
        <f t="shared" si="59"/>
        <v>F</v>
      </c>
      <c r="L894" s="164">
        <f>IF('Pricing + Order Summary'!$O$13&gt;=5000,14,IF('Pricing + Order Summary'!$O$13&gt;=3500,15,IF('Pricing + Order Summary'!$O$13&gt;=2500,16,IF('Pricing + Order Summary'!$O$13&gt;=1000,23,21))))</f>
        <v>21</v>
      </c>
      <c r="M894" s="164" t="str">
        <f t="shared" si="60"/>
        <v>SPR2014-2-0</v>
      </c>
    </row>
    <row r="895" spans="1:13">
      <c r="A895" s="167">
        <f>'Order Form'!A380</f>
        <v>105740</v>
      </c>
      <c r="B895" s="167">
        <f>'Order Form'!A380</f>
        <v>105740</v>
      </c>
      <c r="C895" s="168">
        <f t="shared" si="58"/>
        <v>105740</v>
      </c>
      <c r="D895" s="164">
        <f>'Order Form'!$N$2</f>
        <v>0</v>
      </c>
      <c r="E895" s="165">
        <f>'Order Form'!$L$11</f>
        <v>0</v>
      </c>
      <c r="F895" s="165" t="str">
        <f>IF(ISBLANK('Order Form'!$L$12),"",'Order Form'!$L$12)</f>
        <v/>
      </c>
      <c r="G895" s="165">
        <f t="shared" ca="1" si="57"/>
        <v>41493</v>
      </c>
      <c r="H895" s="166">
        <f>'Order Form'!$L$13</f>
        <v>0</v>
      </c>
      <c r="I895" s="169">
        <f>'Order Form'!F380</f>
        <v>10</v>
      </c>
      <c r="J895" s="164">
        <f>'Order Form'!L380</f>
        <v>0</v>
      </c>
      <c r="K895" s="164" t="str">
        <f t="shared" si="59"/>
        <v>F</v>
      </c>
      <c r="L895" s="164">
        <f>IF('Pricing + Order Summary'!$O$13&gt;=5000,14,IF('Pricing + Order Summary'!$O$13&gt;=3500,15,IF('Pricing + Order Summary'!$O$13&gt;=2500,16,IF('Pricing + Order Summary'!$O$13&gt;=1000,23,21))))</f>
        <v>21</v>
      </c>
      <c r="M895" s="164" t="str">
        <f t="shared" si="60"/>
        <v>SPR2014-2-0</v>
      </c>
    </row>
    <row r="896" spans="1:13">
      <c r="A896" s="167">
        <f>'Order Form'!A381</f>
        <v>105589</v>
      </c>
      <c r="B896" s="167">
        <f>'Order Form'!A381</f>
        <v>105589</v>
      </c>
      <c r="C896" s="168">
        <f t="shared" si="58"/>
        <v>105589</v>
      </c>
      <c r="D896" s="164">
        <f>'Order Form'!$N$2</f>
        <v>0</v>
      </c>
      <c r="E896" s="165">
        <f>'Order Form'!$L$11</f>
        <v>0</v>
      </c>
      <c r="F896" s="165" t="str">
        <f>IF(ISBLANK('Order Form'!$L$12),"",'Order Form'!$L$12)</f>
        <v/>
      </c>
      <c r="G896" s="165">
        <f t="shared" ca="1" si="57"/>
        <v>41493</v>
      </c>
      <c r="H896" s="166">
        <f>'Order Form'!$L$13</f>
        <v>0</v>
      </c>
      <c r="I896" s="169">
        <f>'Order Form'!F381</f>
        <v>10</v>
      </c>
      <c r="J896" s="164">
        <f>'Order Form'!L381</f>
        <v>0</v>
      </c>
      <c r="K896" s="164" t="str">
        <f t="shared" si="59"/>
        <v>F</v>
      </c>
      <c r="L896" s="164">
        <f>IF('Pricing + Order Summary'!$O$13&gt;=5000,14,IF('Pricing + Order Summary'!$O$13&gt;=3500,15,IF('Pricing + Order Summary'!$O$13&gt;=2500,16,IF('Pricing + Order Summary'!$O$13&gt;=1000,23,21))))</f>
        <v>21</v>
      </c>
      <c r="M896" s="164" t="str">
        <f t="shared" si="60"/>
        <v>SPR2014-2-0</v>
      </c>
    </row>
    <row r="897" spans="1:13">
      <c r="A897" s="167">
        <f>'Order Form'!A382</f>
        <v>105744</v>
      </c>
      <c r="B897" s="167">
        <f>'Order Form'!A382</f>
        <v>105744</v>
      </c>
      <c r="C897" s="168">
        <f t="shared" si="58"/>
        <v>105744</v>
      </c>
      <c r="D897" s="164">
        <f>'Order Form'!$N$2</f>
        <v>0</v>
      </c>
      <c r="E897" s="165">
        <f>'Order Form'!$L$11</f>
        <v>0</v>
      </c>
      <c r="F897" s="165" t="str">
        <f>IF(ISBLANK('Order Form'!$L$12),"",'Order Form'!$L$12)</f>
        <v/>
      </c>
      <c r="G897" s="165">
        <f t="shared" ca="1" si="57"/>
        <v>41493</v>
      </c>
      <c r="H897" s="166">
        <f>'Order Form'!$L$13</f>
        <v>0</v>
      </c>
      <c r="I897" s="169">
        <f>'Order Form'!F382</f>
        <v>10</v>
      </c>
      <c r="J897" s="164">
        <f>'Order Form'!L382</f>
        <v>0</v>
      </c>
      <c r="K897" s="164" t="str">
        <f t="shared" si="59"/>
        <v>F</v>
      </c>
      <c r="L897" s="164">
        <f>IF('Pricing + Order Summary'!$O$13&gt;=5000,14,IF('Pricing + Order Summary'!$O$13&gt;=3500,15,IF('Pricing + Order Summary'!$O$13&gt;=2500,16,IF('Pricing + Order Summary'!$O$13&gt;=1000,23,21))))</f>
        <v>21</v>
      </c>
      <c r="M897" s="164" t="str">
        <f t="shared" si="60"/>
        <v>SPR2014-2-0</v>
      </c>
    </row>
    <row r="898" spans="1:13">
      <c r="A898" s="167">
        <f>'Order Form'!A383</f>
        <v>104840</v>
      </c>
      <c r="B898" s="167">
        <f>'Order Form'!A383</f>
        <v>104840</v>
      </c>
      <c r="C898" s="168">
        <f t="shared" si="58"/>
        <v>104840</v>
      </c>
      <c r="D898" s="164">
        <f>'Order Form'!$N$2</f>
        <v>0</v>
      </c>
      <c r="E898" s="165">
        <f>'Order Form'!$L$11</f>
        <v>0</v>
      </c>
      <c r="F898" s="165" t="str">
        <f>IF(ISBLANK('Order Form'!$L$12),"",'Order Form'!$L$12)</f>
        <v/>
      </c>
      <c r="G898" s="165">
        <f t="shared" ref="G898:G961" ca="1" si="61">TODAY()</f>
        <v>41493</v>
      </c>
      <c r="H898" s="166">
        <f>'Order Form'!$L$13</f>
        <v>0</v>
      </c>
      <c r="I898" s="169">
        <f>'Order Form'!F383</f>
        <v>10</v>
      </c>
      <c r="J898" s="164">
        <f>'Order Form'!L383</f>
        <v>0</v>
      </c>
      <c r="K898" s="164" t="str">
        <f t="shared" si="59"/>
        <v>F</v>
      </c>
      <c r="L898" s="164">
        <f>IF('Pricing + Order Summary'!$O$13&gt;=5000,14,IF('Pricing + Order Summary'!$O$13&gt;=3500,15,IF('Pricing + Order Summary'!$O$13&gt;=2500,16,IF('Pricing + Order Summary'!$O$13&gt;=1000,23,21))))</f>
        <v>21</v>
      </c>
      <c r="M898" s="164" t="str">
        <f t="shared" si="60"/>
        <v>SPR2014-2-0</v>
      </c>
    </row>
    <row r="899" spans="1:13">
      <c r="A899" s="167">
        <f>'Order Form'!A384</f>
        <v>105753</v>
      </c>
      <c r="B899" s="167">
        <f>'Order Form'!A384</f>
        <v>105753</v>
      </c>
      <c r="C899" s="168">
        <f t="shared" si="58"/>
        <v>105753</v>
      </c>
      <c r="D899" s="164">
        <f>'Order Form'!$N$2</f>
        <v>0</v>
      </c>
      <c r="E899" s="165">
        <f>'Order Form'!$L$11</f>
        <v>0</v>
      </c>
      <c r="F899" s="165" t="str">
        <f>IF(ISBLANK('Order Form'!$L$12),"",'Order Form'!$L$12)</f>
        <v/>
      </c>
      <c r="G899" s="165">
        <f t="shared" ca="1" si="61"/>
        <v>41493</v>
      </c>
      <c r="H899" s="166">
        <f>'Order Form'!$L$13</f>
        <v>0</v>
      </c>
      <c r="I899" s="169">
        <f>'Order Form'!F384</f>
        <v>10</v>
      </c>
      <c r="J899" s="164">
        <f>'Order Form'!L384</f>
        <v>0</v>
      </c>
      <c r="K899" s="164" t="str">
        <f t="shared" si="59"/>
        <v>F</v>
      </c>
      <c r="L899" s="164">
        <f>IF('Pricing + Order Summary'!$O$13&gt;=5000,14,IF('Pricing + Order Summary'!$O$13&gt;=3500,15,IF('Pricing + Order Summary'!$O$13&gt;=2500,16,IF('Pricing + Order Summary'!$O$13&gt;=1000,23,21))))</f>
        <v>21</v>
      </c>
      <c r="M899" s="164" t="str">
        <f t="shared" si="60"/>
        <v>SPR2014-2-0</v>
      </c>
    </row>
    <row r="900" spans="1:13">
      <c r="A900" s="167">
        <f>'Order Form'!A385</f>
        <v>100405</v>
      </c>
      <c r="B900" s="167">
        <f>'Order Form'!A385</f>
        <v>100405</v>
      </c>
      <c r="C900" s="168">
        <f t="shared" si="58"/>
        <v>100405</v>
      </c>
      <c r="D900" s="164">
        <f>'Order Form'!$N$2</f>
        <v>0</v>
      </c>
      <c r="E900" s="165">
        <f>'Order Form'!$L$11</f>
        <v>0</v>
      </c>
      <c r="F900" s="165" t="str">
        <f>IF(ISBLANK('Order Form'!$L$12),"",'Order Form'!$L$12)</f>
        <v/>
      </c>
      <c r="G900" s="165">
        <f t="shared" ca="1" si="61"/>
        <v>41493</v>
      </c>
      <c r="H900" s="166">
        <f>'Order Form'!$L$13</f>
        <v>0</v>
      </c>
      <c r="I900" s="169">
        <f>'Order Form'!F385</f>
        <v>10</v>
      </c>
      <c r="J900" s="164">
        <f>'Order Form'!L385</f>
        <v>0</v>
      </c>
      <c r="K900" s="164" t="str">
        <f t="shared" si="59"/>
        <v>F</v>
      </c>
      <c r="L900" s="164">
        <f>IF('Pricing + Order Summary'!$O$13&gt;=5000,14,IF('Pricing + Order Summary'!$O$13&gt;=3500,15,IF('Pricing + Order Summary'!$O$13&gt;=2500,16,IF('Pricing + Order Summary'!$O$13&gt;=1000,23,21))))</f>
        <v>21</v>
      </c>
      <c r="M900" s="164" t="str">
        <f t="shared" si="60"/>
        <v>SPR2014-2-0</v>
      </c>
    </row>
    <row r="901" spans="1:13">
      <c r="A901" s="167">
        <f>'Order Form'!A386</f>
        <v>105734</v>
      </c>
      <c r="B901" s="167">
        <f>'Order Form'!A386</f>
        <v>105734</v>
      </c>
      <c r="C901" s="168">
        <f t="shared" si="58"/>
        <v>105734</v>
      </c>
      <c r="D901" s="164">
        <f>'Order Form'!$N$2</f>
        <v>0</v>
      </c>
      <c r="E901" s="165">
        <f>'Order Form'!$L$11</f>
        <v>0</v>
      </c>
      <c r="F901" s="165" t="str">
        <f>IF(ISBLANK('Order Form'!$L$12),"",'Order Form'!$L$12)</f>
        <v/>
      </c>
      <c r="G901" s="165">
        <f t="shared" ca="1" si="61"/>
        <v>41493</v>
      </c>
      <c r="H901" s="166">
        <f>'Order Form'!$L$13</f>
        <v>0</v>
      </c>
      <c r="I901" s="169">
        <f>'Order Form'!F386</f>
        <v>10</v>
      </c>
      <c r="J901" s="164">
        <f>'Order Form'!L386</f>
        <v>0</v>
      </c>
      <c r="K901" s="164" t="str">
        <f t="shared" si="59"/>
        <v>F</v>
      </c>
      <c r="L901" s="164">
        <f>IF('Pricing + Order Summary'!$O$13&gt;=5000,14,IF('Pricing + Order Summary'!$O$13&gt;=3500,15,IF('Pricing + Order Summary'!$O$13&gt;=2500,16,IF('Pricing + Order Summary'!$O$13&gt;=1000,23,21))))</f>
        <v>21</v>
      </c>
      <c r="M901" s="164" t="str">
        <f t="shared" si="60"/>
        <v>SPR2014-2-0</v>
      </c>
    </row>
    <row r="902" spans="1:13">
      <c r="A902" s="167">
        <f>'Order Form'!A387</f>
        <v>105735</v>
      </c>
      <c r="B902" s="167">
        <f>'Order Form'!A387</f>
        <v>105735</v>
      </c>
      <c r="C902" s="168">
        <f t="shared" si="58"/>
        <v>105735</v>
      </c>
      <c r="D902" s="164">
        <f>'Order Form'!$N$2</f>
        <v>0</v>
      </c>
      <c r="E902" s="165">
        <f>'Order Form'!$L$11</f>
        <v>0</v>
      </c>
      <c r="F902" s="165" t="str">
        <f>IF(ISBLANK('Order Form'!$L$12),"",'Order Form'!$L$12)</f>
        <v/>
      </c>
      <c r="G902" s="165">
        <f t="shared" ca="1" si="61"/>
        <v>41493</v>
      </c>
      <c r="H902" s="166">
        <f>'Order Form'!$L$13</f>
        <v>0</v>
      </c>
      <c r="I902" s="169">
        <f>'Order Form'!F387</f>
        <v>10</v>
      </c>
      <c r="J902" s="164">
        <f>'Order Form'!L387</f>
        <v>0</v>
      </c>
      <c r="K902" s="164" t="str">
        <f t="shared" si="59"/>
        <v>F</v>
      </c>
      <c r="L902" s="164">
        <f>IF('Pricing + Order Summary'!$O$13&gt;=5000,14,IF('Pricing + Order Summary'!$O$13&gt;=3500,15,IF('Pricing + Order Summary'!$O$13&gt;=2500,16,IF('Pricing + Order Summary'!$O$13&gt;=1000,23,21))))</f>
        <v>21</v>
      </c>
      <c r="M902" s="164" t="str">
        <f t="shared" si="60"/>
        <v>SPR2014-2-0</v>
      </c>
    </row>
    <row r="903" spans="1:13">
      <c r="A903" s="167">
        <f>'Order Form'!A388</f>
        <v>105736</v>
      </c>
      <c r="B903" s="167">
        <f>'Order Form'!A388</f>
        <v>105736</v>
      </c>
      <c r="C903" s="168">
        <f t="shared" si="58"/>
        <v>105736</v>
      </c>
      <c r="D903" s="164">
        <f>'Order Form'!$N$2</f>
        <v>0</v>
      </c>
      <c r="E903" s="165">
        <f>'Order Form'!$L$11</f>
        <v>0</v>
      </c>
      <c r="F903" s="165" t="str">
        <f>IF(ISBLANK('Order Form'!$L$12),"",'Order Form'!$L$12)</f>
        <v/>
      </c>
      <c r="G903" s="165">
        <f t="shared" ca="1" si="61"/>
        <v>41493</v>
      </c>
      <c r="H903" s="166">
        <f>'Order Form'!$L$13</f>
        <v>0</v>
      </c>
      <c r="I903" s="169">
        <f>'Order Form'!F388</f>
        <v>10</v>
      </c>
      <c r="J903" s="164">
        <f>'Order Form'!L388</f>
        <v>0</v>
      </c>
      <c r="K903" s="164" t="str">
        <f t="shared" si="59"/>
        <v>F</v>
      </c>
      <c r="L903" s="164">
        <f>IF('Pricing + Order Summary'!$O$13&gt;=5000,14,IF('Pricing + Order Summary'!$O$13&gt;=3500,15,IF('Pricing + Order Summary'!$O$13&gt;=2500,16,IF('Pricing + Order Summary'!$O$13&gt;=1000,23,21))))</f>
        <v>21</v>
      </c>
      <c r="M903" s="164" t="str">
        <f t="shared" si="60"/>
        <v>SPR2014-2-0</v>
      </c>
    </row>
    <row r="904" spans="1:13">
      <c r="A904" s="167">
        <f>'Order Form'!A389</f>
        <v>105755</v>
      </c>
      <c r="B904" s="167">
        <f>'Order Form'!A389</f>
        <v>105755</v>
      </c>
      <c r="C904" s="168">
        <f t="shared" si="58"/>
        <v>105755</v>
      </c>
      <c r="D904" s="164">
        <f>'Order Form'!$N$2</f>
        <v>0</v>
      </c>
      <c r="E904" s="165">
        <f>'Order Form'!$L$11</f>
        <v>0</v>
      </c>
      <c r="F904" s="165" t="str">
        <f>IF(ISBLANK('Order Form'!$L$12),"",'Order Form'!$L$12)</f>
        <v/>
      </c>
      <c r="G904" s="165">
        <f t="shared" ca="1" si="61"/>
        <v>41493</v>
      </c>
      <c r="H904" s="166">
        <f>'Order Form'!$L$13</f>
        <v>0</v>
      </c>
      <c r="I904" s="169">
        <f>'Order Form'!F389</f>
        <v>10</v>
      </c>
      <c r="J904" s="164">
        <f>'Order Form'!L389</f>
        <v>0</v>
      </c>
      <c r="K904" s="164" t="str">
        <f t="shared" si="59"/>
        <v>F</v>
      </c>
      <c r="L904" s="164">
        <f>IF('Pricing + Order Summary'!$O$13&gt;=5000,14,IF('Pricing + Order Summary'!$O$13&gt;=3500,15,IF('Pricing + Order Summary'!$O$13&gt;=2500,16,IF('Pricing + Order Summary'!$O$13&gt;=1000,23,21))))</f>
        <v>21</v>
      </c>
      <c r="M904" s="164" t="str">
        <f t="shared" si="60"/>
        <v>SPR2014-2-0</v>
      </c>
    </row>
    <row r="905" spans="1:13">
      <c r="A905" s="167">
        <f>'Order Form'!A390</f>
        <v>105756</v>
      </c>
      <c r="B905" s="167">
        <f>'Order Form'!A390</f>
        <v>105756</v>
      </c>
      <c r="C905" s="168">
        <f t="shared" si="58"/>
        <v>105756</v>
      </c>
      <c r="D905" s="164">
        <f>'Order Form'!$N$2</f>
        <v>0</v>
      </c>
      <c r="E905" s="165">
        <f>'Order Form'!$L$11</f>
        <v>0</v>
      </c>
      <c r="F905" s="165" t="str">
        <f>IF(ISBLANK('Order Form'!$L$12),"",'Order Form'!$L$12)</f>
        <v/>
      </c>
      <c r="G905" s="165">
        <f t="shared" ca="1" si="61"/>
        <v>41493</v>
      </c>
      <c r="H905" s="166">
        <f>'Order Form'!$L$13</f>
        <v>0</v>
      </c>
      <c r="I905" s="169">
        <f>'Order Form'!F390</f>
        <v>10</v>
      </c>
      <c r="J905" s="164">
        <f>'Order Form'!L390</f>
        <v>0</v>
      </c>
      <c r="K905" s="164" t="str">
        <f t="shared" si="59"/>
        <v>F</v>
      </c>
      <c r="L905" s="164">
        <f>IF('Pricing + Order Summary'!$O$13&gt;=5000,14,IF('Pricing + Order Summary'!$O$13&gt;=3500,15,IF('Pricing + Order Summary'!$O$13&gt;=2500,16,IF('Pricing + Order Summary'!$O$13&gt;=1000,23,21))))</f>
        <v>21</v>
      </c>
      <c r="M905" s="164" t="str">
        <f t="shared" si="60"/>
        <v>SPR2014-2-0</v>
      </c>
    </row>
    <row r="906" spans="1:13">
      <c r="A906" s="167">
        <f>'Order Form'!A391</f>
        <v>100416</v>
      </c>
      <c r="B906" s="167">
        <f>'Order Form'!A391</f>
        <v>100416</v>
      </c>
      <c r="C906" s="168">
        <f t="shared" si="58"/>
        <v>100416</v>
      </c>
      <c r="D906" s="164">
        <f>'Order Form'!$N$2</f>
        <v>0</v>
      </c>
      <c r="E906" s="165">
        <f>'Order Form'!$L$11</f>
        <v>0</v>
      </c>
      <c r="F906" s="165" t="str">
        <f>IF(ISBLANK('Order Form'!$L$12),"",'Order Form'!$L$12)</f>
        <v/>
      </c>
      <c r="G906" s="165">
        <f t="shared" ca="1" si="61"/>
        <v>41493</v>
      </c>
      <c r="H906" s="166">
        <f>'Order Form'!$L$13</f>
        <v>0</v>
      </c>
      <c r="I906" s="169">
        <f>'Order Form'!F391</f>
        <v>10</v>
      </c>
      <c r="J906" s="164">
        <f>'Order Form'!L391</f>
        <v>0</v>
      </c>
      <c r="K906" s="164" t="str">
        <f t="shared" si="59"/>
        <v>F</v>
      </c>
      <c r="L906" s="164">
        <f>IF('Pricing + Order Summary'!$O$13&gt;=5000,14,IF('Pricing + Order Summary'!$O$13&gt;=3500,15,IF('Pricing + Order Summary'!$O$13&gt;=2500,16,IF('Pricing + Order Summary'!$O$13&gt;=1000,23,21))))</f>
        <v>21</v>
      </c>
      <c r="M906" s="164" t="str">
        <f t="shared" si="60"/>
        <v>SPR2014-2-0</v>
      </c>
    </row>
    <row r="907" spans="1:13">
      <c r="A907" s="167">
        <f>'Order Form'!A392</f>
        <v>100418</v>
      </c>
      <c r="B907" s="167">
        <f>'Order Form'!A392</f>
        <v>100418</v>
      </c>
      <c r="C907" s="168">
        <f t="shared" si="58"/>
        <v>100418</v>
      </c>
      <c r="D907" s="164">
        <f>'Order Form'!$N$2</f>
        <v>0</v>
      </c>
      <c r="E907" s="165">
        <f>'Order Form'!$L$11</f>
        <v>0</v>
      </c>
      <c r="F907" s="165" t="str">
        <f>IF(ISBLANK('Order Form'!$L$12),"",'Order Form'!$L$12)</f>
        <v/>
      </c>
      <c r="G907" s="165">
        <f t="shared" ca="1" si="61"/>
        <v>41493</v>
      </c>
      <c r="H907" s="166">
        <f>'Order Form'!$L$13</f>
        <v>0</v>
      </c>
      <c r="I907" s="169">
        <f>'Order Form'!F392</f>
        <v>10</v>
      </c>
      <c r="J907" s="164">
        <f>'Order Form'!L392</f>
        <v>0</v>
      </c>
      <c r="K907" s="164" t="str">
        <f t="shared" si="59"/>
        <v>F</v>
      </c>
      <c r="L907" s="164">
        <f>IF('Pricing + Order Summary'!$O$13&gt;=5000,14,IF('Pricing + Order Summary'!$O$13&gt;=3500,15,IF('Pricing + Order Summary'!$O$13&gt;=2500,16,IF('Pricing + Order Summary'!$O$13&gt;=1000,23,21))))</f>
        <v>21</v>
      </c>
      <c r="M907" s="164" t="str">
        <f t="shared" si="60"/>
        <v>SPR2014-2-0</v>
      </c>
    </row>
    <row r="908" spans="1:13">
      <c r="A908" s="167">
        <f>'Order Form'!A393</f>
        <v>100433</v>
      </c>
      <c r="B908" s="167">
        <f>'Order Form'!A393</f>
        <v>100433</v>
      </c>
      <c r="C908" s="168">
        <f t="shared" si="58"/>
        <v>100433</v>
      </c>
      <c r="D908" s="164">
        <f>'Order Form'!$N$2</f>
        <v>0</v>
      </c>
      <c r="E908" s="165">
        <f>'Order Form'!$L$11</f>
        <v>0</v>
      </c>
      <c r="F908" s="165" t="str">
        <f>IF(ISBLANK('Order Form'!$L$12),"",'Order Form'!$L$12)</f>
        <v/>
      </c>
      <c r="G908" s="165">
        <f t="shared" ca="1" si="61"/>
        <v>41493</v>
      </c>
      <c r="H908" s="166">
        <f>'Order Form'!$L$13</f>
        <v>0</v>
      </c>
      <c r="I908" s="169">
        <f>'Order Form'!F393</f>
        <v>10</v>
      </c>
      <c r="J908" s="164">
        <f>'Order Form'!L393</f>
        <v>0</v>
      </c>
      <c r="K908" s="164" t="str">
        <f t="shared" si="59"/>
        <v>F</v>
      </c>
      <c r="L908" s="164">
        <f>IF('Pricing + Order Summary'!$O$13&gt;=5000,14,IF('Pricing + Order Summary'!$O$13&gt;=3500,15,IF('Pricing + Order Summary'!$O$13&gt;=2500,16,IF('Pricing + Order Summary'!$O$13&gt;=1000,23,21))))</f>
        <v>21</v>
      </c>
      <c r="M908" s="164" t="str">
        <f t="shared" si="60"/>
        <v>SPR2014-2-0</v>
      </c>
    </row>
    <row r="909" spans="1:13">
      <c r="A909" s="167">
        <f>'Order Form'!A394</f>
        <v>100438</v>
      </c>
      <c r="B909" s="167">
        <f>'Order Form'!A394</f>
        <v>100438</v>
      </c>
      <c r="C909" s="168">
        <f t="shared" si="58"/>
        <v>100438</v>
      </c>
      <c r="D909" s="164">
        <f>'Order Form'!$N$2</f>
        <v>0</v>
      </c>
      <c r="E909" s="165">
        <f>'Order Form'!$L$11</f>
        <v>0</v>
      </c>
      <c r="F909" s="165" t="str">
        <f>IF(ISBLANK('Order Form'!$L$12),"",'Order Form'!$L$12)</f>
        <v/>
      </c>
      <c r="G909" s="165">
        <f t="shared" ca="1" si="61"/>
        <v>41493</v>
      </c>
      <c r="H909" s="166">
        <f>'Order Form'!$L$13</f>
        <v>0</v>
      </c>
      <c r="I909" s="169">
        <f>'Order Form'!F394</f>
        <v>10</v>
      </c>
      <c r="J909" s="164">
        <f>'Order Form'!L394</f>
        <v>0</v>
      </c>
      <c r="K909" s="164" t="str">
        <f t="shared" si="59"/>
        <v>F</v>
      </c>
      <c r="L909" s="164">
        <f>IF('Pricing + Order Summary'!$O$13&gt;=5000,14,IF('Pricing + Order Summary'!$O$13&gt;=3500,15,IF('Pricing + Order Summary'!$O$13&gt;=2500,16,IF('Pricing + Order Summary'!$O$13&gt;=1000,23,21))))</f>
        <v>21</v>
      </c>
      <c r="M909" s="164" t="str">
        <f t="shared" si="60"/>
        <v>SPR2014-2-0</v>
      </c>
    </row>
    <row r="910" spans="1:13">
      <c r="A910" s="167">
        <f>'Order Form'!A395</f>
        <v>100459</v>
      </c>
      <c r="B910" s="167">
        <f>'Order Form'!A395</f>
        <v>100459</v>
      </c>
      <c r="C910" s="168">
        <f t="shared" si="58"/>
        <v>100459</v>
      </c>
      <c r="D910" s="164">
        <f>'Order Form'!$N$2</f>
        <v>0</v>
      </c>
      <c r="E910" s="165">
        <f>'Order Form'!$L$11</f>
        <v>0</v>
      </c>
      <c r="F910" s="165" t="str">
        <f>IF(ISBLANK('Order Form'!$L$12),"",'Order Form'!$L$12)</f>
        <v/>
      </c>
      <c r="G910" s="165">
        <f t="shared" ca="1" si="61"/>
        <v>41493</v>
      </c>
      <c r="H910" s="166">
        <f>'Order Form'!$L$13</f>
        <v>0</v>
      </c>
      <c r="I910" s="169">
        <f>'Order Form'!F395</f>
        <v>10</v>
      </c>
      <c r="J910" s="164">
        <f>'Order Form'!L395</f>
        <v>0</v>
      </c>
      <c r="K910" s="164" t="str">
        <f t="shared" si="59"/>
        <v>F</v>
      </c>
      <c r="L910" s="164">
        <f>IF('Pricing + Order Summary'!$O$13&gt;=5000,14,IF('Pricing + Order Summary'!$O$13&gt;=3500,15,IF('Pricing + Order Summary'!$O$13&gt;=2500,16,IF('Pricing + Order Summary'!$O$13&gt;=1000,23,21))))</f>
        <v>21</v>
      </c>
      <c r="M910" s="164" t="str">
        <f t="shared" si="60"/>
        <v>SPR2014-2-0</v>
      </c>
    </row>
    <row r="911" spans="1:13">
      <c r="A911" s="167">
        <f>'Order Form'!A396</f>
        <v>100743</v>
      </c>
      <c r="B911" s="167">
        <f>'Order Form'!A396</f>
        <v>100743</v>
      </c>
      <c r="C911" s="168">
        <f t="shared" si="58"/>
        <v>100743</v>
      </c>
      <c r="D911" s="164">
        <f>'Order Form'!$N$2</f>
        <v>0</v>
      </c>
      <c r="E911" s="165">
        <f>'Order Form'!$L$11</f>
        <v>0</v>
      </c>
      <c r="F911" s="165" t="str">
        <f>IF(ISBLANK('Order Form'!$L$12),"",'Order Form'!$L$12)</f>
        <v/>
      </c>
      <c r="G911" s="165">
        <f t="shared" ca="1" si="61"/>
        <v>41493</v>
      </c>
      <c r="H911" s="166">
        <f>'Order Form'!$L$13</f>
        <v>0</v>
      </c>
      <c r="I911" s="169">
        <f>'Order Form'!F396</f>
        <v>10</v>
      </c>
      <c r="J911" s="164">
        <f>'Order Form'!L396</f>
        <v>0</v>
      </c>
      <c r="K911" s="164" t="str">
        <f t="shared" si="59"/>
        <v>F</v>
      </c>
      <c r="L911" s="164">
        <f>IF('Pricing + Order Summary'!$O$13&gt;=5000,14,IF('Pricing + Order Summary'!$O$13&gt;=3500,15,IF('Pricing + Order Summary'!$O$13&gt;=2500,16,IF('Pricing + Order Summary'!$O$13&gt;=1000,23,21))))</f>
        <v>21</v>
      </c>
      <c r="M911" s="164" t="str">
        <f t="shared" si="60"/>
        <v>SPR2014-2-0</v>
      </c>
    </row>
    <row r="912" spans="1:13">
      <c r="A912" s="167">
        <f>'Order Form'!A397</f>
        <v>100441</v>
      </c>
      <c r="B912" s="167">
        <f>'Order Form'!A397</f>
        <v>100441</v>
      </c>
      <c r="C912" s="168">
        <f t="shared" si="58"/>
        <v>100441</v>
      </c>
      <c r="D912" s="164">
        <f>'Order Form'!$N$2</f>
        <v>0</v>
      </c>
      <c r="E912" s="165">
        <f>'Order Form'!$L$11</f>
        <v>0</v>
      </c>
      <c r="F912" s="165" t="str">
        <f>IF(ISBLANK('Order Form'!$L$12),"",'Order Form'!$L$12)</f>
        <v/>
      </c>
      <c r="G912" s="165">
        <f t="shared" ca="1" si="61"/>
        <v>41493</v>
      </c>
      <c r="H912" s="166">
        <f>'Order Form'!$L$13</f>
        <v>0</v>
      </c>
      <c r="I912" s="169">
        <f>'Order Form'!F397</f>
        <v>10</v>
      </c>
      <c r="J912" s="164">
        <f>'Order Form'!L397</f>
        <v>0</v>
      </c>
      <c r="K912" s="164" t="str">
        <f t="shared" si="59"/>
        <v>F</v>
      </c>
      <c r="L912" s="164">
        <f>IF('Pricing + Order Summary'!$O$13&gt;=5000,14,IF('Pricing + Order Summary'!$O$13&gt;=3500,15,IF('Pricing + Order Summary'!$O$13&gt;=2500,16,IF('Pricing + Order Summary'!$O$13&gt;=1000,23,21))))</f>
        <v>21</v>
      </c>
      <c r="M912" s="164" t="str">
        <f t="shared" si="60"/>
        <v>SPR2014-2-0</v>
      </c>
    </row>
    <row r="913" spans="1:13">
      <c r="A913" s="167">
        <f>'Order Form'!A398</f>
        <v>100736</v>
      </c>
      <c r="B913" s="167">
        <f>'Order Form'!A398</f>
        <v>100736</v>
      </c>
      <c r="C913" s="168">
        <f t="shared" si="58"/>
        <v>100736</v>
      </c>
      <c r="D913" s="164">
        <f>'Order Form'!$N$2</f>
        <v>0</v>
      </c>
      <c r="E913" s="165">
        <f>'Order Form'!$L$11</f>
        <v>0</v>
      </c>
      <c r="F913" s="165" t="str">
        <f>IF(ISBLANK('Order Form'!$L$12),"",'Order Form'!$L$12)</f>
        <v/>
      </c>
      <c r="G913" s="165">
        <f t="shared" ca="1" si="61"/>
        <v>41493</v>
      </c>
      <c r="H913" s="166">
        <f>'Order Form'!$L$13</f>
        <v>0</v>
      </c>
      <c r="I913" s="169">
        <f>'Order Form'!F398</f>
        <v>10</v>
      </c>
      <c r="J913" s="164">
        <f>'Order Form'!L398</f>
        <v>0</v>
      </c>
      <c r="K913" s="164" t="str">
        <f t="shared" si="59"/>
        <v>F</v>
      </c>
      <c r="L913" s="164">
        <f>IF('Pricing + Order Summary'!$O$13&gt;=5000,14,IF('Pricing + Order Summary'!$O$13&gt;=3500,15,IF('Pricing + Order Summary'!$O$13&gt;=2500,16,IF('Pricing + Order Summary'!$O$13&gt;=1000,23,21))))</f>
        <v>21</v>
      </c>
      <c r="M913" s="164" t="str">
        <f t="shared" si="60"/>
        <v>SPR2014-2-0</v>
      </c>
    </row>
    <row r="914" spans="1:13">
      <c r="A914" s="167">
        <f>'Order Form'!A399</f>
        <v>105749</v>
      </c>
      <c r="B914" s="167">
        <f>'Order Form'!A399</f>
        <v>105749</v>
      </c>
      <c r="C914" s="168">
        <f t="shared" si="58"/>
        <v>105749</v>
      </c>
      <c r="D914" s="164">
        <f>'Order Form'!$N$2</f>
        <v>0</v>
      </c>
      <c r="E914" s="165">
        <f>'Order Form'!$L$11</f>
        <v>0</v>
      </c>
      <c r="F914" s="165" t="str">
        <f>IF(ISBLANK('Order Form'!$L$12),"",'Order Form'!$L$12)</f>
        <v/>
      </c>
      <c r="G914" s="165">
        <f t="shared" ca="1" si="61"/>
        <v>41493</v>
      </c>
      <c r="H914" s="166">
        <f>'Order Form'!$L$13</f>
        <v>0</v>
      </c>
      <c r="I914" s="169">
        <f>'Order Form'!F399</f>
        <v>10</v>
      </c>
      <c r="J914" s="164">
        <f>'Order Form'!L399</f>
        <v>0</v>
      </c>
      <c r="K914" s="164" t="str">
        <f t="shared" si="59"/>
        <v>F</v>
      </c>
      <c r="L914" s="164">
        <f>IF('Pricing + Order Summary'!$O$13&gt;=5000,14,IF('Pricing + Order Summary'!$O$13&gt;=3500,15,IF('Pricing + Order Summary'!$O$13&gt;=2500,16,IF('Pricing + Order Summary'!$O$13&gt;=1000,23,21))))</f>
        <v>21</v>
      </c>
      <c r="M914" s="164" t="str">
        <f t="shared" si="60"/>
        <v>SPR2014-2-0</v>
      </c>
    </row>
    <row r="915" spans="1:13">
      <c r="A915" s="167">
        <f>'Order Form'!A400</f>
        <v>101659</v>
      </c>
      <c r="B915" s="167">
        <f>'Order Form'!A400</f>
        <v>101659</v>
      </c>
      <c r="C915" s="168">
        <f t="shared" si="58"/>
        <v>101659</v>
      </c>
      <c r="D915" s="164">
        <f>'Order Form'!$N$2</f>
        <v>0</v>
      </c>
      <c r="E915" s="165">
        <f>'Order Form'!$L$11</f>
        <v>0</v>
      </c>
      <c r="F915" s="165" t="str">
        <f>IF(ISBLANK('Order Form'!$L$12),"",'Order Form'!$L$12)</f>
        <v/>
      </c>
      <c r="G915" s="165">
        <f t="shared" ca="1" si="61"/>
        <v>41493</v>
      </c>
      <c r="H915" s="166">
        <f>'Order Form'!$L$13</f>
        <v>0</v>
      </c>
      <c r="I915" s="169">
        <f>'Order Form'!F400</f>
        <v>10</v>
      </c>
      <c r="J915" s="164">
        <f>'Order Form'!L400</f>
        <v>0</v>
      </c>
      <c r="K915" s="164" t="str">
        <f t="shared" si="59"/>
        <v>F</v>
      </c>
      <c r="L915" s="164">
        <f>IF('Pricing + Order Summary'!$O$13&gt;=5000,14,IF('Pricing + Order Summary'!$O$13&gt;=3500,15,IF('Pricing + Order Summary'!$O$13&gt;=2500,16,IF('Pricing + Order Summary'!$O$13&gt;=1000,23,21))))</f>
        <v>21</v>
      </c>
      <c r="M915" s="164" t="str">
        <f t="shared" si="60"/>
        <v>SPR2014-2-0</v>
      </c>
    </row>
    <row r="916" spans="1:13">
      <c r="A916" s="167">
        <f>'Order Form'!A401</f>
        <v>100428</v>
      </c>
      <c r="B916" s="167">
        <f>'Order Form'!A401</f>
        <v>100428</v>
      </c>
      <c r="C916" s="168">
        <f t="shared" si="58"/>
        <v>100428</v>
      </c>
      <c r="D916" s="164">
        <f>'Order Form'!$N$2</f>
        <v>0</v>
      </c>
      <c r="E916" s="165">
        <f>'Order Form'!$L$11</f>
        <v>0</v>
      </c>
      <c r="F916" s="165" t="str">
        <f>IF(ISBLANK('Order Form'!$L$12),"",'Order Form'!$L$12)</f>
        <v/>
      </c>
      <c r="G916" s="165">
        <f t="shared" ca="1" si="61"/>
        <v>41493</v>
      </c>
      <c r="H916" s="166">
        <f>'Order Form'!$L$13</f>
        <v>0</v>
      </c>
      <c r="I916" s="169">
        <f>'Order Form'!F401</f>
        <v>10</v>
      </c>
      <c r="J916" s="164">
        <f>'Order Form'!L401</f>
        <v>0</v>
      </c>
      <c r="K916" s="164" t="str">
        <f t="shared" si="59"/>
        <v>F</v>
      </c>
      <c r="L916" s="164">
        <f>IF('Pricing + Order Summary'!$O$13&gt;=5000,14,IF('Pricing + Order Summary'!$O$13&gt;=3500,15,IF('Pricing + Order Summary'!$O$13&gt;=2500,16,IF('Pricing + Order Summary'!$O$13&gt;=1000,23,21))))</f>
        <v>21</v>
      </c>
      <c r="M916" s="164" t="str">
        <f t="shared" si="60"/>
        <v>SPR2014-2-0</v>
      </c>
    </row>
    <row r="917" spans="1:13">
      <c r="A917" s="167">
        <f>'Order Form'!A402</f>
        <v>100420</v>
      </c>
      <c r="B917" s="167">
        <f>'Order Form'!A402</f>
        <v>100420</v>
      </c>
      <c r="C917" s="168">
        <f t="shared" ref="C917:C980" si="62">IF(B917=0,A917,B917)</f>
        <v>100420</v>
      </c>
      <c r="D917" s="164">
        <f>'Order Form'!$N$2</f>
        <v>0</v>
      </c>
      <c r="E917" s="165">
        <f>'Order Form'!$L$11</f>
        <v>0</v>
      </c>
      <c r="F917" s="165" t="str">
        <f>IF(ISBLANK('Order Form'!$L$12),"",'Order Form'!$L$12)</f>
        <v/>
      </c>
      <c r="G917" s="165">
        <f t="shared" ca="1" si="61"/>
        <v>41493</v>
      </c>
      <c r="H917" s="166">
        <f>'Order Form'!$L$13</f>
        <v>0</v>
      </c>
      <c r="I917" s="169">
        <f>'Order Form'!F402</f>
        <v>10</v>
      </c>
      <c r="J917" s="164">
        <f>'Order Form'!L402</f>
        <v>0</v>
      </c>
      <c r="K917" s="164" t="str">
        <f t="shared" ref="K917:K980" si="63">IF(J917=0,"F","T")</f>
        <v>F</v>
      </c>
      <c r="L917" s="164">
        <f>IF('Pricing + Order Summary'!$O$13&gt;=5000,14,IF('Pricing + Order Summary'!$O$13&gt;=3500,15,IF('Pricing + Order Summary'!$O$13&gt;=2500,16,IF('Pricing + Order Summary'!$O$13&gt;=1000,23,21))))</f>
        <v>21</v>
      </c>
      <c r="M917" s="164" t="str">
        <f t="shared" ref="M917:M980" si="64">"SPR2014"&amp;"-2-"&amp;D917</f>
        <v>SPR2014-2-0</v>
      </c>
    </row>
    <row r="918" spans="1:13">
      <c r="A918" s="167">
        <f>'Order Form'!A403</f>
        <v>100413</v>
      </c>
      <c r="B918" s="167">
        <f>'Order Form'!A403</f>
        <v>100413</v>
      </c>
      <c r="C918" s="168">
        <f t="shared" si="62"/>
        <v>100413</v>
      </c>
      <c r="D918" s="164">
        <f>'Order Form'!$N$2</f>
        <v>0</v>
      </c>
      <c r="E918" s="165">
        <f>'Order Form'!$L$11</f>
        <v>0</v>
      </c>
      <c r="F918" s="165" t="str">
        <f>IF(ISBLANK('Order Form'!$L$12),"",'Order Form'!$L$12)</f>
        <v/>
      </c>
      <c r="G918" s="165">
        <f t="shared" ca="1" si="61"/>
        <v>41493</v>
      </c>
      <c r="H918" s="166">
        <f>'Order Form'!$L$13</f>
        <v>0</v>
      </c>
      <c r="I918" s="169">
        <f>'Order Form'!F403</f>
        <v>10</v>
      </c>
      <c r="J918" s="164">
        <f>'Order Form'!L403</f>
        <v>0</v>
      </c>
      <c r="K918" s="164" t="str">
        <f t="shared" si="63"/>
        <v>F</v>
      </c>
      <c r="L918" s="164">
        <f>IF('Pricing + Order Summary'!$O$13&gt;=5000,14,IF('Pricing + Order Summary'!$O$13&gt;=3500,15,IF('Pricing + Order Summary'!$O$13&gt;=2500,16,IF('Pricing + Order Summary'!$O$13&gt;=1000,23,21))))</f>
        <v>21</v>
      </c>
      <c r="M918" s="164" t="str">
        <f t="shared" si="64"/>
        <v>SPR2014-2-0</v>
      </c>
    </row>
    <row r="919" spans="1:13">
      <c r="A919" s="167">
        <f>'Order Form'!A404</f>
        <v>100272</v>
      </c>
      <c r="B919" s="167">
        <f>'Order Form'!A404</f>
        <v>100272</v>
      </c>
      <c r="C919" s="168">
        <f t="shared" si="62"/>
        <v>100272</v>
      </c>
      <c r="D919" s="164">
        <f>'Order Form'!$N$2</f>
        <v>0</v>
      </c>
      <c r="E919" s="165">
        <f>'Order Form'!$L$11</f>
        <v>0</v>
      </c>
      <c r="F919" s="165" t="str">
        <f>IF(ISBLANK('Order Form'!$L$12),"",'Order Form'!$L$12)</f>
        <v/>
      </c>
      <c r="G919" s="165">
        <f t="shared" ca="1" si="61"/>
        <v>41493</v>
      </c>
      <c r="H919" s="166">
        <f>'Order Form'!$L$13</f>
        <v>0</v>
      </c>
      <c r="I919" s="169">
        <f>'Order Form'!F404</f>
        <v>10</v>
      </c>
      <c r="J919" s="164">
        <f>'Order Form'!L404</f>
        <v>0</v>
      </c>
      <c r="K919" s="164" t="str">
        <f t="shared" si="63"/>
        <v>F</v>
      </c>
      <c r="L919" s="164">
        <f>IF('Pricing + Order Summary'!$O$13&gt;=5000,14,IF('Pricing + Order Summary'!$O$13&gt;=3500,15,IF('Pricing + Order Summary'!$O$13&gt;=2500,16,IF('Pricing + Order Summary'!$O$13&gt;=1000,23,21))))</f>
        <v>21</v>
      </c>
      <c r="M919" s="164" t="str">
        <f t="shared" si="64"/>
        <v>SPR2014-2-0</v>
      </c>
    </row>
    <row r="920" spans="1:13">
      <c r="A920" s="167">
        <f>'Order Form'!A405</f>
        <v>100679</v>
      </c>
      <c r="B920" s="167">
        <f>'Order Form'!A405</f>
        <v>100679</v>
      </c>
      <c r="C920" s="168">
        <f t="shared" si="62"/>
        <v>100679</v>
      </c>
      <c r="D920" s="164">
        <f>'Order Form'!$N$2</f>
        <v>0</v>
      </c>
      <c r="E920" s="165">
        <f>'Order Form'!$L$11</f>
        <v>0</v>
      </c>
      <c r="F920" s="165" t="str">
        <f>IF(ISBLANK('Order Form'!$L$12),"",'Order Form'!$L$12)</f>
        <v/>
      </c>
      <c r="G920" s="165">
        <f t="shared" ca="1" si="61"/>
        <v>41493</v>
      </c>
      <c r="H920" s="166">
        <f>'Order Form'!$L$13</f>
        <v>0</v>
      </c>
      <c r="I920" s="169">
        <f>'Order Form'!F405</f>
        <v>10</v>
      </c>
      <c r="J920" s="164">
        <f>'Order Form'!L405</f>
        <v>0</v>
      </c>
      <c r="K920" s="164" t="str">
        <f t="shared" si="63"/>
        <v>F</v>
      </c>
      <c r="L920" s="164">
        <f>IF('Pricing + Order Summary'!$O$13&gt;=5000,14,IF('Pricing + Order Summary'!$O$13&gt;=3500,15,IF('Pricing + Order Summary'!$O$13&gt;=2500,16,IF('Pricing + Order Summary'!$O$13&gt;=1000,23,21))))</f>
        <v>21</v>
      </c>
      <c r="M920" s="164" t="str">
        <f t="shared" si="64"/>
        <v>SPR2014-2-0</v>
      </c>
    </row>
    <row r="921" spans="1:13">
      <c r="A921" s="167">
        <f>'Order Form'!A406</f>
        <v>100670</v>
      </c>
      <c r="B921" s="167">
        <f>'Order Form'!A406</f>
        <v>100670</v>
      </c>
      <c r="C921" s="168">
        <f t="shared" si="62"/>
        <v>100670</v>
      </c>
      <c r="D921" s="164">
        <f>'Order Form'!$N$2</f>
        <v>0</v>
      </c>
      <c r="E921" s="165">
        <f>'Order Form'!$L$11</f>
        <v>0</v>
      </c>
      <c r="F921" s="165" t="str">
        <f>IF(ISBLANK('Order Form'!$L$12),"",'Order Form'!$L$12)</f>
        <v/>
      </c>
      <c r="G921" s="165">
        <f t="shared" ca="1" si="61"/>
        <v>41493</v>
      </c>
      <c r="H921" s="166">
        <f>'Order Form'!$L$13</f>
        <v>0</v>
      </c>
      <c r="I921" s="169">
        <f>'Order Form'!F406</f>
        <v>10</v>
      </c>
      <c r="J921" s="164">
        <f>'Order Form'!L406</f>
        <v>0</v>
      </c>
      <c r="K921" s="164" t="str">
        <f t="shared" si="63"/>
        <v>F</v>
      </c>
      <c r="L921" s="164">
        <f>IF('Pricing + Order Summary'!$O$13&gt;=5000,14,IF('Pricing + Order Summary'!$O$13&gt;=3500,15,IF('Pricing + Order Summary'!$O$13&gt;=2500,16,IF('Pricing + Order Summary'!$O$13&gt;=1000,23,21))))</f>
        <v>21</v>
      </c>
      <c r="M921" s="164" t="str">
        <f t="shared" si="64"/>
        <v>SPR2014-2-0</v>
      </c>
    </row>
    <row r="922" spans="1:13">
      <c r="A922" s="167">
        <f>'Order Form'!A407</f>
        <v>100411</v>
      </c>
      <c r="B922" s="167">
        <f>'Order Form'!A407</f>
        <v>100411</v>
      </c>
      <c r="C922" s="168">
        <f t="shared" si="62"/>
        <v>100411</v>
      </c>
      <c r="D922" s="164">
        <f>'Order Form'!$N$2</f>
        <v>0</v>
      </c>
      <c r="E922" s="165">
        <f>'Order Form'!$L$11</f>
        <v>0</v>
      </c>
      <c r="F922" s="165" t="str">
        <f>IF(ISBLANK('Order Form'!$L$12),"",'Order Form'!$L$12)</f>
        <v/>
      </c>
      <c r="G922" s="165">
        <f t="shared" ca="1" si="61"/>
        <v>41493</v>
      </c>
      <c r="H922" s="166">
        <f>'Order Form'!$L$13</f>
        <v>0</v>
      </c>
      <c r="I922" s="169">
        <f>'Order Form'!F407</f>
        <v>10</v>
      </c>
      <c r="J922" s="164">
        <f>'Order Form'!L407</f>
        <v>0</v>
      </c>
      <c r="K922" s="164" t="str">
        <f t="shared" si="63"/>
        <v>F</v>
      </c>
      <c r="L922" s="164">
        <f>IF('Pricing + Order Summary'!$O$13&gt;=5000,14,IF('Pricing + Order Summary'!$O$13&gt;=3500,15,IF('Pricing + Order Summary'!$O$13&gt;=2500,16,IF('Pricing + Order Summary'!$O$13&gt;=1000,23,21))))</f>
        <v>21</v>
      </c>
      <c r="M922" s="164" t="str">
        <f t="shared" si="64"/>
        <v>SPR2014-2-0</v>
      </c>
    </row>
    <row r="923" spans="1:13">
      <c r="A923" s="167">
        <f>'Order Form'!A408</f>
        <v>100410</v>
      </c>
      <c r="B923" s="167">
        <f>'Order Form'!A408</f>
        <v>100410</v>
      </c>
      <c r="C923" s="168">
        <f t="shared" si="62"/>
        <v>100410</v>
      </c>
      <c r="D923" s="164">
        <f>'Order Form'!$N$2</f>
        <v>0</v>
      </c>
      <c r="E923" s="165">
        <f>'Order Form'!$L$11</f>
        <v>0</v>
      </c>
      <c r="F923" s="165" t="str">
        <f>IF(ISBLANK('Order Form'!$L$12),"",'Order Form'!$L$12)</f>
        <v/>
      </c>
      <c r="G923" s="165">
        <f t="shared" ca="1" si="61"/>
        <v>41493</v>
      </c>
      <c r="H923" s="166">
        <f>'Order Form'!$L$13</f>
        <v>0</v>
      </c>
      <c r="I923" s="169">
        <f>'Order Form'!F408</f>
        <v>10</v>
      </c>
      <c r="J923" s="164">
        <f>'Order Form'!L408</f>
        <v>0</v>
      </c>
      <c r="K923" s="164" t="str">
        <f t="shared" si="63"/>
        <v>F</v>
      </c>
      <c r="L923" s="164">
        <f>IF('Pricing + Order Summary'!$O$13&gt;=5000,14,IF('Pricing + Order Summary'!$O$13&gt;=3500,15,IF('Pricing + Order Summary'!$O$13&gt;=2500,16,IF('Pricing + Order Summary'!$O$13&gt;=1000,23,21))))</f>
        <v>21</v>
      </c>
      <c r="M923" s="164" t="str">
        <f t="shared" si="64"/>
        <v>SPR2014-2-0</v>
      </c>
    </row>
    <row r="924" spans="1:13">
      <c r="A924" s="167">
        <f>'Order Form'!A409</f>
        <v>105737</v>
      </c>
      <c r="B924" s="167">
        <f>'Order Form'!A409</f>
        <v>105737</v>
      </c>
      <c r="C924" s="168">
        <f t="shared" si="62"/>
        <v>105737</v>
      </c>
      <c r="D924" s="164">
        <f>'Order Form'!$N$2</f>
        <v>0</v>
      </c>
      <c r="E924" s="165">
        <f>'Order Form'!$L$11</f>
        <v>0</v>
      </c>
      <c r="F924" s="165" t="str">
        <f>IF(ISBLANK('Order Form'!$L$12),"",'Order Form'!$L$12)</f>
        <v/>
      </c>
      <c r="G924" s="165">
        <f t="shared" ca="1" si="61"/>
        <v>41493</v>
      </c>
      <c r="H924" s="166">
        <f>'Order Form'!$L$13</f>
        <v>0</v>
      </c>
      <c r="I924" s="169">
        <f>'Order Form'!F409</f>
        <v>10</v>
      </c>
      <c r="J924" s="164">
        <f>'Order Form'!L409</f>
        <v>0</v>
      </c>
      <c r="K924" s="164" t="str">
        <f t="shared" si="63"/>
        <v>F</v>
      </c>
      <c r="L924" s="164">
        <f>IF('Pricing + Order Summary'!$O$13&gt;=5000,14,IF('Pricing + Order Summary'!$O$13&gt;=3500,15,IF('Pricing + Order Summary'!$O$13&gt;=2500,16,IF('Pricing + Order Summary'!$O$13&gt;=1000,23,21))))</f>
        <v>21</v>
      </c>
      <c r="M924" s="164" t="str">
        <f t="shared" si="64"/>
        <v>SPR2014-2-0</v>
      </c>
    </row>
    <row r="925" spans="1:13">
      <c r="A925" s="167">
        <f>'Order Form'!A410</f>
        <v>105738</v>
      </c>
      <c r="B925" s="167">
        <f>'Order Form'!A410</f>
        <v>105738</v>
      </c>
      <c r="C925" s="168">
        <f t="shared" si="62"/>
        <v>105738</v>
      </c>
      <c r="D925" s="164">
        <f>'Order Form'!$N$2</f>
        <v>0</v>
      </c>
      <c r="E925" s="165">
        <f>'Order Form'!$L$11</f>
        <v>0</v>
      </c>
      <c r="F925" s="165" t="str">
        <f>IF(ISBLANK('Order Form'!$L$12),"",'Order Form'!$L$12)</f>
        <v/>
      </c>
      <c r="G925" s="165">
        <f t="shared" ca="1" si="61"/>
        <v>41493</v>
      </c>
      <c r="H925" s="166">
        <f>'Order Form'!$L$13</f>
        <v>0</v>
      </c>
      <c r="I925" s="169">
        <f>'Order Form'!F410</f>
        <v>10</v>
      </c>
      <c r="J925" s="164">
        <f>'Order Form'!L410</f>
        <v>0</v>
      </c>
      <c r="K925" s="164" t="str">
        <f t="shared" si="63"/>
        <v>F</v>
      </c>
      <c r="L925" s="164">
        <f>IF('Pricing + Order Summary'!$O$13&gt;=5000,14,IF('Pricing + Order Summary'!$O$13&gt;=3500,15,IF('Pricing + Order Summary'!$O$13&gt;=2500,16,IF('Pricing + Order Summary'!$O$13&gt;=1000,23,21))))</f>
        <v>21</v>
      </c>
      <c r="M925" s="164" t="str">
        <f t="shared" si="64"/>
        <v>SPR2014-2-0</v>
      </c>
    </row>
    <row r="926" spans="1:13">
      <c r="A926" s="167">
        <f>'Order Form'!A411</f>
        <v>100407</v>
      </c>
      <c r="B926" s="167">
        <f>'Order Form'!A411</f>
        <v>100407</v>
      </c>
      <c r="C926" s="168">
        <f t="shared" si="62"/>
        <v>100407</v>
      </c>
      <c r="D926" s="164">
        <f>'Order Form'!$N$2</f>
        <v>0</v>
      </c>
      <c r="E926" s="165">
        <f>'Order Form'!$L$11</f>
        <v>0</v>
      </c>
      <c r="F926" s="165" t="str">
        <f>IF(ISBLANK('Order Form'!$L$12),"",'Order Form'!$L$12)</f>
        <v/>
      </c>
      <c r="G926" s="165">
        <f t="shared" ca="1" si="61"/>
        <v>41493</v>
      </c>
      <c r="H926" s="166">
        <f>'Order Form'!$L$13</f>
        <v>0</v>
      </c>
      <c r="I926" s="169">
        <f>'Order Form'!F411</f>
        <v>10</v>
      </c>
      <c r="J926" s="164">
        <f>'Order Form'!L411</f>
        <v>0</v>
      </c>
      <c r="K926" s="164" t="str">
        <f t="shared" si="63"/>
        <v>F</v>
      </c>
      <c r="L926" s="164">
        <f>IF('Pricing + Order Summary'!$O$13&gt;=5000,14,IF('Pricing + Order Summary'!$O$13&gt;=3500,15,IF('Pricing + Order Summary'!$O$13&gt;=2500,16,IF('Pricing + Order Summary'!$O$13&gt;=1000,23,21))))</f>
        <v>21</v>
      </c>
      <c r="M926" s="164" t="str">
        <f t="shared" si="64"/>
        <v>SPR2014-2-0</v>
      </c>
    </row>
    <row r="927" spans="1:13">
      <c r="A927" s="167">
        <f>'Order Form'!A412</f>
        <v>100406</v>
      </c>
      <c r="B927" s="167">
        <f>'Order Form'!A412</f>
        <v>100406</v>
      </c>
      <c r="C927" s="168">
        <f t="shared" si="62"/>
        <v>100406</v>
      </c>
      <c r="D927" s="164">
        <f>'Order Form'!$N$2</f>
        <v>0</v>
      </c>
      <c r="E927" s="165">
        <f>'Order Form'!$L$11</f>
        <v>0</v>
      </c>
      <c r="F927" s="165" t="str">
        <f>IF(ISBLANK('Order Form'!$L$12),"",'Order Form'!$L$12)</f>
        <v/>
      </c>
      <c r="G927" s="165">
        <f t="shared" ca="1" si="61"/>
        <v>41493</v>
      </c>
      <c r="H927" s="166">
        <f>'Order Form'!$L$13</f>
        <v>0</v>
      </c>
      <c r="I927" s="169">
        <f>'Order Form'!F412</f>
        <v>10</v>
      </c>
      <c r="J927" s="164">
        <f>'Order Form'!L412</f>
        <v>0</v>
      </c>
      <c r="K927" s="164" t="str">
        <f t="shared" si="63"/>
        <v>F</v>
      </c>
      <c r="L927" s="164">
        <f>IF('Pricing + Order Summary'!$O$13&gt;=5000,14,IF('Pricing + Order Summary'!$O$13&gt;=3500,15,IF('Pricing + Order Summary'!$O$13&gt;=2500,16,IF('Pricing + Order Summary'!$O$13&gt;=1000,23,21))))</f>
        <v>21</v>
      </c>
      <c r="M927" s="164" t="str">
        <f t="shared" si="64"/>
        <v>SPR2014-2-0</v>
      </c>
    </row>
    <row r="928" spans="1:13">
      <c r="A928" s="167">
        <f>'Order Form'!A413</f>
        <v>100408</v>
      </c>
      <c r="B928" s="167">
        <f>'Order Form'!A413</f>
        <v>100408</v>
      </c>
      <c r="C928" s="168">
        <f t="shared" si="62"/>
        <v>100408</v>
      </c>
      <c r="D928" s="164">
        <f>'Order Form'!$N$2</f>
        <v>0</v>
      </c>
      <c r="E928" s="165">
        <f>'Order Form'!$L$11</f>
        <v>0</v>
      </c>
      <c r="F928" s="165" t="str">
        <f>IF(ISBLANK('Order Form'!$L$12),"",'Order Form'!$L$12)</f>
        <v/>
      </c>
      <c r="G928" s="165">
        <f t="shared" ca="1" si="61"/>
        <v>41493</v>
      </c>
      <c r="H928" s="166">
        <f>'Order Form'!$L$13</f>
        <v>0</v>
      </c>
      <c r="I928" s="169">
        <f>'Order Form'!F413</f>
        <v>10</v>
      </c>
      <c r="J928" s="164">
        <f>'Order Form'!L413</f>
        <v>0</v>
      </c>
      <c r="K928" s="164" t="str">
        <f t="shared" si="63"/>
        <v>F</v>
      </c>
      <c r="L928" s="164">
        <f>IF('Pricing + Order Summary'!$O$13&gt;=5000,14,IF('Pricing + Order Summary'!$O$13&gt;=3500,15,IF('Pricing + Order Summary'!$O$13&gt;=2500,16,IF('Pricing + Order Summary'!$O$13&gt;=1000,23,21))))</f>
        <v>21</v>
      </c>
      <c r="M928" s="164" t="str">
        <f t="shared" si="64"/>
        <v>SPR2014-2-0</v>
      </c>
    </row>
    <row r="929" spans="1:13">
      <c r="A929" s="167">
        <f>'Order Form'!A414</f>
        <v>100409</v>
      </c>
      <c r="B929" s="167">
        <f>'Order Form'!A414</f>
        <v>100409</v>
      </c>
      <c r="C929" s="168">
        <f t="shared" si="62"/>
        <v>100409</v>
      </c>
      <c r="D929" s="164">
        <f>'Order Form'!$N$2</f>
        <v>0</v>
      </c>
      <c r="E929" s="165">
        <f>'Order Form'!$L$11</f>
        <v>0</v>
      </c>
      <c r="F929" s="165" t="str">
        <f>IF(ISBLANK('Order Form'!$L$12),"",'Order Form'!$L$12)</f>
        <v/>
      </c>
      <c r="G929" s="165">
        <f t="shared" ca="1" si="61"/>
        <v>41493</v>
      </c>
      <c r="H929" s="166">
        <f>'Order Form'!$L$13</f>
        <v>0</v>
      </c>
      <c r="I929" s="169">
        <f>'Order Form'!F414</f>
        <v>10</v>
      </c>
      <c r="J929" s="164">
        <f>'Order Form'!L414</f>
        <v>0</v>
      </c>
      <c r="K929" s="164" t="str">
        <f t="shared" si="63"/>
        <v>F</v>
      </c>
      <c r="L929" s="164">
        <f>IF('Pricing + Order Summary'!$O$13&gt;=5000,14,IF('Pricing + Order Summary'!$O$13&gt;=3500,15,IF('Pricing + Order Summary'!$O$13&gt;=2500,16,IF('Pricing + Order Summary'!$O$13&gt;=1000,23,21))))</f>
        <v>21</v>
      </c>
      <c r="M929" s="164" t="str">
        <f t="shared" si="64"/>
        <v>SPR2014-2-0</v>
      </c>
    </row>
    <row r="930" spans="1:13">
      <c r="A930" s="167">
        <f>'Order Form'!A415</f>
        <v>100429</v>
      </c>
      <c r="B930" s="167">
        <f>'Order Form'!A415</f>
        <v>100429</v>
      </c>
      <c r="C930" s="168">
        <f t="shared" si="62"/>
        <v>100429</v>
      </c>
      <c r="D930" s="164">
        <f>'Order Form'!$N$2</f>
        <v>0</v>
      </c>
      <c r="E930" s="165">
        <f>'Order Form'!$L$11</f>
        <v>0</v>
      </c>
      <c r="F930" s="165" t="str">
        <f>IF(ISBLANK('Order Form'!$L$12),"",'Order Form'!$L$12)</f>
        <v/>
      </c>
      <c r="G930" s="165">
        <f t="shared" ca="1" si="61"/>
        <v>41493</v>
      </c>
      <c r="H930" s="166">
        <f>'Order Form'!$L$13</f>
        <v>0</v>
      </c>
      <c r="I930" s="169">
        <f>'Order Form'!F415</f>
        <v>10</v>
      </c>
      <c r="J930" s="164">
        <f>'Order Form'!L415</f>
        <v>0</v>
      </c>
      <c r="K930" s="164" t="str">
        <f t="shared" si="63"/>
        <v>F</v>
      </c>
      <c r="L930" s="164">
        <f>IF('Pricing + Order Summary'!$O$13&gt;=5000,14,IF('Pricing + Order Summary'!$O$13&gt;=3500,15,IF('Pricing + Order Summary'!$O$13&gt;=2500,16,IF('Pricing + Order Summary'!$O$13&gt;=1000,23,21))))</f>
        <v>21</v>
      </c>
      <c r="M930" s="164" t="str">
        <f t="shared" si="64"/>
        <v>SPR2014-2-0</v>
      </c>
    </row>
    <row r="931" spans="1:13">
      <c r="A931" s="167">
        <f>'Order Form'!A416</f>
        <v>100430</v>
      </c>
      <c r="B931" s="167">
        <f>'Order Form'!A416</f>
        <v>100430</v>
      </c>
      <c r="C931" s="168">
        <f t="shared" si="62"/>
        <v>100430</v>
      </c>
      <c r="D931" s="164">
        <f>'Order Form'!$N$2</f>
        <v>0</v>
      </c>
      <c r="E931" s="165">
        <f>'Order Form'!$L$11</f>
        <v>0</v>
      </c>
      <c r="F931" s="165" t="str">
        <f>IF(ISBLANK('Order Form'!$L$12),"",'Order Form'!$L$12)</f>
        <v/>
      </c>
      <c r="G931" s="165">
        <f t="shared" ca="1" si="61"/>
        <v>41493</v>
      </c>
      <c r="H931" s="166">
        <f>'Order Form'!$L$13</f>
        <v>0</v>
      </c>
      <c r="I931" s="169">
        <f>'Order Form'!F416</f>
        <v>10</v>
      </c>
      <c r="J931" s="164">
        <f>'Order Form'!L416</f>
        <v>0</v>
      </c>
      <c r="K931" s="164" t="str">
        <f t="shared" si="63"/>
        <v>F</v>
      </c>
      <c r="L931" s="164">
        <f>IF('Pricing + Order Summary'!$O$13&gt;=5000,14,IF('Pricing + Order Summary'!$O$13&gt;=3500,15,IF('Pricing + Order Summary'!$O$13&gt;=2500,16,IF('Pricing + Order Summary'!$O$13&gt;=1000,23,21))))</f>
        <v>21</v>
      </c>
      <c r="M931" s="164" t="str">
        <f t="shared" si="64"/>
        <v>SPR2014-2-0</v>
      </c>
    </row>
    <row r="932" spans="1:13">
      <c r="A932" s="167">
        <f>'Order Form'!A417</f>
        <v>102305</v>
      </c>
      <c r="B932" s="167">
        <f>'Order Form'!A417</f>
        <v>102305</v>
      </c>
      <c r="C932" s="168">
        <f t="shared" si="62"/>
        <v>102305</v>
      </c>
      <c r="D932" s="164">
        <f>'Order Form'!$N$2</f>
        <v>0</v>
      </c>
      <c r="E932" s="165">
        <f>'Order Form'!$L$11</f>
        <v>0</v>
      </c>
      <c r="F932" s="165" t="str">
        <f>IF(ISBLANK('Order Form'!$L$12),"",'Order Form'!$L$12)</f>
        <v/>
      </c>
      <c r="G932" s="165">
        <f t="shared" ca="1" si="61"/>
        <v>41493</v>
      </c>
      <c r="H932" s="166">
        <f>'Order Form'!$L$13</f>
        <v>0</v>
      </c>
      <c r="I932" s="169">
        <f>'Order Form'!F417</f>
        <v>10.5</v>
      </c>
      <c r="J932" s="164">
        <f>'Order Form'!L417</f>
        <v>0</v>
      </c>
      <c r="K932" s="164" t="str">
        <f t="shared" si="63"/>
        <v>F</v>
      </c>
      <c r="L932" s="164">
        <f>IF('Pricing + Order Summary'!$O$13&gt;=5000,14,IF('Pricing + Order Summary'!$O$13&gt;=3500,15,IF('Pricing + Order Summary'!$O$13&gt;=2500,16,IF('Pricing + Order Summary'!$O$13&gt;=1000,23,21))))</f>
        <v>21</v>
      </c>
      <c r="M932" s="164" t="str">
        <f t="shared" si="64"/>
        <v>SPR2014-2-0</v>
      </c>
    </row>
    <row r="933" spans="1:13">
      <c r="A933" s="167">
        <f>'Order Form'!A418</f>
        <v>102303</v>
      </c>
      <c r="B933" s="167">
        <f>'Order Form'!A418</f>
        <v>102303</v>
      </c>
      <c r="C933" s="168">
        <f t="shared" si="62"/>
        <v>102303</v>
      </c>
      <c r="D933" s="164">
        <f>'Order Form'!$N$2</f>
        <v>0</v>
      </c>
      <c r="E933" s="165">
        <f>'Order Form'!$L$11</f>
        <v>0</v>
      </c>
      <c r="F933" s="165" t="str">
        <f>IF(ISBLANK('Order Form'!$L$12),"",'Order Form'!$L$12)</f>
        <v/>
      </c>
      <c r="G933" s="165">
        <f t="shared" ca="1" si="61"/>
        <v>41493</v>
      </c>
      <c r="H933" s="166">
        <f>'Order Form'!$L$13</f>
        <v>0</v>
      </c>
      <c r="I933" s="169">
        <f>'Order Form'!F418</f>
        <v>10.5</v>
      </c>
      <c r="J933" s="164">
        <f>'Order Form'!L418</f>
        <v>0</v>
      </c>
      <c r="K933" s="164" t="str">
        <f t="shared" si="63"/>
        <v>F</v>
      </c>
      <c r="L933" s="164">
        <f>IF('Pricing + Order Summary'!$O$13&gt;=5000,14,IF('Pricing + Order Summary'!$O$13&gt;=3500,15,IF('Pricing + Order Summary'!$O$13&gt;=2500,16,IF('Pricing + Order Summary'!$O$13&gt;=1000,23,21))))</f>
        <v>21</v>
      </c>
      <c r="M933" s="164" t="str">
        <f t="shared" si="64"/>
        <v>SPR2014-2-0</v>
      </c>
    </row>
    <row r="934" spans="1:13">
      <c r="A934" s="167">
        <f>'Order Form'!A419</f>
        <v>102304</v>
      </c>
      <c r="B934" s="167">
        <f>'Order Form'!A419</f>
        <v>102304</v>
      </c>
      <c r="C934" s="168">
        <f t="shared" si="62"/>
        <v>102304</v>
      </c>
      <c r="D934" s="164">
        <f>'Order Form'!$N$2</f>
        <v>0</v>
      </c>
      <c r="E934" s="165">
        <f>'Order Form'!$L$11</f>
        <v>0</v>
      </c>
      <c r="F934" s="165" t="str">
        <f>IF(ISBLANK('Order Form'!$L$12),"",'Order Form'!$L$12)</f>
        <v/>
      </c>
      <c r="G934" s="165">
        <f t="shared" ca="1" si="61"/>
        <v>41493</v>
      </c>
      <c r="H934" s="166">
        <f>'Order Form'!$L$13</f>
        <v>0</v>
      </c>
      <c r="I934" s="169">
        <f>'Order Form'!F419</f>
        <v>10.5</v>
      </c>
      <c r="J934" s="164">
        <f>'Order Form'!L419</f>
        <v>0</v>
      </c>
      <c r="K934" s="164" t="str">
        <f t="shared" si="63"/>
        <v>F</v>
      </c>
      <c r="L934" s="164">
        <f>IF('Pricing + Order Summary'!$O$13&gt;=5000,14,IF('Pricing + Order Summary'!$O$13&gt;=3500,15,IF('Pricing + Order Summary'!$O$13&gt;=2500,16,IF('Pricing + Order Summary'!$O$13&gt;=1000,23,21))))</f>
        <v>21</v>
      </c>
      <c r="M934" s="164" t="str">
        <f t="shared" si="64"/>
        <v>SPR2014-2-0</v>
      </c>
    </row>
    <row r="935" spans="1:13">
      <c r="A935" s="167">
        <f>'Order Form'!A420</f>
        <v>102307</v>
      </c>
      <c r="B935" s="167">
        <f>'Order Form'!A420</f>
        <v>102307</v>
      </c>
      <c r="C935" s="168">
        <f t="shared" si="62"/>
        <v>102307</v>
      </c>
      <c r="D935" s="164">
        <f>'Order Form'!$N$2</f>
        <v>0</v>
      </c>
      <c r="E935" s="165">
        <f>'Order Form'!$L$11</f>
        <v>0</v>
      </c>
      <c r="F935" s="165" t="str">
        <f>IF(ISBLANK('Order Form'!$L$12),"",'Order Form'!$L$12)</f>
        <v/>
      </c>
      <c r="G935" s="165">
        <f t="shared" ca="1" si="61"/>
        <v>41493</v>
      </c>
      <c r="H935" s="166">
        <f>'Order Form'!$L$13</f>
        <v>0</v>
      </c>
      <c r="I935" s="169">
        <f>'Order Form'!F420</f>
        <v>10.5</v>
      </c>
      <c r="J935" s="164">
        <f>'Order Form'!L420</f>
        <v>0</v>
      </c>
      <c r="K935" s="164" t="str">
        <f t="shared" si="63"/>
        <v>F</v>
      </c>
      <c r="L935" s="164">
        <f>IF('Pricing + Order Summary'!$O$13&gt;=5000,14,IF('Pricing + Order Summary'!$O$13&gt;=3500,15,IF('Pricing + Order Summary'!$O$13&gt;=2500,16,IF('Pricing + Order Summary'!$O$13&gt;=1000,23,21))))</f>
        <v>21</v>
      </c>
      <c r="M935" s="164" t="str">
        <f t="shared" si="64"/>
        <v>SPR2014-2-0</v>
      </c>
    </row>
    <row r="936" spans="1:13">
      <c r="A936" s="167">
        <f>'Order Form'!A421</f>
        <v>100306</v>
      </c>
      <c r="B936" s="167">
        <f>'Order Form'!A421</f>
        <v>100306</v>
      </c>
      <c r="C936" s="168">
        <f t="shared" si="62"/>
        <v>100306</v>
      </c>
      <c r="D936" s="164">
        <f>'Order Form'!$N$2</f>
        <v>0</v>
      </c>
      <c r="E936" s="165">
        <f>'Order Form'!$L$11</f>
        <v>0</v>
      </c>
      <c r="F936" s="165" t="str">
        <f>IF(ISBLANK('Order Form'!$L$12),"",'Order Form'!$L$12)</f>
        <v/>
      </c>
      <c r="G936" s="165">
        <f t="shared" ca="1" si="61"/>
        <v>41493</v>
      </c>
      <c r="H936" s="166">
        <f>'Order Form'!$L$13</f>
        <v>0</v>
      </c>
      <c r="I936" s="169">
        <f>'Order Form'!F421</f>
        <v>10.5</v>
      </c>
      <c r="J936" s="164">
        <f>'Order Form'!L421</f>
        <v>0</v>
      </c>
      <c r="K936" s="164" t="str">
        <f t="shared" si="63"/>
        <v>F</v>
      </c>
      <c r="L936" s="164">
        <f>IF('Pricing + Order Summary'!$O$13&gt;=5000,14,IF('Pricing + Order Summary'!$O$13&gt;=3500,15,IF('Pricing + Order Summary'!$O$13&gt;=2500,16,IF('Pricing + Order Summary'!$O$13&gt;=1000,23,21))))</f>
        <v>21</v>
      </c>
      <c r="M936" s="164" t="str">
        <f t="shared" si="64"/>
        <v>SPR2014-2-0</v>
      </c>
    </row>
    <row r="937" spans="1:13">
      <c r="A937" s="167">
        <f>'Order Form'!A422</f>
        <v>100307</v>
      </c>
      <c r="B937" s="167">
        <f>'Order Form'!A422</f>
        <v>100307</v>
      </c>
      <c r="C937" s="168">
        <f t="shared" si="62"/>
        <v>100307</v>
      </c>
      <c r="D937" s="164">
        <f>'Order Form'!$N$2</f>
        <v>0</v>
      </c>
      <c r="E937" s="165">
        <f>'Order Form'!$L$11</f>
        <v>0</v>
      </c>
      <c r="F937" s="165" t="str">
        <f>IF(ISBLANK('Order Form'!$L$12),"",'Order Form'!$L$12)</f>
        <v/>
      </c>
      <c r="G937" s="165">
        <f t="shared" ca="1" si="61"/>
        <v>41493</v>
      </c>
      <c r="H937" s="166">
        <f>'Order Form'!$L$13</f>
        <v>0</v>
      </c>
      <c r="I937" s="169">
        <f>'Order Form'!F422</f>
        <v>10.5</v>
      </c>
      <c r="J937" s="164">
        <f>'Order Form'!L422</f>
        <v>0</v>
      </c>
      <c r="K937" s="164" t="str">
        <f t="shared" si="63"/>
        <v>F</v>
      </c>
      <c r="L937" s="164">
        <f>IF('Pricing + Order Summary'!$O$13&gt;=5000,14,IF('Pricing + Order Summary'!$O$13&gt;=3500,15,IF('Pricing + Order Summary'!$O$13&gt;=2500,16,IF('Pricing + Order Summary'!$O$13&gt;=1000,23,21))))</f>
        <v>21</v>
      </c>
      <c r="M937" s="164" t="str">
        <f t="shared" si="64"/>
        <v>SPR2014-2-0</v>
      </c>
    </row>
    <row r="938" spans="1:13">
      <c r="A938" s="167">
        <f>'Order Form'!A423</f>
        <v>100309</v>
      </c>
      <c r="B938" s="167">
        <f>'Order Form'!A423</f>
        <v>100309</v>
      </c>
      <c r="C938" s="168">
        <f t="shared" si="62"/>
        <v>100309</v>
      </c>
      <c r="D938" s="164">
        <f>'Order Form'!$N$2</f>
        <v>0</v>
      </c>
      <c r="E938" s="165">
        <f>'Order Form'!$L$11</f>
        <v>0</v>
      </c>
      <c r="F938" s="165" t="str">
        <f>IF(ISBLANK('Order Form'!$L$12),"",'Order Form'!$L$12)</f>
        <v/>
      </c>
      <c r="G938" s="165">
        <f t="shared" ca="1" si="61"/>
        <v>41493</v>
      </c>
      <c r="H938" s="166">
        <f>'Order Form'!$L$13</f>
        <v>0</v>
      </c>
      <c r="I938" s="169">
        <f>'Order Form'!F423</f>
        <v>10.5</v>
      </c>
      <c r="J938" s="164">
        <f>'Order Form'!L423</f>
        <v>0</v>
      </c>
      <c r="K938" s="164" t="str">
        <f t="shared" si="63"/>
        <v>F</v>
      </c>
      <c r="L938" s="164">
        <f>IF('Pricing + Order Summary'!$O$13&gt;=5000,14,IF('Pricing + Order Summary'!$O$13&gt;=3500,15,IF('Pricing + Order Summary'!$O$13&gt;=2500,16,IF('Pricing + Order Summary'!$O$13&gt;=1000,23,21))))</f>
        <v>21</v>
      </c>
      <c r="M938" s="164" t="str">
        <f t="shared" si="64"/>
        <v>SPR2014-2-0</v>
      </c>
    </row>
    <row r="939" spans="1:13">
      <c r="A939" s="167">
        <f>'Order Form'!A424</f>
        <v>104854</v>
      </c>
      <c r="B939" s="167">
        <f>'Order Form'!A424</f>
        <v>104854</v>
      </c>
      <c r="C939" s="168">
        <f t="shared" si="62"/>
        <v>104854</v>
      </c>
      <c r="D939" s="164">
        <f>'Order Form'!$N$2</f>
        <v>0</v>
      </c>
      <c r="E939" s="165">
        <f>'Order Form'!$L$11</f>
        <v>0</v>
      </c>
      <c r="F939" s="165" t="str">
        <f>IF(ISBLANK('Order Form'!$L$12),"",'Order Form'!$L$12)</f>
        <v/>
      </c>
      <c r="G939" s="165">
        <f t="shared" ca="1" si="61"/>
        <v>41493</v>
      </c>
      <c r="H939" s="166">
        <f>'Order Form'!$L$13</f>
        <v>0</v>
      </c>
      <c r="I939" s="169">
        <f>'Order Form'!F424</f>
        <v>10</v>
      </c>
      <c r="J939" s="164">
        <f>'Order Form'!L424</f>
        <v>0</v>
      </c>
      <c r="K939" s="164" t="str">
        <f t="shared" si="63"/>
        <v>F</v>
      </c>
      <c r="L939" s="164">
        <f>IF('Pricing + Order Summary'!$O$13&gt;=5000,14,IF('Pricing + Order Summary'!$O$13&gt;=3500,15,IF('Pricing + Order Summary'!$O$13&gt;=2500,16,IF('Pricing + Order Summary'!$O$13&gt;=1000,23,21))))</f>
        <v>21</v>
      </c>
      <c r="M939" s="164" t="str">
        <f t="shared" si="64"/>
        <v>SPR2014-2-0</v>
      </c>
    </row>
    <row r="940" spans="1:13">
      <c r="A940" s="167">
        <f>'Order Form'!A425</f>
        <v>104853</v>
      </c>
      <c r="B940" s="167">
        <f>'Order Form'!A425</f>
        <v>104853</v>
      </c>
      <c r="C940" s="168">
        <f t="shared" si="62"/>
        <v>104853</v>
      </c>
      <c r="D940" s="164">
        <f>'Order Form'!$N$2</f>
        <v>0</v>
      </c>
      <c r="E940" s="165">
        <f>'Order Form'!$L$11</f>
        <v>0</v>
      </c>
      <c r="F940" s="165" t="str">
        <f>IF(ISBLANK('Order Form'!$L$12),"",'Order Form'!$L$12)</f>
        <v/>
      </c>
      <c r="G940" s="165">
        <f t="shared" ca="1" si="61"/>
        <v>41493</v>
      </c>
      <c r="H940" s="166">
        <f>'Order Form'!$L$13</f>
        <v>0</v>
      </c>
      <c r="I940" s="169">
        <f>'Order Form'!F425</f>
        <v>10</v>
      </c>
      <c r="J940" s="164">
        <f>'Order Form'!L425</f>
        <v>0</v>
      </c>
      <c r="K940" s="164" t="str">
        <f t="shared" si="63"/>
        <v>F</v>
      </c>
      <c r="L940" s="164">
        <f>IF('Pricing + Order Summary'!$O$13&gt;=5000,14,IF('Pricing + Order Summary'!$O$13&gt;=3500,15,IF('Pricing + Order Summary'!$O$13&gt;=2500,16,IF('Pricing + Order Summary'!$O$13&gt;=1000,23,21))))</f>
        <v>21</v>
      </c>
      <c r="M940" s="164" t="str">
        <f t="shared" si="64"/>
        <v>SPR2014-2-0</v>
      </c>
    </row>
    <row r="941" spans="1:13">
      <c r="A941" s="167">
        <f>'Order Form'!A426</f>
        <v>105785</v>
      </c>
      <c r="B941" s="167">
        <f>'Order Form'!A426</f>
        <v>105785</v>
      </c>
      <c r="C941" s="168">
        <f t="shared" si="62"/>
        <v>105785</v>
      </c>
      <c r="D941" s="164">
        <f>'Order Form'!$N$2</f>
        <v>0</v>
      </c>
      <c r="E941" s="165">
        <f>'Order Form'!$L$11</f>
        <v>0</v>
      </c>
      <c r="F941" s="165" t="str">
        <f>IF(ISBLANK('Order Form'!$L$12),"",'Order Form'!$L$12)</f>
        <v/>
      </c>
      <c r="G941" s="165">
        <f t="shared" ca="1" si="61"/>
        <v>41493</v>
      </c>
      <c r="H941" s="166">
        <f>'Order Form'!$L$13</f>
        <v>0</v>
      </c>
      <c r="I941" s="169">
        <f>'Order Form'!F426</f>
        <v>10</v>
      </c>
      <c r="J941" s="164">
        <f>'Order Form'!L426</f>
        <v>0</v>
      </c>
      <c r="K941" s="164" t="str">
        <f t="shared" si="63"/>
        <v>F</v>
      </c>
      <c r="L941" s="164">
        <f>IF('Pricing + Order Summary'!$O$13&gt;=5000,14,IF('Pricing + Order Summary'!$O$13&gt;=3500,15,IF('Pricing + Order Summary'!$O$13&gt;=2500,16,IF('Pricing + Order Summary'!$O$13&gt;=1000,23,21))))</f>
        <v>21</v>
      </c>
      <c r="M941" s="164" t="str">
        <f t="shared" si="64"/>
        <v>SPR2014-2-0</v>
      </c>
    </row>
    <row r="942" spans="1:13">
      <c r="A942" s="167">
        <f>'Order Form'!A427</f>
        <v>105761</v>
      </c>
      <c r="B942" s="167">
        <f>'Order Form'!A427</f>
        <v>105761</v>
      </c>
      <c r="C942" s="168">
        <f t="shared" si="62"/>
        <v>105761</v>
      </c>
      <c r="D942" s="164">
        <f>'Order Form'!$N$2</f>
        <v>0</v>
      </c>
      <c r="E942" s="165">
        <f>'Order Form'!$L$11</f>
        <v>0</v>
      </c>
      <c r="F942" s="165" t="str">
        <f>IF(ISBLANK('Order Form'!$L$12),"",'Order Form'!$L$12)</f>
        <v/>
      </c>
      <c r="G942" s="165">
        <f t="shared" ca="1" si="61"/>
        <v>41493</v>
      </c>
      <c r="H942" s="166">
        <f>'Order Form'!$L$13</f>
        <v>0</v>
      </c>
      <c r="I942" s="169">
        <f>'Order Form'!F427</f>
        <v>10</v>
      </c>
      <c r="J942" s="164">
        <f>'Order Form'!L427</f>
        <v>0</v>
      </c>
      <c r="K942" s="164" t="str">
        <f t="shared" si="63"/>
        <v>F</v>
      </c>
      <c r="L942" s="164">
        <f>IF('Pricing + Order Summary'!$O$13&gt;=5000,14,IF('Pricing + Order Summary'!$O$13&gt;=3500,15,IF('Pricing + Order Summary'!$O$13&gt;=2500,16,IF('Pricing + Order Summary'!$O$13&gt;=1000,23,21))))</f>
        <v>21</v>
      </c>
      <c r="M942" s="164" t="str">
        <f t="shared" si="64"/>
        <v>SPR2014-2-0</v>
      </c>
    </row>
    <row r="943" spans="1:13">
      <c r="A943" s="167">
        <f>'Order Form'!A428</f>
        <v>104852</v>
      </c>
      <c r="B943" s="167">
        <f>'Order Form'!A428</f>
        <v>104852</v>
      </c>
      <c r="C943" s="168">
        <f t="shared" si="62"/>
        <v>104852</v>
      </c>
      <c r="D943" s="164">
        <f>'Order Form'!$N$2</f>
        <v>0</v>
      </c>
      <c r="E943" s="165">
        <f>'Order Form'!$L$11</f>
        <v>0</v>
      </c>
      <c r="F943" s="165" t="str">
        <f>IF(ISBLANK('Order Form'!$L$12),"",'Order Form'!$L$12)</f>
        <v/>
      </c>
      <c r="G943" s="165">
        <f t="shared" ca="1" si="61"/>
        <v>41493</v>
      </c>
      <c r="H943" s="166">
        <f>'Order Form'!$L$13</f>
        <v>0</v>
      </c>
      <c r="I943" s="169">
        <f>'Order Form'!F428</f>
        <v>10</v>
      </c>
      <c r="J943" s="164">
        <f>'Order Form'!L428</f>
        <v>0</v>
      </c>
      <c r="K943" s="164" t="str">
        <f t="shared" si="63"/>
        <v>F</v>
      </c>
      <c r="L943" s="164">
        <f>IF('Pricing + Order Summary'!$O$13&gt;=5000,14,IF('Pricing + Order Summary'!$O$13&gt;=3500,15,IF('Pricing + Order Summary'!$O$13&gt;=2500,16,IF('Pricing + Order Summary'!$O$13&gt;=1000,23,21))))</f>
        <v>21</v>
      </c>
      <c r="M943" s="164" t="str">
        <f t="shared" si="64"/>
        <v>SPR2014-2-0</v>
      </c>
    </row>
    <row r="944" spans="1:13">
      <c r="A944" s="167">
        <f>'Order Form'!A429</f>
        <v>104850</v>
      </c>
      <c r="B944" s="167">
        <f>'Order Form'!A429</f>
        <v>104850</v>
      </c>
      <c r="C944" s="168">
        <f t="shared" si="62"/>
        <v>104850</v>
      </c>
      <c r="D944" s="164">
        <f>'Order Form'!$N$2</f>
        <v>0</v>
      </c>
      <c r="E944" s="165">
        <f>'Order Form'!$L$11</f>
        <v>0</v>
      </c>
      <c r="F944" s="165" t="str">
        <f>IF(ISBLANK('Order Form'!$L$12),"",'Order Form'!$L$12)</f>
        <v/>
      </c>
      <c r="G944" s="165">
        <f t="shared" ca="1" si="61"/>
        <v>41493</v>
      </c>
      <c r="H944" s="166">
        <f>'Order Form'!$L$13</f>
        <v>0</v>
      </c>
      <c r="I944" s="169">
        <f>'Order Form'!F429</f>
        <v>10</v>
      </c>
      <c r="J944" s="164">
        <f>'Order Form'!L429</f>
        <v>0</v>
      </c>
      <c r="K944" s="164" t="str">
        <f t="shared" si="63"/>
        <v>F</v>
      </c>
      <c r="L944" s="164">
        <f>IF('Pricing + Order Summary'!$O$13&gt;=5000,14,IF('Pricing + Order Summary'!$O$13&gt;=3500,15,IF('Pricing + Order Summary'!$O$13&gt;=2500,16,IF('Pricing + Order Summary'!$O$13&gt;=1000,23,21))))</f>
        <v>21</v>
      </c>
      <c r="M944" s="164" t="str">
        <f t="shared" si="64"/>
        <v>SPR2014-2-0</v>
      </c>
    </row>
    <row r="945" spans="1:13">
      <c r="A945" s="167">
        <f>'Order Form'!A430</f>
        <v>105762</v>
      </c>
      <c r="B945" s="167">
        <f>'Order Form'!A430</f>
        <v>105762</v>
      </c>
      <c r="C945" s="168">
        <f t="shared" si="62"/>
        <v>105762</v>
      </c>
      <c r="D945" s="164">
        <f>'Order Form'!$N$2</f>
        <v>0</v>
      </c>
      <c r="E945" s="165">
        <f>'Order Form'!$L$11</f>
        <v>0</v>
      </c>
      <c r="F945" s="165" t="str">
        <f>IF(ISBLANK('Order Form'!$L$12),"",'Order Form'!$L$12)</f>
        <v/>
      </c>
      <c r="G945" s="165">
        <f t="shared" ca="1" si="61"/>
        <v>41493</v>
      </c>
      <c r="H945" s="166">
        <f>'Order Form'!$L$13</f>
        <v>0</v>
      </c>
      <c r="I945" s="169">
        <f>'Order Form'!F430</f>
        <v>10</v>
      </c>
      <c r="J945" s="164">
        <f>'Order Form'!L430</f>
        <v>0</v>
      </c>
      <c r="K945" s="164" t="str">
        <f t="shared" si="63"/>
        <v>F</v>
      </c>
      <c r="L945" s="164">
        <f>IF('Pricing + Order Summary'!$O$13&gt;=5000,14,IF('Pricing + Order Summary'!$O$13&gt;=3500,15,IF('Pricing + Order Summary'!$O$13&gt;=2500,16,IF('Pricing + Order Summary'!$O$13&gt;=1000,23,21))))</f>
        <v>21</v>
      </c>
      <c r="M945" s="164" t="str">
        <f t="shared" si="64"/>
        <v>SPR2014-2-0</v>
      </c>
    </row>
    <row r="946" spans="1:13">
      <c r="A946" s="167">
        <f>'Order Form'!A431</f>
        <v>100465</v>
      </c>
      <c r="B946" s="167">
        <f>'Order Form'!A431</f>
        <v>100465</v>
      </c>
      <c r="C946" s="168">
        <f t="shared" si="62"/>
        <v>100465</v>
      </c>
      <c r="D946" s="164">
        <f>'Order Form'!$N$2</f>
        <v>0</v>
      </c>
      <c r="E946" s="165">
        <f>'Order Form'!$L$11</f>
        <v>0</v>
      </c>
      <c r="F946" s="165" t="str">
        <f>IF(ISBLANK('Order Form'!$L$12),"",'Order Form'!$L$12)</f>
        <v/>
      </c>
      <c r="G946" s="165">
        <f t="shared" ca="1" si="61"/>
        <v>41493</v>
      </c>
      <c r="H946" s="166">
        <f>'Order Form'!$L$13</f>
        <v>0</v>
      </c>
      <c r="I946" s="169">
        <f>'Order Form'!F431</f>
        <v>10</v>
      </c>
      <c r="J946" s="164">
        <f>'Order Form'!L431</f>
        <v>0</v>
      </c>
      <c r="K946" s="164" t="str">
        <f t="shared" si="63"/>
        <v>F</v>
      </c>
      <c r="L946" s="164">
        <f>IF('Pricing + Order Summary'!$O$13&gt;=5000,14,IF('Pricing + Order Summary'!$O$13&gt;=3500,15,IF('Pricing + Order Summary'!$O$13&gt;=2500,16,IF('Pricing + Order Summary'!$O$13&gt;=1000,23,21))))</f>
        <v>21</v>
      </c>
      <c r="M946" s="164" t="str">
        <f t="shared" si="64"/>
        <v>SPR2014-2-0</v>
      </c>
    </row>
    <row r="947" spans="1:13">
      <c r="A947" s="167">
        <f>'Order Form'!A432</f>
        <v>105786</v>
      </c>
      <c r="B947" s="167">
        <f>'Order Form'!A432</f>
        <v>105786</v>
      </c>
      <c r="C947" s="168">
        <f t="shared" si="62"/>
        <v>105786</v>
      </c>
      <c r="D947" s="164">
        <f>'Order Form'!$N$2</f>
        <v>0</v>
      </c>
      <c r="E947" s="165">
        <f>'Order Form'!$L$11</f>
        <v>0</v>
      </c>
      <c r="F947" s="165" t="str">
        <f>IF(ISBLANK('Order Form'!$L$12),"",'Order Form'!$L$12)</f>
        <v/>
      </c>
      <c r="G947" s="165">
        <f t="shared" ca="1" si="61"/>
        <v>41493</v>
      </c>
      <c r="H947" s="166">
        <f>'Order Form'!$L$13</f>
        <v>0</v>
      </c>
      <c r="I947" s="169">
        <f>'Order Form'!F432</f>
        <v>12.5</v>
      </c>
      <c r="J947" s="164">
        <f>'Order Form'!L432</f>
        <v>0</v>
      </c>
      <c r="K947" s="164" t="str">
        <f t="shared" si="63"/>
        <v>F</v>
      </c>
      <c r="L947" s="164">
        <f>IF('Pricing + Order Summary'!$O$13&gt;=5000,14,IF('Pricing + Order Summary'!$O$13&gt;=3500,15,IF('Pricing + Order Summary'!$O$13&gt;=2500,16,IF('Pricing + Order Summary'!$O$13&gt;=1000,23,21))))</f>
        <v>21</v>
      </c>
      <c r="M947" s="164" t="str">
        <f t="shared" si="64"/>
        <v>SPR2014-2-0</v>
      </c>
    </row>
    <row r="948" spans="1:13">
      <c r="A948" s="167">
        <f>'Order Form'!A433</f>
        <v>104882</v>
      </c>
      <c r="B948" s="167">
        <f>'Order Form'!A433</f>
        <v>104882</v>
      </c>
      <c r="C948" s="168">
        <f t="shared" si="62"/>
        <v>104882</v>
      </c>
      <c r="D948" s="164">
        <f>'Order Form'!$N$2</f>
        <v>0</v>
      </c>
      <c r="E948" s="165">
        <f>'Order Form'!$L$11</f>
        <v>0</v>
      </c>
      <c r="F948" s="165" t="str">
        <f>IF(ISBLANK('Order Form'!$L$12),"",'Order Form'!$L$12)</f>
        <v/>
      </c>
      <c r="G948" s="165">
        <f t="shared" ca="1" si="61"/>
        <v>41493</v>
      </c>
      <c r="H948" s="166">
        <f>'Order Form'!$L$13</f>
        <v>0</v>
      </c>
      <c r="I948" s="169">
        <f>'Order Form'!F433</f>
        <v>12.5</v>
      </c>
      <c r="J948" s="164">
        <f>'Order Form'!L433</f>
        <v>0</v>
      </c>
      <c r="K948" s="164" t="str">
        <f t="shared" si="63"/>
        <v>F</v>
      </c>
      <c r="L948" s="164">
        <f>IF('Pricing + Order Summary'!$O$13&gt;=5000,14,IF('Pricing + Order Summary'!$O$13&gt;=3500,15,IF('Pricing + Order Summary'!$O$13&gt;=2500,16,IF('Pricing + Order Summary'!$O$13&gt;=1000,23,21))))</f>
        <v>21</v>
      </c>
      <c r="M948" s="164" t="str">
        <f t="shared" si="64"/>
        <v>SPR2014-2-0</v>
      </c>
    </row>
    <row r="949" spans="1:13">
      <c r="A949" s="167">
        <f>'Order Form'!A434</f>
        <v>104881</v>
      </c>
      <c r="B949" s="167">
        <f>'Order Form'!A434</f>
        <v>104881</v>
      </c>
      <c r="C949" s="168">
        <f t="shared" si="62"/>
        <v>104881</v>
      </c>
      <c r="D949" s="164">
        <f>'Order Form'!$N$2</f>
        <v>0</v>
      </c>
      <c r="E949" s="165">
        <f>'Order Form'!$L$11</f>
        <v>0</v>
      </c>
      <c r="F949" s="165" t="str">
        <f>IF(ISBLANK('Order Form'!$L$12),"",'Order Form'!$L$12)</f>
        <v/>
      </c>
      <c r="G949" s="165">
        <f t="shared" ca="1" si="61"/>
        <v>41493</v>
      </c>
      <c r="H949" s="166">
        <f>'Order Form'!$L$13</f>
        <v>0</v>
      </c>
      <c r="I949" s="169">
        <f>'Order Form'!F434</f>
        <v>12.5</v>
      </c>
      <c r="J949" s="164">
        <f>'Order Form'!L434</f>
        <v>0</v>
      </c>
      <c r="K949" s="164" t="str">
        <f t="shared" si="63"/>
        <v>F</v>
      </c>
      <c r="L949" s="164">
        <f>IF('Pricing + Order Summary'!$O$13&gt;=5000,14,IF('Pricing + Order Summary'!$O$13&gt;=3500,15,IF('Pricing + Order Summary'!$O$13&gt;=2500,16,IF('Pricing + Order Summary'!$O$13&gt;=1000,23,21))))</f>
        <v>21</v>
      </c>
      <c r="M949" s="164" t="str">
        <f t="shared" si="64"/>
        <v>SPR2014-2-0</v>
      </c>
    </row>
    <row r="950" spans="1:13">
      <c r="A950" s="167">
        <f>'Order Form'!A435</f>
        <v>105763</v>
      </c>
      <c r="B950" s="167">
        <f>'Order Form'!A435</f>
        <v>105763</v>
      </c>
      <c r="C950" s="168">
        <f t="shared" si="62"/>
        <v>105763</v>
      </c>
      <c r="D950" s="164">
        <f>'Order Form'!$N$2</f>
        <v>0</v>
      </c>
      <c r="E950" s="165">
        <f>'Order Form'!$L$11</f>
        <v>0</v>
      </c>
      <c r="F950" s="165" t="str">
        <f>IF(ISBLANK('Order Form'!$L$12),"",'Order Form'!$L$12)</f>
        <v/>
      </c>
      <c r="G950" s="165">
        <f t="shared" ca="1" si="61"/>
        <v>41493</v>
      </c>
      <c r="H950" s="166">
        <f>'Order Form'!$L$13</f>
        <v>0</v>
      </c>
      <c r="I950" s="169">
        <f>'Order Form'!F435</f>
        <v>12.5</v>
      </c>
      <c r="J950" s="164">
        <f>'Order Form'!L435</f>
        <v>0</v>
      </c>
      <c r="K950" s="164" t="str">
        <f t="shared" si="63"/>
        <v>F</v>
      </c>
      <c r="L950" s="164">
        <f>IF('Pricing + Order Summary'!$O$13&gt;=5000,14,IF('Pricing + Order Summary'!$O$13&gt;=3500,15,IF('Pricing + Order Summary'!$O$13&gt;=2500,16,IF('Pricing + Order Summary'!$O$13&gt;=1000,23,21))))</f>
        <v>21</v>
      </c>
      <c r="M950" s="164" t="str">
        <f t="shared" si="64"/>
        <v>SPR2014-2-0</v>
      </c>
    </row>
    <row r="951" spans="1:13">
      <c r="A951" s="167">
        <f>'Order Form'!A436</f>
        <v>104883</v>
      </c>
      <c r="B951" s="167">
        <f>'Order Form'!A436</f>
        <v>104883</v>
      </c>
      <c r="C951" s="168">
        <f t="shared" si="62"/>
        <v>104883</v>
      </c>
      <c r="D951" s="164">
        <f>'Order Form'!$N$2</f>
        <v>0</v>
      </c>
      <c r="E951" s="165">
        <f>'Order Form'!$L$11</f>
        <v>0</v>
      </c>
      <c r="F951" s="165" t="str">
        <f>IF(ISBLANK('Order Form'!$L$12),"",'Order Form'!$L$12)</f>
        <v/>
      </c>
      <c r="G951" s="165">
        <f t="shared" ca="1" si="61"/>
        <v>41493</v>
      </c>
      <c r="H951" s="166">
        <f>'Order Form'!$L$13</f>
        <v>0</v>
      </c>
      <c r="I951" s="169">
        <f>'Order Form'!F436</f>
        <v>12.5</v>
      </c>
      <c r="J951" s="164">
        <f>'Order Form'!L436</f>
        <v>0</v>
      </c>
      <c r="K951" s="164" t="str">
        <f t="shared" si="63"/>
        <v>F</v>
      </c>
      <c r="L951" s="164">
        <f>IF('Pricing + Order Summary'!$O$13&gt;=5000,14,IF('Pricing + Order Summary'!$O$13&gt;=3500,15,IF('Pricing + Order Summary'!$O$13&gt;=2500,16,IF('Pricing + Order Summary'!$O$13&gt;=1000,23,21))))</f>
        <v>21</v>
      </c>
      <c r="M951" s="164" t="str">
        <f t="shared" si="64"/>
        <v>SPR2014-2-0</v>
      </c>
    </row>
    <row r="952" spans="1:13">
      <c r="A952" s="167">
        <f>'Order Form'!A437</f>
        <v>105764</v>
      </c>
      <c r="B952" s="167">
        <f>'Order Form'!A437</f>
        <v>105764</v>
      </c>
      <c r="C952" s="168">
        <f t="shared" si="62"/>
        <v>105764</v>
      </c>
      <c r="D952" s="164">
        <f>'Order Form'!$N$2</f>
        <v>0</v>
      </c>
      <c r="E952" s="165">
        <f>'Order Form'!$L$11</f>
        <v>0</v>
      </c>
      <c r="F952" s="165" t="str">
        <f>IF(ISBLANK('Order Form'!$L$12),"",'Order Form'!$L$12)</f>
        <v/>
      </c>
      <c r="G952" s="165">
        <f t="shared" ca="1" si="61"/>
        <v>41493</v>
      </c>
      <c r="H952" s="166">
        <f>'Order Form'!$L$13</f>
        <v>0</v>
      </c>
      <c r="I952" s="169">
        <f>'Order Form'!F437</f>
        <v>12.5</v>
      </c>
      <c r="J952" s="164">
        <f>'Order Form'!L437</f>
        <v>0</v>
      </c>
      <c r="K952" s="164" t="str">
        <f t="shared" si="63"/>
        <v>F</v>
      </c>
      <c r="L952" s="164">
        <f>IF('Pricing + Order Summary'!$O$13&gt;=5000,14,IF('Pricing + Order Summary'!$O$13&gt;=3500,15,IF('Pricing + Order Summary'!$O$13&gt;=2500,16,IF('Pricing + Order Summary'!$O$13&gt;=1000,23,21))))</f>
        <v>21</v>
      </c>
      <c r="M952" s="164" t="str">
        <f t="shared" si="64"/>
        <v>SPR2014-2-0</v>
      </c>
    </row>
    <row r="953" spans="1:13">
      <c r="A953" s="167">
        <f>'Order Form'!A438</f>
        <v>100204</v>
      </c>
      <c r="B953" s="167">
        <f>'Order Form'!A438</f>
        <v>100204</v>
      </c>
      <c r="C953" s="168">
        <f t="shared" si="62"/>
        <v>100204</v>
      </c>
      <c r="D953" s="164">
        <f>'Order Form'!$N$2</f>
        <v>0</v>
      </c>
      <c r="E953" s="165">
        <f>'Order Form'!$L$11</f>
        <v>0</v>
      </c>
      <c r="F953" s="165" t="str">
        <f>IF(ISBLANK('Order Form'!$L$12),"",'Order Form'!$L$12)</f>
        <v/>
      </c>
      <c r="G953" s="165">
        <f t="shared" ca="1" si="61"/>
        <v>41493</v>
      </c>
      <c r="H953" s="166">
        <f>'Order Form'!$L$13</f>
        <v>0</v>
      </c>
      <c r="I953" s="169">
        <f>'Order Form'!F438</f>
        <v>14.5</v>
      </c>
      <c r="J953" s="164">
        <f>'Order Form'!L438</f>
        <v>0</v>
      </c>
      <c r="K953" s="164" t="str">
        <f t="shared" si="63"/>
        <v>F</v>
      </c>
      <c r="L953" s="164">
        <f>IF('Pricing + Order Summary'!$O$13&gt;=5000,14,IF('Pricing + Order Summary'!$O$13&gt;=3500,15,IF('Pricing + Order Summary'!$O$13&gt;=2500,16,IF('Pricing + Order Summary'!$O$13&gt;=1000,23,21))))</f>
        <v>21</v>
      </c>
      <c r="M953" s="164" t="str">
        <f t="shared" si="64"/>
        <v>SPR2014-2-0</v>
      </c>
    </row>
    <row r="954" spans="1:13">
      <c r="A954" s="167">
        <f>'Order Form'!A439</f>
        <v>100202</v>
      </c>
      <c r="B954" s="167">
        <f>'Order Form'!A439</f>
        <v>100202</v>
      </c>
      <c r="C954" s="168">
        <f t="shared" si="62"/>
        <v>100202</v>
      </c>
      <c r="D954" s="164">
        <f>'Order Form'!$N$2</f>
        <v>0</v>
      </c>
      <c r="E954" s="165">
        <f>'Order Form'!$L$11</f>
        <v>0</v>
      </c>
      <c r="F954" s="165" t="str">
        <f>IF(ISBLANK('Order Form'!$L$12),"",'Order Form'!$L$12)</f>
        <v/>
      </c>
      <c r="G954" s="165">
        <f t="shared" ca="1" si="61"/>
        <v>41493</v>
      </c>
      <c r="H954" s="166">
        <f>'Order Form'!$L$13</f>
        <v>0</v>
      </c>
      <c r="I954" s="169">
        <f>'Order Form'!F439</f>
        <v>14.5</v>
      </c>
      <c r="J954" s="164">
        <f>'Order Form'!L439</f>
        <v>0</v>
      </c>
      <c r="K954" s="164" t="str">
        <f t="shared" si="63"/>
        <v>F</v>
      </c>
      <c r="L954" s="164">
        <f>IF('Pricing + Order Summary'!$O$13&gt;=5000,14,IF('Pricing + Order Summary'!$O$13&gt;=3500,15,IF('Pricing + Order Summary'!$O$13&gt;=2500,16,IF('Pricing + Order Summary'!$O$13&gt;=1000,23,21))))</f>
        <v>21</v>
      </c>
      <c r="M954" s="164" t="str">
        <f t="shared" si="64"/>
        <v>SPR2014-2-0</v>
      </c>
    </row>
    <row r="955" spans="1:13">
      <c r="A955" s="167">
        <f>'Order Form'!A440</f>
        <v>100203</v>
      </c>
      <c r="B955" s="167">
        <f>'Order Form'!A440</f>
        <v>100203</v>
      </c>
      <c r="C955" s="168">
        <f t="shared" si="62"/>
        <v>100203</v>
      </c>
      <c r="D955" s="164">
        <f>'Order Form'!$N$2</f>
        <v>0</v>
      </c>
      <c r="E955" s="165">
        <f>'Order Form'!$L$11</f>
        <v>0</v>
      </c>
      <c r="F955" s="165" t="str">
        <f>IF(ISBLANK('Order Form'!$L$12),"",'Order Form'!$L$12)</f>
        <v/>
      </c>
      <c r="G955" s="165">
        <f t="shared" ca="1" si="61"/>
        <v>41493</v>
      </c>
      <c r="H955" s="166">
        <f>'Order Form'!$L$13</f>
        <v>0</v>
      </c>
      <c r="I955" s="169">
        <f>'Order Form'!F440</f>
        <v>14.5</v>
      </c>
      <c r="J955" s="164">
        <f>'Order Form'!L440</f>
        <v>0</v>
      </c>
      <c r="K955" s="164" t="str">
        <f t="shared" si="63"/>
        <v>F</v>
      </c>
      <c r="L955" s="164">
        <f>IF('Pricing + Order Summary'!$O$13&gt;=5000,14,IF('Pricing + Order Summary'!$O$13&gt;=3500,15,IF('Pricing + Order Summary'!$O$13&gt;=2500,16,IF('Pricing + Order Summary'!$O$13&gt;=1000,23,21))))</f>
        <v>21</v>
      </c>
      <c r="M955" s="164" t="str">
        <f t="shared" si="64"/>
        <v>SPR2014-2-0</v>
      </c>
    </row>
    <row r="956" spans="1:13">
      <c r="A956" s="167">
        <f>'Order Form'!A441</f>
        <v>100635</v>
      </c>
      <c r="B956" s="167">
        <f>'Order Form'!A441</f>
        <v>100635</v>
      </c>
      <c r="C956" s="168">
        <f t="shared" si="62"/>
        <v>100635</v>
      </c>
      <c r="D956" s="164">
        <f>'Order Form'!$N$2</f>
        <v>0</v>
      </c>
      <c r="E956" s="165">
        <f>'Order Form'!$L$11</f>
        <v>0</v>
      </c>
      <c r="F956" s="165" t="str">
        <f>IF(ISBLANK('Order Form'!$L$12),"",'Order Form'!$L$12)</f>
        <v/>
      </c>
      <c r="G956" s="165">
        <f t="shared" ca="1" si="61"/>
        <v>41493</v>
      </c>
      <c r="H956" s="166">
        <f>'Order Form'!$L$13</f>
        <v>0</v>
      </c>
      <c r="I956" s="169">
        <f>'Order Form'!F441</f>
        <v>14.5</v>
      </c>
      <c r="J956" s="164">
        <f>'Order Form'!L441</f>
        <v>0</v>
      </c>
      <c r="K956" s="164" t="str">
        <f t="shared" si="63"/>
        <v>F</v>
      </c>
      <c r="L956" s="164">
        <f>IF('Pricing + Order Summary'!$O$13&gt;=5000,14,IF('Pricing + Order Summary'!$O$13&gt;=3500,15,IF('Pricing + Order Summary'!$O$13&gt;=2500,16,IF('Pricing + Order Summary'!$O$13&gt;=1000,23,21))))</f>
        <v>21</v>
      </c>
      <c r="M956" s="164" t="str">
        <f t="shared" si="64"/>
        <v>SPR2014-2-0</v>
      </c>
    </row>
    <row r="957" spans="1:13">
      <c r="A957" s="167">
        <f>'Order Form'!A442</f>
        <v>104771</v>
      </c>
      <c r="B957" s="167">
        <f>'Order Form'!A442</f>
        <v>104771</v>
      </c>
      <c r="C957" s="168">
        <f t="shared" si="62"/>
        <v>104771</v>
      </c>
      <c r="D957" s="164">
        <f>'Order Form'!$N$2</f>
        <v>0</v>
      </c>
      <c r="E957" s="165">
        <f>'Order Form'!$L$11</f>
        <v>0</v>
      </c>
      <c r="F957" s="165" t="str">
        <f>IF(ISBLANK('Order Form'!$L$12),"",'Order Form'!$L$12)</f>
        <v/>
      </c>
      <c r="G957" s="165">
        <f t="shared" ca="1" si="61"/>
        <v>41493</v>
      </c>
      <c r="H957" s="166">
        <f>'Order Form'!$L$13</f>
        <v>0</v>
      </c>
      <c r="I957" s="169">
        <f>'Order Form'!F442</f>
        <v>14.5</v>
      </c>
      <c r="J957" s="164">
        <f>'Order Form'!L442</f>
        <v>0</v>
      </c>
      <c r="K957" s="164" t="str">
        <f t="shared" si="63"/>
        <v>F</v>
      </c>
      <c r="L957" s="164">
        <f>IF('Pricing + Order Summary'!$O$13&gt;=5000,14,IF('Pricing + Order Summary'!$O$13&gt;=3500,15,IF('Pricing + Order Summary'!$O$13&gt;=2500,16,IF('Pricing + Order Summary'!$O$13&gt;=1000,23,21))))</f>
        <v>21</v>
      </c>
      <c r="M957" s="164" t="str">
        <f t="shared" si="64"/>
        <v>SPR2014-2-0</v>
      </c>
    </row>
    <row r="958" spans="1:13">
      <c r="A958" s="167">
        <f>'Order Form'!A443</f>
        <v>100205</v>
      </c>
      <c r="B958" s="167">
        <f>'Order Form'!A443</f>
        <v>100205</v>
      </c>
      <c r="C958" s="168">
        <f t="shared" si="62"/>
        <v>100205</v>
      </c>
      <c r="D958" s="164">
        <f>'Order Form'!$N$2</f>
        <v>0</v>
      </c>
      <c r="E958" s="165">
        <f>'Order Form'!$L$11</f>
        <v>0</v>
      </c>
      <c r="F958" s="165" t="str">
        <f>IF(ISBLANK('Order Form'!$L$12),"",'Order Form'!$L$12)</f>
        <v/>
      </c>
      <c r="G958" s="165">
        <f t="shared" ca="1" si="61"/>
        <v>41493</v>
      </c>
      <c r="H958" s="166">
        <f>'Order Form'!$L$13</f>
        <v>0</v>
      </c>
      <c r="I958" s="169">
        <f>'Order Form'!F443</f>
        <v>14.5</v>
      </c>
      <c r="J958" s="164">
        <f>'Order Form'!L443</f>
        <v>0</v>
      </c>
      <c r="K958" s="164" t="str">
        <f t="shared" si="63"/>
        <v>F</v>
      </c>
      <c r="L958" s="164">
        <f>IF('Pricing + Order Summary'!$O$13&gt;=5000,14,IF('Pricing + Order Summary'!$O$13&gt;=3500,15,IF('Pricing + Order Summary'!$O$13&gt;=2500,16,IF('Pricing + Order Summary'!$O$13&gt;=1000,23,21))))</f>
        <v>21</v>
      </c>
      <c r="M958" s="164" t="str">
        <f t="shared" si="64"/>
        <v>SPR2014-2-0</v>
      </c>
    </row>
    <row r="959" spans="1:13">
      <c r="A959" s="167">
        <f>'Order Form'!A444</f>
        <v>100636</v>
      </c>
      <c r="B959" s="167">
        <f>'Order Form'!A444</f>
        <v>100636</v>
      </c>
      <c r="C959" s="168">
        <f t="shared" si="62"/>
        <v>100636</v>
      </c>
      <c r="D959" s="164">
        <f>'Order Form'!$N$2</f>
        <v>0</v>
      </c>
      <c r="E959" s="165">
        <f>'Order Form'!$L$11</f>
        <v>0</v>
      </c>
      <c r="F959" s="165" t="str">
        <f>IF(ISBLANK('Order Form'!$L$12),"",'Order Form'!$L$12)</f>
        <v/>
      </c>
      <c r="G959" s="165">
        <f t="shared" ca="1" si="61"/>
        <v>41493</v>
      </c>
      <c r="H959" s="166">
        <f>'Order Form'!$L$13</f>
        <v>0</v>
      </c>
      <c r="I959" s="169">
        <f>'Order Form'!F444</f>
        <v>14.5</v>
      </c>
      <c r="J959" s="164">
        <f>'Order Form'!L444</f>
        <v>0</v>
      </c>
      <c r="K959" s="164" t="str">
        <f t="shared" si="63"/>
        <v>F</v>
      </c>
      <c r="L959" s="164">
        <f>IF('Pricing + Order Summary'!$O$13&gt;=5000,14,IF('Pricing + Order Summary'!$O$13&gt;=3500,15,IF('Pricing + Order Summary'!$O$13&gt;=2500,16,IF('Pricing + Order Summary'!$O$13&gt;=1000,23,21))))</f>
        <v>21</v>
      </c>
      <c r="M959" s="164" t="str">
        <f t="shared" si="64"/>
        <v>SPR2014-2-0</v>
      </c>
    </row>
    <row r="960" spans="1:13">
      <c r="A960" s="167">
        <f>'Order Form'!A445</f>
        <v>100637</v>
      </c>
      <c r="B960" s="167">
        <f>'Order Form'!A445</f>
        <v>100637</v>
      </c>
      <c r="C960" s="168">
        <f t="shared" si="62"/>
        <v>100637</v>
      </c>
      <c r="D960" s="164">
        <f>'Order Form'!$N$2</f>
        <v>0</v>
      </c>
      <c r="E960" s="165">
        <f>'Order Form'!$L$11</f>
        <v>0</v>
      </c>
      <c r="F960" s="165" t="str">
        <f>IF(ISBLANK('Order Form'!$L$12),"",'Order Form'!$L$12)</f>
        <v/>
      </c>
      <c r="G960" s="165">
        <f t="shared" ca="1" si="61"/>
        <v>41493</v>
      </c>
      <c r="H960" s="166">
        <f>'Order Form'!$L$13</f>
        <v>0</v>
      </c>
      <c r="I960" s="169">
        <f>'Order Form'!F445</f>
        <v>14.5</v>
      </c>
      <c r="J960" s="164">
        <f>'Order Form'!L445</f>
        <v>0</v>
      </c>
      <c r="K960" s="164" t="str">
        <f t="shared" si="63"/>
        <v>F</v>
      </c>
      <c r="L960" s="164">
        <f>IF('Pricing + Order Summary'!$O$13&gt;=5000,14,IF('Pricing + Order Summary'!$O$13&gt;=3500,15,IF('Pricing + Order Summary'!$O$13&gt;=2500,16,IF('Pricing + Order Summary'!$O$13&gt;=1000,23,21))))</f>
        <v>21</v>
      </c>
      <c r="M960" s="164" t="str">
        <f t="shared" si="64"/>
        <v>SPR2014-2-0</v>
      </c>
    </row>
    <row r="961" spans="1:13">
      <c r="A961" s="167">
        <f>'Order Form'!A446</f>
        <v>104731</v>
      </c>
      <c r="B961" s="167">
        <f>'Order Form'!A446</f>
        <v>104731</v>
      </c>
      <c r="C961" s="168">
        <f t="shared" si="62"/>
        <v>104731</v>
      </c>
      <c r="D961" s="164">
        <f>'Order Form'!$N$2</f>
        <v>0</v>
      </c>
      <c r="E961" s="165">
        <f>'Order Form'!$L$11</f>
        <v>0</v>
      </c>
      <c r="F961" s="165" t="str">
        <f>IF(ISBLANK('Order Form'!$L$12),"",'Order Form'!$L$12)</f>
        <v/>
      </c>
      <c r="G961" s="165">
        <f t="shared" ca="1" si="61"/>
        <v>41493</v>
      </c>
      <c r="H961" s="166">
        <f>'Order Form'!$L$13</f>
        <v>0</v>
      </c>
      <c r="I961" s="169">
        <f>'Order Form'!F446</f>
        <v>16</v>
      </c>
      <c r="J961" s="164">
        <f>'Order Form'!L446</f>
        <v>0</v>
      </c>
      <c r="K961" s="164" t="str">
        <f t="shared" si="63"/>
        <v>F</v>
      </c>
      <c r="L961" s="164">
        <f>IF('Pricing + Order Summary'!$O$13&gt;=5000,14,IF('Pricing + Order Summary'!$O$13&gt;=3500,15,IF('Pricing + Order Summary'!$O$13&gt;=2500,16,IF('Pricing + Order Summary'!$O$13&gt;=1000,23,21))))</f>
        <v>21</v>
      </c>
      <c r="M961" s="164" t="str">
        <f t="shared" si="64"/>
        <v>SPR2014-2-0</v>
      </c>
    </row>
    <row r="962" spans="1:13">
      <c r="A962" s="167">
        <f>'Order Form'!A447</f>
        <v>104728</v>
      </c>
      <c r="B962" s="167">
        <f>'Order Form'!A447</f>
        <v>104728</v>
      </c>
      <c r="C962" s="168">
        <f t="shared" si="62"/>
        <v>104728</v>
      </c>
      <c r="D962" s="164">
        <f>'Order Form'!$N$2</f>
        <v>0</v>
      </c>
      <c r="E962" s="165">
        <f>'Order Form'!$L$11</f>
        <v>0</v>
      </c>
      <c r="F962" s="165" t="str">
        <f>IF(ISBLANK('Order Form'!$L$12),"",'Order Form'!$L$12)</f>
        <v/>
      </c>
      <c r="G962" s="165">
        <f t="shared" ref="G962:G1025" ca="1" si="65">TODAY()</f>
        <v>41493</v>
      </c>
      <c r="H962" s="166">
        <f>'Order Form'!$L$13</f>
        <v>0</v>
      </c>
      <c r="I962" s="169">
        <f>'Order Form'!F447</f>
        <v>16</v>
      </c>
      <c r="J962" s="164">
        <f>'Order Form'!L447</f>
        <v>0</v>
      </c>
      <c r="K962" s="164" t="str">
        <f t="shared" si="63"/>
        <v>F</v>
      </c>
      <c r="L962" s="164">
        <f>IF('Pricing + Order Summary'!$O$13&gt;=5000,14,IF('Pricing + Order Summary'!$O$13&gt;=3500,15,IF('Pricing + Order Summary'!$O$13&gt;=2500,16,IF('Pricing + Order Summary'!$O$13&gt;=1000,23,21))))</f>
        <v>21</v>
      </c>
      <c r="M962" s="164" t="str">
        <f t="shared" si="64"/>
        <v>SPR2014-2-0</v>
      </c>
    </row>
    <row r="963" spans="1:13">
      <c r="A963" s="167">
        <f>'Order Form'!A448</f>
        <v>104730</v>
      </c>
      <c r="B963" s="167">
        <f>'Order Form'!A448</f>
        <v>104730</v>
      </c>
      <c r="C963" s="168">
        <f t="shared" si="62"/>
        <v>104730</v>
      </c>
      <c r="D963" s="164">
        <f>'Order Form'!$N$2</f>
        <v>0</v>
      </c>
      <c r="E963" s="165">
        <f>'Order Form'!$L$11</f>
        <v>0</v>
      </c>
      <c r="F963" s="165" t="str">
        <f>IF(ISBLANK('Order Form'!$L$12),"",'Order Form'!$L$12)</f>
        <v/>
      </c>
      <c r="G963" s="165">
        <f t="shared" ca="1" si="65"/>
        <v>41493</v>
      </c>
      <c r="H963" s="166">
        <f>'Order Form'!$L$13</f>
        <v>0</v>
      </c>
      <c r="I963" s="169">
        <f>'Order Form'!F448</f>
        <v>16</v>
      </c>
      <c r="J963" s="164">
        <f>'Order Form'!L448</f>
        <v>0</v>
      </c>
      <c r="K963" s="164" t="str">
        <f t="shared" si="63"/>
        <v>F</v>
      </c>
      <c r="L963" s="164">
        <f>IF('Pricing + Order Summary'!$O$13&gt;=5000,14,IF('Pricing + Order Summary'!$O$13&gt;=3500,15,IF('Pricing + Order Summary'!$O$13&gt;=2500,16,IF('Pricing + Order Summary'!$O$13&gt;=1000,23,21))))</f>
        <v>21</v>
      </c>
      <c r="M963" s="164" t="str">
        <f t="shared" si="64"/>
        <v>SPR2014-2-0</v>
      </c>
    </row>
    <row r="964" spans="1:13">
      <c r="A964" s="167">
        <f>'Order Form'!A449</f>
        <v>104729</v>
      </c>
      <c r="B964" s="167">
        <f>'Order Form'!A449</f>
        <v>104729</v>
      </c>
      <c r="C964" s="168">
        <f t="shared" si="62"/>
        <v>104729</v>
      </c>
      <c r="D964" s="164">
        <f>'Order Form'!$N$2</f>
        <v>0</v>
      </c>
      <c r="E964" s="165">
        <f>'Order Form'!$L$11</f>
        <v>0</v>
      </c>
      <c r="F964" s="165" t="str">
        <f>IF(ISBLANK('Order Form'!$L$12),"",'Order Form'!$L$12)</f>
        <v/>
      </c>
      <c r="G964" s="165">
        <f t="shared" ca="1" si="65"/>
        <v>41493</v>
      </c>
      <c r="H964" s="166">
        <f>'Order Form'!$L$13</f>
        <v>0</v>
      </c>
      <c r="I964" s="169">
        <f>'Order Form'!F449</f>
        <v>16</v>
      </c>
      <c r="J964" s="164">
        <f>'Order Form'!L449</f>
        <v>0</v>
      </c>
      <c r="K964" s="164" t="str">
        <f t="shared" si="63"/>
        <v>F</v>
      </c>
      <c r="L964" s="164">
        <f>IF('Pricing + Order Summary'!$O$13&gt;=5000,14,IF('Pricing + Order Summary'!$O$13&gt;=3500,15,IF('Pricing + Order Summary'!$O$13&gt;=2500,16,IF('Pricing + Order Summary'!$O$13&gt;=1000,23,21))))</f>
        <v>21</v>
      </c>
      <c r="M964" s="164" t="str">
        <f t="shared" si="64"/>
        <v>SPR2014-2-0</v>
      </c>
    </row>
    <row r="965" spans="1:13">
      <c r="A965" s="167">
        <f>'Order Form'!A450</f>
        <v>105511</v>
      </c>
      <c r="B965" s="167">
        <f>'Order Form'!A450</f>
        <v>105511</v>
      </c>
      <c r="C965" s="168">
        <f t="shared" si="62"/>
        <v>105511</v>
      </c>
      <c r="D965" s="164">
        <f>'Order Form'!$N$2</f>
        <v>0</v>
      </c>
      <c r="E965" s="165">
        <f>'Order Form'!$L$11</f>
        <v>0</v>
      </c>
      <c r="F965" s="165" t="str">
        <f>IF(ISBLANK('Order Form'!$L$12),"",'Order Form'!$L$12)</f>
        <v/>
      </c>
      <c r="G965" s="165">
        <f t="shared" ca="1" si="65"/>
        <v>41493</v>
      </c>
      <c r="H965" s="166">
        <f>'Order Form'!$L$13</f>
        <v>0</v>
      </c>
      <c r="I965" s="169">
        <f>'Order Form'!F450</f>
        <v>16</v>
      </c>
      <c r="J965" s="164">
        <f>'Order Form'!L450</f>
        <v>0</v>
      </c>
      <c r="K965" s="164" t="str">
        <f t="shared" si="63"/>
        <v>F</v>
      </c>
      <c r="L965" s="164">
        <f>IF('Pricing + Order Summary'!$O$13&gt;=5000,14,IF('Pricing + Order Summary'!$O$13&gt;=3500,15,IF('Pricing + Order Summary'!$O$13&gt;=2500,16,IF('Pricing + Order Summary'!$O$13&gt;=1000,23,21))))</f>
        <v>21</v>
      </c>
      <c r="M965" s="164" t="str">
        <f t="shared" si="64"/>
        <v>SPR2014-2-0</v>
      </c>
    </row>
    <row r="966" spans="1:13">
      <c r="A966" s="167">
        <f>'Order Form'!A451</f>
        <v>105513</v>
      </c>
      <c r="B966" s="167">
        <f>'Order Form'!A451</f>
        <v>105513</v>
      </c>
      <c r="C966" s="168">
        <f t="shared" si="62"/>
        <v>105513</v>
      </c>
      <c r="D966" s="164">
        <f>'Order Form'!$N$2</f>
        <v>0</v>
      </c>
      <c r="E966" s="165">
        <f>'Order Form'!$L$11</f>
        <v>0</v>
      </c>
      <c r="F966" s="165" t="str">
        <f>IF(ISBLANK('Order Form'!$L$12),"",'Order Form'!$L$12)</f>
        <v/>
      </c>
      <c r="G966" s="165">
        <f t="shared" ca="1" si="65"/>
        <v>41493</v>
      </c>
      <c r="H966" s="166">
        <f>'Order Form'!$L$13</f>
        <v>0</v>
      </c>
      <c r="I966" s="169">
        <f>'Order Form'!F451</f>
        <v>16</v>
      </c>
      <c r="J966" s="164">
        <f>'Order Form'!L451</f>
        <v>0</v>
      </c>
      <c r="K966" s="164" t="str">
        <f t="shared" si="63"/>
        <v>F</v>
      </c>
      <c r="L966" s="164">
        <f>IF('Pricing + Order Summary'!$O$13&gt;=5000,14,IF('Pricing + Order Summary'!$O$13&gt;=3500,15,IF('Pricing + Order Summary'!$O$13&gt;=2500,16,IF('Pricing + Order Summary'!$O$13&gt;=1000,23,21))))</f>
        <v>21</v>
      </c>
      <c r="M966" s="164" t="str">
        <f t="shared" si="64"/>
        <v>SPR2014-2-0</v>
      </c>
    </row>
    <row r="967" spans="1:13">
      <c r="A967" s="167">
        <f>'Order Form'!A452</f>
        <v>101041</v>
      </c>
      <c r="B967" s="167">
        <f>'Order Form'!A452</f>
        <v>101041</v>
      </c>
      <c r="C967" s="168">
        <f t="shared" si="62"/>
        <v>101041</v>
      </c>
      <c r="D967" s="164">
        <f>'Order Form'!$N$2</f>
        <v>0</v>
      </c>
      <c r="E967" s="165">
        <f>'Order Form'!$L$11</f>
        <v>0</v>
      </c>
      <c r="F967" s="165" t="str">
        <f>IF(ISBLANK('Order Form'!$L$12),"",'Order Form'!$L$12)</f>
        <v/>
      </c>
      <c r="G967" s="165">
        <f t="shared" ca="1" si="65"/>
        <v>41493</v>
      </c>
      <c r="H967" s="166">
        <f>'Order Form'!$L$13</f>
        <v>0</v>
      </c>
      <c r="I967" s="169">
        <f>'Order Form'!F452</f>
        <v>16</v>
      </c>
      <c r="J967" s="164">
        <f>'Order Form'!L452</f>
        <v>0</v>
      </c>
      <c r="K967" s="164" t="str">
        <f t="shared" si="63"/>
        <v>F</v>
      </c>
      <c r="L967" s="164">
        <f>IF('Pricing + Order Summary'!$O$13&gt;=5000,14,IF('Pricing + Order Summary'!$O$13&gt;=3500,15,IF('Pricing + Order Summary'!$O$13&gt;=2500,16,IF('Pricing + Order Summary'!$O$13&gt;=1000,23,21))))</f>
        <v>21</v>
      </c>
      <c r="M967" s="164" t="str">
        <f t="shared" si="64"/>
        <v>SPR2014-2-0</v>
      </c>
    </row>
    <row r="968" spans="1:13">
      <c r="A968" s="167">
        <f>'Order Form'!A453</f>
        <v>100639</v>
      </c>
      <c r="B968" s="167">
        <f>'Order Form'!A453</f>
        <v>100639</v>
      </c>
      <c r="C968" s="168">
        <f t="shared" si="62"/>
        <v>100639</v>
      </c>
      <c r="D968" s="164">
        <f>'Order Form'!$N$2</f>
        <v>0</v>
      </c>
      <c r="E968" s="165">
        <f>'Order Form'!$L$11</f>
        <v>0</v>
      </c>
      <c r="F968" s="165" t="str">
        <f>IF(ISBLANK('Order Form'!$L$12),"",'Order Form'!$L$12)</f>
        <v/>
      </c>
      <c r="G968" s="165">
        <f t="shared" ca="1" si="65"/>
        <v>41493</v>
      </c>
      <c r="H968" s="166">
        <f>'Order Form'!$L$13</f>
        <v>0</v>
      </c>
      <c r="I968" s="169">
        <f>'Order Form'!F453</f>
        <v>16</v>
      </c>
      <c r="J968" s="164">
        <f>'Order Form'!L453</f>
        <v>0</v>
      </c>
      <c r="K968" s="164" t="str">
        <f t="shared" si="63"/>
        <v>F</v>
      </c>
      <c r="L968" s="164">
        <f>IF('Pricing + Order Summary'!$O$13&gt;=5000,14,IF('Pricing + Order Summary'!$O$13&gt;=3500,15,IF('Pricing + Order Summary'!$O$13&gt;=2500,16,IF('Pricing + Order Summary'!$O$13&gt;=1000,23,21))))</f>
        <v>21</v>
      </c>
      <c r="M968" s="164" t="str">
        <f t="shared" si="64"/>
        <v>SPR2014-2-0</v>
      </c>
    </row>
    <row r="969" spans="1:13">
      <c r="A969" s="167">
        <f>'Order Form'!A454</f>
        <v>105574</v>
      </c>
      <c r="B969" s="167">
        <f>'Order Form'!A454</f>
        <v>105574</v>
      </c>
      <c r="C969" s="168">
        <f t="shared" si="62"/>
        <v>105574</v>
      </c>
      <c r="D969" s="164">
        <f>'Order Form'!$N$2</f>
        <v>0</v>
      </c>
      <c r="E969" s="165">
        <f>'Order Form'!$L$11</f>
        <v>0</v>
      </c>
      <c r="F969" s="165" t="str">
        <f>IF(ISBLANK('Order Form'!$L$12),"",'Order Form'!$L$12)</f>
        <v/>
      </c>
      <c r="G969" s="165">
        <f t="shared" ca="1" si="65"/>
        <v>41493</v>
      </c>
      <c r="H969" s="166">
        <f>'Order Form'!$L$13</f>
        <v>0</v>
      </c>
      <c r="I969" s="169">
        <f>'Order Form'!F454</f>
        <v>14.75</v>
      </c>
      <c r="J969" s="164">
        <f>'Order Form'!L454</f>
        <v>0</v>
      </c>
      <c r="K969" s="164" t="str">
        <f t="shared" si="63"/>
        <v>F</v>
      </c>
      <c r="L969" s="164">
        <f>IF('Pricing + Order Summary'!$O$13&gt;=5000,14,IF('Pricing + Order Summary'!$O$13&gt;=3500,15,IF('Pricing + Order Summary'!$O$13&gt;=2500,16,IF('Pricing + Order Summary'!$O$13&gt;=1000,23,21))))</f>
        <v>21</v>
      </c>
      <c r="M969" s="164" t="str">
        <f t="shared" si="64"/>
        <v>SPR2014-2-0</v>
      </c>
    </row>
    <row r="970" spans="1:13">
      <c r="A970" s="167">
        <f>'Order Form'!A455</f>
        <v>105575</v>
      </c>
      <c r="B970" s="167">
        <f>'Order Form'!A455</f>
        <v>105575</v>
      </c>
      <c r="C970" s="168">
        <f t="shared" si="62"/>
        <v>105575</v>
      </c>
      <c r="D970" s="164">
        <f>'Order Form'!$N$2</f>
        <v>0</v>
      </c>
      <c r="E970" s="165">
        <f>'Order Form'!$L$11</f>
        <v>0</v>
      </c>
      <c r="F970" s="165" t="str">
        <f>IF(ISBLANK('Order Form'!$L$12),"",'Order Form'!$L$12)</f>
        <v/>
      </c>
      <c r="G970" s="165">
        <f t="shared" ca="1" si="65"/>
        <v>41493</v>
      </c>
      <c r="H970" s="166">
        <f>'Order Form'!$L$13</f>
        <v>0</v>
      </c>
      <c r="I970" s="169">
        <f>'Order Form'!F455</f>
        <v>14.75</v>
      </c>
      <c r="J970" s="164">
        <f>'Order Form'!L455</f>
        <v>0</v>
      </c>
      <c r="K970" s="164" t="str">
        <f t="shared" si="63"/>
        <v>F</v>
      </c>
      <c r="L970" s="164">
        <f>IF('Pricing + Order Summary'!$O$13&gt;=5000,14,IF('Pricing + Order Summary'!$O$13&gt;=3500,15,IF('Pricing + Order Summary'!$O$13&gt;=2500,16,IF('Pricing + Order Summary'!$O$13&gt;=1000,23,21))))</f>
        <v>21</v>
      </c>
      <c r="M970" s="164" t="str">
        <f t="shared" si="64"/>
        <v>SPR2014-2-0</v>
      </c>
    </row>
    <row r="971" spans="1:13">
      <c r="A971" s="167">
        <f>'Order Form'!A456</f>
        <v>105781</v>
      </c>
      <c r="B971" s="167">
        <f>'Order Form'!A456</f>
        <v>105781</v>
      </c>
      <c r="C971" s="168">
        <f t="shared" si="62"/>
        <v>105781</v>
      </c>
      <c r="D971" s="164">
        <f>'Order Form'!$N$2</f>
        <v>0</v>
      </c>
      <c r="E971" s="165">
        <f>'Order Form'!$L$11</f>
        <v>0</v>
      </c>
      <c r="F971" s="165" t="str">
        <f>IF(ISBLANK('Order Form'!$L$12),"",'Order Form'!$L$12)</f>
        <v/>
      </c>
      <c r="G971" s="165">
        <f t="shared" ca="1" si="65"/>
        <v>41493</v>
      </c>
      <c r="H971" s="166">
        <f>'Order Form'!$L$13</f>
        <v>0</v>
      </c>
      <c r="I971" s="169">
        <f>'Order Form'!F456</f>
        <v>14.75</v>
      </c>
      <c r="J971" s="164">
        <f>'Order Form'!L456</f>
        <v>0</v>
      </c>
      <c r="K971" s="164" t="str">
        <f t="shared" si="63"/>
        <v>F</v>
      </c>
      <c r="L971" s="164">
        <f>IF('Pricing + Order Summary'!$O$13&gt;=5000,14,IF('Pricing + Order Summary'!$O$13&gt;=3500,15,IF('Pricing + Order Summary'!$O$13&gt;=2500,16,IF('Pricing + Order Summary'!$O$13&gt;=1000,23,21))))</f>
        <v>21</v>
      </c>
      <c r="M971" s="164" t="str">
        <f t="shared" si="64"/>
        <v>SPR2014-2-0</v>
      </c>
    </row>
    <row r="972" spans="1:13">
      <c r="A972" s="167">
        <f>'Order Form'!A457</f>
        <v>105579</v>
      </c>
      <c r="B972" s="167">
        <f>'Order Form'!A457</f>
        <v>105579</v>
      </c>
      <c r="C972" s="168">
        <f t="shared" si="62"/>
        <v>105579</v>
      </c>
      <c r="D972" s="164">
        <f>'Order Form'!$N$2</f>
        <v>0</v>
      </c>
      <c r="E972" s="165">
        <f>'Order Form'!$L$11</f>
        <v>0</v>
      </c>
      <c r="F972" s="165" t="str">
        <f>IF(ISBLANK('Order Form'!$L$12),"",'Order Form'!$L$12)</f>
        <v/>
      </c>
      <c r="G972" s="165">
        <f t="shared" ca="1" si="65"/>
        <v>41493</v>
      </c>
      <c r="H972" s="166">
        <f>'Order Form'!$L$13</f>
        <v>0</v>
      </c>
      <c r="I972" s="169">
        <f>'Order Form'!F457</f>
        <v>14.75</v>
      </c>
      <c r="J972" s="164">
        <f>'Order Form'!L457</f>
        <v>0</v>
      </c>
      <c r="K972" s="164" t="str">
        <f t="shared" si="63"/>
        <v>F</v>
      </c>
      <c r="L972" s="164">
        <f>IF('Pricing + Order Summary'!$O$13&gt;=5000,14,IF('Pricing + Order Summary'!$O$13&gt;=3500,15,IF('Pricing + Order Summary'!$O$13&gt;=2500,16,IF('Pricing + Order Summary'!$O$13&gt;=1000,23,21))))</f>
        <v>21</v>
      </c>
      <c r="M972" s="164" t="str">
        <f t="shared" si="64"/>
        <v>SPR2014-2-0</v>
      </c>
    </row>
    <row r="973" spans="1:13">
      <c r="A973" s="167">
        <f>'Order Form'!A458</f>
        <v>105666</v>
      </c>
      <c r="B973" s="167">
        <f>'Order Form'!A458</f>
        <v>105666</v>
      </c>
      <c r="C973" s="168">
        <f t="shared" si="62"/>
        <v>105666</v>
      </c>
      <c r="D973" s="164">
        <f>'Order Form'!$N$2</f>
        <v>0</v>
      </c>
      <c r="E973" s="165">
        <f>'Order Form'!$L$11</f>
        <v>0</v>
      </c>
      <c r="F973" s="165" t="str">
        <f>IF(ISBLANK('Order Form'!$L$12),"",'Order Form'!$L$12)</f>
        <v/>
      </c>
      <c r="G973" s="165">
        <f t="shared" ca="1" si="65"/>
        <v>41493</v>
      </c>
      <c r="H973" s="166">
        <f>'Order Form'!$L$13</f>
        <v>0</v>
      </c>
      <c r="I973" s="169">
        <f>'Order Form'!F458</f>
        <v>14.75</v>
      </c>
      <c r="J973" s="164">
        <f>'Order Form'!L458</f>
        <v>0</v>
      </c>
      <c r="K973" s="164" t="str">
        <f t="shared" si="63"/>
        <v>F</v>
      </c>
      <c r="L973" s="164">
        <f>IF('Pricing + Order Summary'!$O$13&gt;=5000,14,IF('Pricing + Order Summary'!$O$13&gt;=3500,15,IF('Pricing + Order Summary'!$O$13&gt;=2500,16,IF('Pricing + Order Summary'!$O$13&gt;=1000,23,21))))</f>
        <v>21</v>
      </c>
      <c r="M973" s="164" t="str">
        <f t="shared" si="64"/>
        <v>SPR2014-2-0</v>
      </c>
    </row>
    <row r="974" spans="1:13">
      <c r="A974" s="167">
        <f>'Order Form'!A459</f>
        <v>105671</v>
      </c>
      <c r="B974" s="167">
        <f>'Order Form'!A459</f>
        <v>105671</v>
      </c>
      <c r="C974" s="168">
        <f t="shared" si="62"/>
        <v>105671</v>
      </c>
      <c r="D974" s="164">
        <f>'Order Form'!$N$2</f>
        <v>0</v>
      </c>
      <c r="E974" s="165">
        <f>'Order Form'!$L$11</f>
        <v>0</v>
      </c>
      <c r="F974" s="165" t="str">
        <f>IF(ISBLANK('Order Form'!$L$12),"",'Order Form'!$L$12)</f>
        <v/>
      </c>
      <c r="G974" s="165">
        <f t="shared" ca="1" si="65"/>
        <v>41493</v>
      </c>
      <c r="H974" s="166">
        <f>'Order Form'!$L$13</f>
        <v>0</v>
      </c>
      <c r="I974" s="169">
        <f>'Order Form'!F459</f>
        <v>16.5</v>
      </c>
      <c r="J974" s="164">
        <f>'Order Form'!L459</f>
        <v>0</v>
      </c>
      <c r="K974" s="164" t="str">
        <f t="shared" si="63"/>
        <v>F</v>
      </c>
      <c r="L974" s="164">
        <f>IF('Pricing + Order Summary'!$O$13&gt;=5000,14,IF('Pricing + Order Summary'!$O$13&gt;=3500,15,IF('Pricing + Order Summary'!$O$13&gt;=2500,16,IF('Pricing + Order Summary'!$O$13&gt;=1000,23,21))))</f>
        <v>21</v>
      </c>
      <c r="M974" s="164" t="str">
        <f t="shared" si="64"/>
        <v>SPR2014-2-0</v>
      </c>
    </row>
    <row r="975" spans="1:13">
      <c r="A975" s="167">
        <f>'Order Form'!A460</f>
        <v>105688</v>
      </c>
      <c r="B975" s="167">
        <f>'Order Form'!A460</f>
        <v>105688</v>
      </c>
      <c r="C975" s="168">
        <f t="shared" si="62"/>
        <v>105688</v>
      </c>
      <c r="D975" s="164">
        <f>'Order Form'!$N$2</f>
        <v>0</v>
      </c>
      <c r="E975" s="165">
        <f>'Order Form'!$L$11</f>
        <v>0</v>
      </c>
      <c r="F975" s="165" t="str">
        <f>IF(ISBLANK('Order Form'!$L$12),"",'Order Form'!$L$12)</f>
        <v/>
      </c>
      <c r="G975" s="165">
        <f t="shared" ca="1" si="65"/>
        <v>41493</v>
      </c>
      <c r="H975" s="166">
        <f>'Order Form'!$L$13</f>
        <v>0</v>
      </c>
      <c r="I975" s="169">
        <f>'Order Form'!F460</f>
        <v>16.5</v>
      </c>
      <c r="J975" s="164">
        <f>'Order Form'!L460</f>
        <v>0</v>
      </c>
      <c r="K975" s="164" t="str">
        <f t="shared" si="63"/>
        <v>F</v>
      </c>
      <c r="L975" s="164">
        <f>IF('Pricing + Order Summary'!$O$13&gt;=5000,14,IF('Pricing + Order Summary'!$O$13&gt;=3500,15,IF('Pricing + Order Summary'!$O$13&gt;=2500,16,IF('Pricing + Order Summary'!$O$13&gt;=1000,23,21))))</f>
        <v>21</v>
      </c>
      <c r="M975" s="164" t="str">
        <f t="shared" si="64"/>
        <v>SPR2014-2-0</v>
      </c>
    </row>
    <row r="976" spans="1:13">
      <c r="A976" s="167">
        <f>'Order Form'!A461</f>
        <v>105689</v>
      </c>
      <c r="B976" s="167">
        <f>'Order Form'!A461</f>
        <v>105689</v>
      </c>
      <c r="C976" s="168">
        <f t="shared" si="62"/>
        <v>105689</v>
      </c>
      <c r="D976" s="164">
        <f>'Order Form'!$N$2</f>
        <v>0</v>
      </c>
      <c r="E976" s="165">
        <f>'Order Form'!$L$11</f>
        <v>0</v>
      </c>
      <c r="F976" s="165" t="str">
        <f>IF(ISBLANK('Order Form'!$L$12),"",'Order Form'!$L$12)</f>
        <v/>
      </c>
      <c r="G976" s="165">
        <f t="shared" ca="1" si="65"/>
        <v>41493</v>
      </c>
      <c r="H976" s="166">
        <f>'Order Form'!$L$13</f>
        <v>0</v>
      </c>
      <c r="I976" s="169">
        <f>'Order Form'!F461</f>
        <v>16.5</v>
      </c>
      <c r="J976" s="164">
        <f>'Order Form'!L461</f>
        <v>0</v>
      </c>
      <c r="K976" s="164" t="str">
        <f t="shared" si="63"/>
        <v>F</v>
      </c>
      <c r="L976" s="164">
        <f>IF('Pricing + Order Summary'!$O$13&gt;=5000,14,IF('Pricing + Order Summary'!$O$13&gt;=3500,15,IF('Pricing + Order Summary'!$O$13&gt;=2500,16,IF('Pricing + Order Summary'!$O$13&gt;=1000,23,21))))</f>
        <v>21</v>
      </c>
      <c r="M976" s="164" t="str">
        <f t="shared" si="64"/>
        <v>SPR2014-2-0</v>
      </c>
    </row>
    <row r="977" spans="1:13">
      <c r="A977" s="167">
        <f>'Order Form'!A462</f>
        <v>105691</v>
      </c>
      <c r="B977" s="167">
        <f>'Order Form'!A462</f>
        <v>105691</v>
      </c>
      <c r="C977" s="168">
        <f t="shared" si="62"/>
        <v>105691</v>
      </c>
      <c r="D977" s="164">
        <f>'Order Form'!$N$2</f>
        <v>0</v>
      </c>
      <c r="E977" s="165">
        <f>'Order Form'!$L$11</f>
        <v>0</v>
      </c>
      <c r="F977" s="165" t="str">
        <f>IF(ISBLANK('Order Form'!$L$12),"",'Order Form'!$L$12)</f>
        <v/>
      </c>
      <c r="G977" s="165">
        <f t="shared" ca="1" si="65"/>
        <v>41493</v>
      </c>
      <c r="H977" s="166">
        <f>'Order Form'!$L$13</f>
        <v>0</v>
      </c>
      <c r="I977" s="169">
        <f>'Order Form'!F462</f>
        <v>16.5</v>
      </c>
      <c r="J977" s="164">
        <f>'Order Form'!L462</f>
        <v>0</v>
      </c>
      <c r="K977" s="164" t="str">
        <f t="shared" si="63"/>
        <v>F</v>
      </c>
      <c r="L977" s="164">
        <f>IF('Pricing + Order Summary'!$O$13&gt;=5000,14,IF('Pricing + Order Summary'!$O$13&gt;=3500,15,IF('Pricing + Order Summary'!$O$13&gt;=2500,16,IF('Pricing + Order Summary'!$O$13&gt;=1000,23,21))))</f>
        <v>21</v>
      </c>
      <c r="M977" s="164" t="str">
        <f t="shared" si="64"/>
        <v>SPR2014-2-0</v>
      </c>
    </row>
    <row r="978" spans="1:13">
      <c r="A978" s="167">
        <f>'Order Form'!A463</f>
        <v>105580</v>
      </c>
      <c r="B978" s="167">
        <f>'Order Form'!A463</f>
        <v>105580</v>
      </c>
      <c r="C978" s="168">
        <f t="shared" si="62"/>
        <v>105580</v>
      </c>
      <c r="D978" s="164">
        <f>'Order Form'!$N$2</f>
        <v>0</v>
      </c>
      <c r="E978" s="165">
        <f>'Order Form'!$L$11</f>
        <v>0</v>
      </c>
      <c r="F978" s="165" t="str">
        <f>IF(ISBLANK('Order Form'!$L$12),"",'Order Form'!$L$12)</f>
        <v/>
      </c>
      <c r="G978" s="165">
        <f t="shared" ca="1" si="65"/>
        <v>41493</v>
      </c>
      <c r="H978" s="166">
        <f>'Order Form'!$L$13</f>
        <v>0</v>
      </c>
      <c r="I978" s="169">
        <f>'Order Form'!F463</f>
        <v>18.5</v>
      </c>
      <c r="J978" s="164">
        <f>'Order Form'!L463</f>
        <v>0</v>
      </c>
      <c r="K978" s="164" t="str">
        <f t="shared" si="63"/>
        <v>F</v>
      </c>
      <c r="L978" s="164">
        <f>IF('Pricing + Order Summary'!$O$13&gt;=5000,14,IF('Pricing + Order Summary'!$O$13&gt;=3500,15,IF('Pricing + Order Summary'!$O$13&gt;=2500,16,IF('Pricing + Order Summary'!$O$13&gt;=1000,23,21))))</f>
        <v>21</v>
      </c>
      <c r="M978" s="164" t="str">
        <f t="shared" si="64"/>
        <v>SPR2014-2-0</v>
      </c>
    </row>
    <row r="979" spans="1:13">
      <c r="A979" s="167">
        <f>'Order Form'!A464</f>
        <v>105581</v>
      </c>
      <c r="B979" s="167">
        <f>'Order Form'!A464</f>
        <v>105581</v>
      </c>
      <c r="C979" s="168">
        <f t="shared" si="62"/>
        <v>105581</v>
      </c>
      <c r="D979" s="164">
        <f>'Order Form'!$N$2</f>
        <v>0</v>
      </c>
      <c r="E979" s="165">
        <f>'Order Form'!$L$11</f>
        <v>0</v>
      </c>
      <c r="F979" s="165" t="str">
        <f>IF(ISBLANK('Order Form'!$L$12),"",'Order Form'!$L$12)</f>
        <v/>
      </c>
      <c r="G979" s="165">
        <f t="shared" ca="1" si="65"/>
        <v>41493</v>
      </c>
      <c r="H979" s="166">
        <f>'Order Form'!$L$13</f>
        <v>0</v>
      </c>
      <c r="I979" s="169">
        <f>'Order Form'!F464</f>
        <v>18.5</v>
      </c>
      <c r="J979" s="164">
        <f>'Order Form'!L464</f>
        <v>0</v>
      </c>
      <c r="K979" s="164" t="str">
        <f t="shared" si="63"/>
        <v>F</v>
      </c>
      <c r="L979" s="164">
        <f>IF('Pricing + Order Summary'!$O$13&gt;=5000,14,IF('Pricing + Order Summary'!$O$13&gt;=3500,15,IF('Pricing + Order Summary'!$O$13&gt;=2500,16,IF('Pricing + Order Summary'!$O$13&gt;=1000,23,21))))</f>
        <v>21</v>
      </c>
      <c r="M979" s="164" t="str">
        <f t="shared" si="64"/>
        <v>SPR2014-2-0</v>
      </c>
    </row>
    <row r="980" spans="1:13">
      <c r="A980" s="167">
        <f>'Order Form'!A465</f>
        <v>100470</v>
      </c>
      <c r="B980" s="167">
        <f>'Order Form'!A465</f>
        <v>100470</v>
      </c>
      <c r="C980" s="168">
        <f t="shared" si="62"/>
        <v>100470</v>
      </c>
      <c r="D980" s="164">
        <f>'Order Form'!$N$2</f>
        <v>0</v>
      </c>
      <c r="E980" s="165">
        <f>'Order Form'!$L$11</f>
        <v>0</v>
      </c>
      <c r="F980" s="165" t="str">
        <f>IF(ISBLANK('Order Form'!$L$12),"",'Order Form'!$L$12)</f>
        <v/>
      </c>
      <c r="G980" s="165">
        <f t="shared" ca="1" si="65"/>
        <v>41493</v>
      </c>
      <c r="H980" s="166">
        <f>'Order Form'!$L$13</f>
        <v>0</v>
      </c>
      <c r="I980" s="169">
        <f>'Order Form'!F465</f>
        <v>17</v>
      </c>
      <c r="J980" s="164">
        <f>'Order Form'!L465</f>
        <v>0</v>
      </c>
      <c r="K980" s="164" t="str">
        <f t="shared" si="63"/>
        <v>F</v>
      </c>
      <c r="L980" s="164">
        <f>IF('Pricing + Order Summary'!$O$13&gt;=5000,14,IF('Pricing + Order Summary'!$O$13&gt;=3500,15,IF('Pricing + Order Summary'!$O$13&gt;=2500,16,IF('Pricing + Order Summary'!$O$13&gt;=1000,23,21))))</f>
        <v>21</v>
      </c>
      <c r="M980" s="164" t="str">
        <f t="shared" si="64"/>
        <v>SPR2014-2-0</v>
      </c>
    </row>
    <row r="981" spans="1:13">
      <c r="A981" s="167">
        <f>'Order Form'!A466</f>
        <v>100467</v>
      </c>
      <c r="B981" s="167">
        <f>'Order Form'!A466</f>
        <v>100467</v>
      </c>
      <c r="C981" s="168">
        <f t="shared" ref="C981:C1044" si="66">IF(B981=0,A981,B981)</f>
        <v>100467</v>
      </c>
      <c r="D981" s="164">
        <f>'Order Form'!$N$2</f>
        <v>0</v>
      </c>
      <c r="E981" s="165">
        <f>'Order Form'!$L$11</f>
        <v>0</v>
      </c>
      <c r="F981" s="165" t="str">
        <f>IF(ISBLANK('Order Form'!$L$12),"",'Order Form'!$L$12)</f>
        <v/>
      </c>
      <c r="G981" s="165">
        <f t="shared" ca="1" si="65"/>
        <v>41493</v>
      </c>
      <c r="H981" s="166">
        <f>'Order Form'!$L$13</f>
        <v>0</v>
      </c>
      <c r="I981" s="169">
        <f>'Order Form'!F466</f>
        <v>17</v>
      </c>
      <c r="J981" s="164">
        <f>'Order Form'!L466</f>
        <v>0</v>
      </c>
      <c r="K981" s="164" t="str">
        <f t="shared" ref="K981:K1044" si="67">IF(J981=0,"F","T")</f>
        <v>F</v>
      </c>
      <c r="L981" s="164">
        <f>IF('Pricing + Order Summary'!$O$13&gt;=5000,14,IF('Pricing + Order Summary'!$O$13&gt;=3500,15,IF('Pricing + Order Summary'!$O$13&gt;=2500,16,IF('Pricing + Order Summary'!$O$13&gt;=1000,23,21))))</f>
        <v>21</v>
      </c>
      <c r="M981" s="164" t="str">
        <f t="shared" ref="M981:M1044" si="68">"SPR2014"&amp;"-2-"&amp;D981</f>
        <v>SPR2014-2-0</v>
      </c>
    </row>
    <row r="982" spans="1:13">
      <c r="A982" s="167">
        <f>'Order Form'!A467</f>
        <v>100469</v>
      </c>
      <c r="B982" s="167">
        <f>'Order Form'!A467</f>
        <v>100469</v>
      </c>
      <c r="C982" s="168">
        <f t="shared" si="66"/>
        <v>100469</v>
      </c>
      <c r="D982" s="164">
        <f>'Order Form'!$N$2</f>
        <v>0</v>
      </c>
      <c r="E982" s="165">
        <f>'Order Form'!$L$11</f>
        <v>0</v>
      </c>
      <c r="F982" s="165" t="str">
        <f>IF(ISBLANK('Order Form'!$L$12),"",'Order Form'!$L$12)</f>
        <v/>
      </c>
      <c r="G982" s="165">
        <f t="shared" ca="1" si="65"/>
        <v>41493</v>
      </c>
      <c r="H982" s="166">
        <f>'Order Form'!$L$13</f>
        <v>0</v>
      </c>
      <c r="I982" s="169">
        <f>'Order Form'!F467</f>
        <v>17</v>
      </c>
      <c r="J982" s="164">
        <f>'Order Form'!L467</f>
        <v>0</v>
      </c>
      <c r="K982" s="164" t="str">
        <f t="shared" si="67"/>
        <v>F</v>
      </c>
      <c r="L982" s="164">
        <f>IF('Pricing + Order Summary'!$O$13&gt;=5000,14,IF('Pricing + Order Summary'!$O$13&gt;=3500,15,IF('Pricing + Order Summary'!$O$13&gt;=2500,16,IF('Pricing + Order Summary'!$O$13&gt;=1000,23,21))))</f>
        <v>21</v>
      </c>
      <c r="M982" s="164" t="str">
        <f t="shared" si="68"/>
        <v>SPR2014-2-0</v>
      </c>
    </row>
    <row r="983" spans="1:13">
      <c r="A983" s="167">
        <f>'Order Form'!A468</f>
        <v>100475</v>
      </c>
      <c r="B983" s="167">
        <f>'Order Form'!A468</f>
        <v>100475</v>
      </c>
      <c r="C983" s="168">
        <f t="shared" si="66"/>
        <v>100475</v>
      </c>
      <c r="D983" s="164">
        <f>'Order Form'!$N$2</f>
        <v>0</v>
      </c>
      <c r="E983" s="165">
        <f>'Order Form'!$L$11</f>
        <v>0</v>
      </c>
      <c r="F983" s="165" t="str">
        <f>IF(ISBLANK('Order Form'!$L$12),"",'Order Form'!$L$12)</f>
        <v/>
      </c>
      <c r="G983" s="165">
        <f t="shared" ca="1" si="65"/>
        <v>41493</v>
      </c>
      <c r="H983" s="166">
        <f>'Order Form'!$L$13</f>
        <v>0</v>
      </c>
      <c r="I983" s="169">
        <f>'Order Form'!F468</f>
        <v>15</v>
      </c>
      <c r="J983" s="164">
        <f>'Order Form'!L468</f>
        <v>0</v>
      </c>
      <c r="K983" s="164" t="str">
        <f t="shared" si="67"/>
        <v>F</v>
      </c>
      <c r="L983" s="164">
        <f>IF('Pricing + Order Summary'!$O$13&gt;=5000,14,IF('Pricing + Order Summary'!$O$13&gt;=3500,15,IF('Pricing + Order Summary'!$O$13&gt;=2500,16,IF('Pricing + Order Summary'!$O$13&gt;=1000,23,21))))</f>
        <v>21</v>
      </c>
      <c r="M983" s="164" t="str">
        <f t="shared" si="68"/>
        <v>SPR2014-2-0</v>
      </c>
    </row>
    <row r="984" spans="1:13">
      <c r="A984" s="167">
        <f>'Order Form'!A469</f>
        <v>101077</v>
      </c>
      <c r="B984" s="167">
        <f>'Order Form'!A469</f>
        <v>101077</v>
      </c>
      <c r="C984" s="168">
        <f t="shared" si="66"/>
        <v>101077</v>
      </c>
      <c r="D984" s="164">
        <f>'Order Form'!$N$2</f>
        <v>0</v>
      </c>
      <c r="E984" s="165">
        <f>'Order Form'!$L$11</f>
        <v>0</v>
      </c>
      <c r="F984" s="165" t="str">
        <f>IF(ISBLANK('Order Form'!$L$12),"",'Order Form'!$L$12)</f>
        <v/>
      </c>
      <c r="G984" s="165">
        <f t="shared" ca="1" si="65"/>
        <v>41493</v>
      </c>
      <c r="H984" s="166">
        <f>'Order Form'!$L$13</f>
        <v>0</v>
      </c>
      <c r="I984" s="169">
        <f>'Order Form'!F469</f>
        <v>15</v>
      </c>
      <c r="J984" s="164">
        <f>'Order Form'!L469</f>
        <v>0</v>
      </c>
      <c r="K984" s="164" t="str">
        <f t="shared" si="67"/>
        <v>F</v>
      </c>
      <c r="L984" s="164">
        <f>IF('Pricing + Order Summary'!$O$13&gt;=5000,14,IF('Pricing + Order Summary'!$O$13&gt;=3500,15,IF('Pricing + Order Summary'!$O$13&gt;=2500,16,IF('Pricing + Order Summary'!$O$13&gt;=1000,23,21))))</f>
        <v>21</v>
      </c>
      <c r="M984" s="164" t="str">
        <f t="shared" si="68"/>
        <v>SPR2014-2-0</v>
      </c>
    </row>
    <row r="985" spans="1:13">
      <c r="A985" s="167">
        <f>'Order Form'!A470</f>
        <v>100473</v>
      </c>
      <c r="B985" s="167">
        <f>'Order Form'!A470</f>
        <v>100473</v>
      </c>
      <c r="C985" s="168">
        <f t="shared" si="66"/>
        <v>100473</v>
      </c>
      <c r="D985" s="164">
        <f>'Order Form'!$N$2</f>
        <v>0</v>
      </c>
      <c r="E985" s="165">
        <f>'Order Form'!$L$11</f>
        <v>0</v>
      </c>
      <c r="F985" s="165" t="str">
        <f>IF(ISBLANK('Order Form'!$L$12),"",'Order Form'!$L$12)</f>
        <v/>
      </c>
      <c r="G985" s="165">
        <f t="shared" ca="1" si="65"/>
        <v>41493</v>
      </c>
      <c r="H985" s="166">
        <f>'Order Form'!$L$13</f>
        <v>0</v>
      </c>
      <c r="I985" s="169">
        <f>'Order Form'!F470</f>
        <v>15</v>
      </c>
      <c r="J985" s="164">
        <f>'Order Form'!L470</f>
        <v>0</v>
      </c>
      <c r="K985" s="164" t="str">
        <f t="shared" si="67"/>
        <v>F</v>
      </c>
      <c r="L985" s="164">
        <f>IF('Pricing + Order Summary'!$O$13&gt;=5000,14,IF('Pricing + Order Summary'!$O$13&gt;=3500,15,IF('Pricing + Order Summary'!$O$13&gt;=2500,16,IF('Pricing + Order Summary'!$O$13&gt;=1000,23,21))))</f>
        <v>21</v>
      </c>
      <c r="M985" s="164" t="str">
        <f t="shared" si="68"/>
        <v>SPR2014-2-0</v>
      </c>
    </row>
    <row r="986" spans="1:13">
      <c r="A986" s="167">
        <f>'Order Form'!A471</f>
        <v>101070</v>
      </c>
      <c r="B986" s="167">
        <f>'Order Form'!A471</f>
        <v>101070</v>
      </c>
      <c r="C986" s="168">
        <f t="shared" si="66"/>
        <v>101070</v>
      </c>
      <c r="D986" s="164">
        <f>'Order Form'!$N$2</f>
        <v>0</v>
      </c>
      <c r="E986" s="165">
        <f>'Order Form'!$L$11</f>
        <v>0</v>
      </c>
      <c r="F986" s="165" t="str">
        <f>IF(ISBLANK('Order Form'!$L$12),"",'Order Form'!$L$12)</f>
        <v/>
      </c>
      <c r="G986" s="165">
        <f t="shared" ca="1" si="65"/>
        <v>41493</v>
      </c>
      <c r="H986" s="166">
        <f>'Order Form'!$L$13</f>
        <v>0</v>
      </c>
      <c r="I986" s="169">
        <f>'Order Form'!F471</f>
        <v>15</v>
      </c>
      <c r="J986" s="164">
        <f>'Order Form'!L471</f>
        <v>0</v>
      </c>
      <c r="K986" s="164" t="str">
        <f t="shared" si="67"/>
        <v>F</v>
      </c>
      <c r="L986" s="164">
        <f>IF('Pricing + Order Summary'!$O$13&gt;=5000,14,IF('Pricing + Order Summary'!$O$13&gt;=3500,15,IF('Pricing + Order Summary'!$O$13&gt;=2500,16,IF('Pricing + Order Summary'!$O$13&gt;=1000,23,21))))</f>
        <v>21</v>
      </c>
      <c r="M986" s="164" t="str">
        <f t="shared" si="68"/>
        <v>SPR2014-2-0</v>
      </c>
    </row>
    <row r="987" spans="1:13">
      <c r="A987" s="167">
        <f>'Order Form'!A472</f>
        <v>100472</v>
      </c>
      <c r="B987" s="167">
        <f>'Order Form'!A472</f>
        <v>100472</v>
      </c>
      <c r="C987" s="168">
        <f t="shared" si="66"/>
        <v>100472</v>
      </c>
      <c r="D987" s="164">
        <f>'Order Form'!$N$2</f>
        <v>0</v>
      </c>
      <c r="E987" s="165">
        <f>'Order Form'!$L$11</f>
        <v>0</v>
      </c>
      <c r="F987" s="165" t="str">
        <f>IF(ISBLANK('Order Form'!$L$12),"",'Order Form'!$L$12)</f>
        <v/>
      </c>
      <c r="G987" s="165">
        <f t="shared" ca="1" si="65"/>
        <v>41493</v>
      </c>
      <c r="H987" s="166">
        <f>'Order Form'!$L$13</f>
        <v>0</v>
      </c>
      <c r="I987" s="169">
        <f>'Order Form'!F472</f>
        <v>15</v>
      </c>
      <c r="J987" s="164">
        <f>'Order Form'!L472</f>
        <v>0</v>
      </c>
      <c r="K987" s="164" t="str">
        <f t="shared" si="67"/>
        <v>F</v>
      </c>
      <c r="L987" s="164">
        <f>IF('Pricing + Order Summary'!$O$13&gt;=5000,14,IF('Pricing + Order Summary'!$O$13&gt;=3500,15,IF('Pricing + Order Summary'!$O$13&gt;=2500,16,IF('Pricing + Order Summary'!$O$13&gt;=1000,23,21))))</f>
        <v>21</v>
      </c>
      <c r="M987" s="164" t="str">
        <f t="shared" si="68"/>
        <v>SPR2014-2-0</v>
      </c>
    </row>
    <row r="988" spans="1:13">
      <c r="A988" s="167">
        <f>'Order Form'!A473</f>
        <v>101129</v>
      </c>
      <c r="B988" s="167">
        <f>'Order Form'!A473</f>
        <v>101129</v>
      </c>
      <c r="C988" s="168">
        <f t="shared" si="66"/>
        <v>101129</v>
      </c>
      <c r="D988" s="164">
        <f>'Order Form'!$N$2</f>
        <v>0</v>
      </c>
      <c r="E988" s="165">
        <f>'Order Form'!$L$11</f>
        <v>0</v>
      </c>
      <c r="F988" s="165" t="str">
        <f>IF(ISBLANK('Order Form'!$L$12),"",'Order Form'!$L$12)</f>
        <v/>
      </c>
      <c r="G988" s="165">
        <f t="shared" ca="1" si="65"/>
        <v>41493</v>
      </c>
      <c r="H988" s="166">
        <f>'Order Form'!$L$13</f>
        <v>0</v>
      </c>
      <c r="I988" s="169">
        <f>'Order Form'!F473</f>
        <v>15</v>
      </c>
      <c r="J988" s="164">
        <f>'Order Form'!L473</f>
        <v>0</v>
      </c>
      <c r="K988" s="164" t="str">
        <f t="shared" si="67"/>
        <v>F</v>
      </c>
      <c r="L988" s="164">
        <f>IF('Pricing + Order Summary'!$O$13&gt;=5000,14,IF('Pricing + Order Summary'!$O$13&gt;=3500,15,IF('Pricing + Order Summary'!$O$13&gt;=2500,16,IF('Pricing + Order Summary'!$O$13&gt;=1000,23,21))))</f>
        <v>21</v>
      </c>
      <c r="M988" s="164" t="str">
        <f t="shared" si="68"/>
        <v>SPR2014-2-0</v>
      </c>
    </row>
    <row r="989" spans="1:13">
      <c r="A989" s="167">
        <f>'Order Form'!A474</f>
        <v>105540</v>
      </c>
      <c r="B989" s="167">
        <f>'Order Form'!A474</f>
        <v>105540</v>
      </c>
      <c r="C989" s="168">
        <f t="shared" si="66"/>
        <v>105540</v>
      </c>
      <c r="D989" s="164">
        <f>'Order Form'!$N$2</f>
        <v>0</v>
      </c>
      <c r="E989" s="165">
        <f>'Order Form'!$L$11</f>
        <v>0</v>
      </c>
      <c r="F989" s="165" t="str">
        <f>IF(ISBLANK('Order Form'!$L$12),"",'Order Form'!$L$12)</f>
        <v/>
      </c>
      <c r="G989" s="165">
        <f t="shared" ca="1" si="65"/>
        <v>41493</v>
      </c>
      <c r="H989" s="166">
        <f>'Order Form'!$L$13</f>
        <v>0</v>
      </c>
      <c r="I989" s="169">
        <f>'Order Form'!F474</f>
        <v>15</v>
      </c>
      <c r="J989" s="164">
        <f>'Order Form'!L474</f>
        <v>0</v>
      </c>
      <c r="K989" s="164" t="str">
        <f t="shared" si="67"/>
        <v>F</v>
      </c>
      <c r="L989" s="164">
        <f>IF('Pricing + Order Summary'!$O$13&gt;=5000,14,IF('Pricing + Order Summary'!$O$13&gt;=3500,15,IF('Pricing + Order Summary'!$O$13&gt;=2500,16,IF('Pricing + Order Summary'!$O$13&gt;=1000,23,21))))</f>
        <v>21</v>
      </c>
      <c r="M989" s="164" t="str">
        <f t="shared" si="68"/>
        <v>SPR2014-2-0</v>
      </c>
    </row>
    <row r="990" spans="1:13">
      <c r="A990" s="167">
        <f>'Order Form'!A475</f>
        <v>105782</v>
      </c>
      <c r="B990" s="167">
        <f>'Order Form'!A475</f>
        <v>105782</v>
      </c>
      <c r="C990" s="168">
        <f t="shared" si="66"/>
        <v>105782</v>
      </c>
      <c r="D990" s="164">
        <f>'Order Form'!$N$2</f>
        <v>0</v>
      </c>
      <c r="E990" s="165">
        <f>'Order Form'!$L$11</f>
        <v>0</v>
      </c>
      <c r="F990" s="165" t="str">
        <f>IF(ISBLANK('Order Form'!$L$12),"",'Order Form'!$L$12)</f>
        <v/>
      </c>
      <c r="G990" s="165">
        <f t="shared" ca="1" si="65"/>
        <v>41493</v>
      </c>
      <c r="H990" s="166">
        <f>'Order Form'!$L$13</f>
        <v>0</v>
      </c>
      <c r="I990" s="169">
        <f>'Order Form'!F475</f>
        <v>15</v>
      </c>
      <c r="J990" s="164">
        <f>'Order Form'!L475</f>
        <v>0</v>
      </c>
      <c r="K990" s="164" t="str">
        <f t="shared" si="67"/>
        <v>F</v>
      </c>
      <c r="L990" s="164">
        <f>IF('Pricing + Order Summary'!$O$13&gt;=5000,14,IF('Pricing + Order Summary'!$O$13&gt;=3500,15,IF('Pricing + Order Summary'!$O$13&gt;=2500,16,IF('Pricing + Order Summary'!$O$13&gt;=1000,23,21))))</f>
        <v>21</v>
      </c>
      <c r="M990" s="164" t="str">
        <f t="shared" si="68"/>
        <v>SPR2014-2-0</v>
      </c>
    </row>
    <row r="991" spans="1:13">
      <c r="A991" s="167">
        <f>'Order Form'!A476</f>
        <v>105726</v>
      </c>
      <c r="B991" s="167">
        <f>'Order Form'!A476</f>
        <v>105726</v>
      </c>
      <c r="C991" s="168">
        <f t="shared" si="66"/>
        <v>105726</v>
      </c>
      <c r="D991" s="164">
        <f>'Order Form'!$N$2</f>
        <v>0</v>
      </c>
      <c r="E991" s="165">
        <f>'Order Form'!$L$11</f>
        <v>0</v>
      </c>
      <c r="F991" s="165" t="str">
        <f>IF(ISBLANK('Order Form'!$L$12),"",'Order Form'!$L$12)</f>
        <v/>
      </c>
      <c r="G991" s="165">
        <f t="shared" ca="1" si="65"/>
        <v>41493</v>
      </c>
      <c r="H991" s="166">
        <f>'Order Form'!$L$13</f>
        <v>0</v>
      </c>
      <c r="I991" s="169">
        <f>'Order Form'!F476</f>
        <v>15</v>
      </c>
      <c r="J991" s="164">
        <f>'Order Form'!L476</f>
        <v>0</v>
      </c>
      <c r="K991" s="164" t="str">
        <f t="shared" si="67"/>
        <v>F</v>
      </c>
      <c r="L991" s="164">
        <f>IF('Pricing + Order Summary'!$O$13&gt;=5000,14,IF('Pricing + Order Summary'!$O$13&gt;=3500,15,IF('Pricing + Order Summary'!$O$13&gt;=2500,16,IF('Pricing + Order Summary'!$O$13&gt;=1000,23,21))))</f>
        <v>21</v>
      </c>
      <c r="M991" s="164" t="str">
        <f t="shared" si="68"/>
        <v>SPR2014-2-0</v>
      </c>
    </row>
    <row r="992" spans="1:13">
      <c r="A992" s="167">
        <f>'Order Form'!A477</f>
        <v>105727</v>
      </c>
      <c r="B992" s="167">
        <f>'Order Form'!A477</f>
        <v>105727</v>
      </c>
      <c r="C992" s="168">
        <f t="shared" si="66"/>
        <v>105727</v>
      </c>
      <c r="D992" s="164">
        <f>'Order Form'!$N$2</f>
        <v>0</v>
      </c>
      <c r="E992" s="165">
        <f>'Order Form'!$L$11</f>
        <v>0</v>
      </c>
      <c r="F992" s="165" t="str">
        <f>IF(ISBLANK('Order Form'!$L$12),"",'Order Form'!$L$12)</f>
        <v/>
      </c>
      <c r="G992" s="165">
        <f t="shared" ca="1" si="65"/>
        <v>41493</v>
      </c>
      <c r="H992" s="166">
        <f>'Order Form'!$L$13</f>
        <v>0</v>
      </c>
      <c r="I992" s="169">
        <f>'Order Form'!F477</f>
        <v>15</v>
      </c>
      <c r="J992" s="164">
        <f>'Order Form'!L477</f>
        <v>0</v>
      </c>
      <c r="K992" s="164" t="str">
        <f t="shared" si="67"/>
        <v>F</v>
      </c>
      <c r="L992" s="164">
        <f>IF('Pricing + Order Summary'!$O$13&gt;=5000,14,IF('Pricing + Order Summary'!$O$13&gt;=3500,15,IF('Pricing + Order Summary'!$O$13&gt;=2500,16,IF('Pricing + Order Summary'!$O$13&gt;=1000,23,21))))</f>
        <v>21</v>
      </c>
      <c r="M992" s="164" t="str">
        <f t="shared" si="68"/>
        <v>SPR2014-2-0</v>
      </c>
    </row>
    <row r="993" spans="1:13">
      <c r="A993" s="167">
        <f>'Order Form'!A478</f>
        <v>101127</v>
      </c>
      <c r="B993" s="167">
        <f>'Order Form'!A478</f>
        <v>101127</v>
      </c>
      <c r="C993" s="168">
        <f t="shared" si="66"/>
        <v>101127</v>
      </c>
      <c r="D993" s="164">
        <f>'Order Form'!$N$2</f>
        <v>0</v>
      </c>
      <c r="E993" s="165">
        <f>'Order Form'!$L$11</f>
        <v>0</v>
      </c>
      <c r="F993" s="165" t="str">
        <f>IF(ISBLANK('Order Form'!$L$12),"",'Order Form'!$L$12)</f>
        <v/>
      </c>
      <c r="G993" s="165">
        <f t="shared" ca="1" si="65"/>
        <v>41493</v>
      </c>
      <c r="H993" s="166">
        <f>'Order Form'!$L$13</f>
        <v>0</v>
      </c>
      <c r="I993" s="169">
        <f>'Order Form'!F478</f>
        <v>15</v>
      </c>
      <c r="J993" s="164">
        <f>'Order Form'!L478</f>
        <v>0</v>
      </c>
      <c r="K993" s="164" t="str">
        <f t="shared" si="67"/>
        <v>F</v>
      </c>
      <c r="L993" s="164">
        <f>IF('Pricing + Order Summary'!$O$13&gt;=5000,14,IF('Pricing + Order Summary'!$O$13&gt;=3500,15,IF('Pricing + Order Summary'!$O$13&gt;=2500,16,IF('Pricing + Order Summary'!$O$13&gt;=1000,23,21))))</f>
        <v>21</v>
      </c>
      <c r="M993" s="164" t="str">
        <f t="shared" si="68"/>
        <v>SPR2014-2-0</v>
      </c>
    </row>
    <row r="994" spans="1:13">
      <c r="A994" s="167">
        <f>'Order Form'!A479</f>
        <v>105729</v>
      </c>
      <c r="B994" s="167">
        <f>'Order Form'!A479</f>
        <v>105729</v>
      </c>
      <c r="C994" s="168">
        <f t="shared" si="66"/>
        <v>105729</v>
      </c>
      <c r="D994" s="164">
        <f>'Order Form'!$N$2</f>
        <v>0</v>
      </c>
      <c r="E994" s="165">
        <f>'Order Form'!$L$11</f>
        <v>0</v>
      </c>
      <c r="F994" s="165" t="str">
        <f>IF(ISBLANK('Order Form'!$L$12),"",'Order Form'!$L$12)</f>
        <v/>
      </c>
      <c r="G994" s="165">
        <f t="shared" ca="1" si="65"/>
        <v>41493</v>
      </c>
      <c r="H994" s="166">
        <f>'Order Form'!$L$13</f>
        <v>0</v>
      </c>
      <c r="I994" s="169">
        <f>'Order Form'!F479</f>
        <v>15</v>
      </c>
      <c r="J994" s="164">
        <f>'Order Form'!L479</f>
        <v>0</v>
      </c>
      <c r="K994" s="164" t="str">
        <f t="shared" si="67"/>
        <v>F</v>
      </c>
      <c r="L994" s="164">
        <f>IF('Pricing + Order Summary'!$O$13&gt;=5000,14,IF('Pricing + Order Summary'!$O$13&gt;=3500,15,IF('Pricing + Order Summary'!$O$13&gt;=2500,16,IF('Pricing + Order Summary'!$O$13&gt;=1000,23,21))))</f>
        <v>21</v>
      </c>
      <c r="M994" s="164" t="str">
        <f t="shared" si="68"/>
        <v>SPR2014-2-0</v>
      </c>
    </row>
    <row r="995" spans="1:13">
      <c r="A995" s="167">
        <f>'Order Form'!A480</f>
        <v>101128</v>
      </c>
      <c r="B995" s="167">
        <f>'Order Form'!A480</f>
        <v>101128</v>
      </c>
      <c r="C995" s="168">
        <f t="shared" si="66"/>
        <v>101128</v>
      </c>
      <c r="D995" s="164">
        <f>'Order Form'!$N$2</f>
        <v>0</v>
      </c>
      <c r="E995" s="165">
        <f>'Order Form'!$L$11</f>
        <v>0</v>
      </c>
      <c r="F995" s="165" t="str">
        <f>IF(ISBLANK('Order Form'!$L$12),"",'Order Form'!$L$12)</f>
        <v/>
      </c>
      <c r="G995" s="165">
        <f t="shared" ca="1" si="65"/>
        <v>41493</v>
      </c>
      <c r="H995" s="166">
        <f>'Order Form'!$L$13</f>
        <v>0</v>
      </c>
      <c r="I995" s="169">
        <f>'Order Form'!F480</f>
        <v>15</v>
      </c>
      <c r="J995" s="164">
        <f>'Order Form'!L480</f>
        <v>0</v>
      </c>
      <c r="K995" s="164" t="str">
        <f t="shared" si="67"/>
        <v>F</v>
      </c>
      <c r="L995" s="164">
        <f>IF('Pricing + Order Summary'!$O$13&gt;=5000,14,IF('Pricing + Order Summary'!$O$13&gt;=3500,15,IF('Pricing + Order Summary'!$O$13&gt;=2500,16,IF('Pricing + Order Summary'!$O$13&gt;=1000,23,21))))</f>
        <v>21</v>
      </c>
      <c r="M995" s="164" t="str">
        <f t="shared" si="68"/>
        <v>SPR2014-2-0</v>
      </c>
    </row>
    <row r="996" spans="1:13">
      <c r="A996" s="167">
        <f>'Order Form'!A481</f>
        <v>101131</v>
      </c>
      <c r="B996" s="167">
        <f>'Order Form'!A481</f>
        <v>101131</v>
      </c>
      <c r="C996" s="168">
        <f t="shared" si="66"/>
        <v>101131</v>
      </c>
      <c r="D996" s="164">
        <f>'Order Form'!$N$2</f>
        <v>0</v>
      </c>
      <c r="E996" s="165">
        <f>'Order Form'!$L$11</f>
        <v>0</v>
      </c>
      <c r="F996" s="165" t="str">
        <f>IF(ISBLANK('Order Form'!$L$12),"",'Order Form'!$L$12)</f>
        <v/>
      </c>
      <c r="G996" s="165">
        <f t="shared" ca="1" si="65"/>
        <v>41493</v>
      </c>
      <c r="H996" s="166">
        <f>'Order Form'!$L$13</f>
        <v>0</v>
      </c>
      <c r="I996" s="169">
        <f>'Order Form'!F481</f>
        <v>15</v>
      </c>
      <c r="J996" s="164">
        <f>'Order Form'!L481</f>
        <v>0</v>
      </c>
      <c r="K996" s="164" t="str">
        <f t="shared" si="67"/>
        <v>F</v>
      </c>
      <c r="L996" s="164">
        <f>IF('Pricing + Order Summary'!$O$13&gt;=5000,14,IF('Pricing + Order Summary'!$O$13&gt;=3500,15,IF('Pricing + Order Summary'!$O$13&gt;=2500,16,IF('Pricing + Order Summary'!$O$13&gt;=1000,23,21))))</f>
        <v>21</v>
      </c>
      <c r="M996" s="164" t="str">
        <f t="shared" si="68"/>
        <v>SPR2014-2-0</v>
      </c>
    </row>
    <row r="997" spans="1:13">
      <c r="A997" s="167">
        <f>'Order Form'!A482</f>
        <v>101112</v>
      </c>
      <c r="B997" s="167">
        <f>'Order Form'!A482</f>
        <v>101112</v>
      </c>
      <c r="C997" s="168">
        <f t="shared" si="66"/>
        <v>101112</v>
      </c>
      <c r="D997" s="164">
        <f>'Order Form'!$N$2</f>
        <v>0</v>
      </c>
      <c r="E997" s="165">
        <f>'Order Form'!$L$11</f>
        <v>0</v>
      </c>
      <c r="F997" s="165" t="str">
        <f>IF(ISBLANK('Order Form'!$L$12),"",'Order Form'!$L$12)</f>
        <v/>
      </c>
      <c r="G997" s="165">
        <f t="shared" ca="1" si="65"/>
        <v>41493</v>
      </c>
      <c r="H997" s="166">
        <f>'Order Form'!$L$13</f>
        <v>0</v>
      </c>
      <c r="I997" s="169">
        <f>'Order Form'!F482</f>
        <v>15</v>
      </c>
      <c r="J997" s="164">
        <f>'Order Form'!L482</f>
        <v>0</v>
      </c>
      <c r="K997" s="164" t="str">
        <f t="shared" si="67"/>
        <v>F</v>
      </c>
      <c r="L997" s="164">
        <f>IF('Pricing + Order Summary'!$O$13&gt;=5000,14,IF('Pricing + Order Summary'!$O$13&gt;=3500,15,IF('Pricing + Order Summary'!$O$13&gt;=2500,16,IF('Pricing + Order Summary'!$O$13&gt;=1000,23,21))))</f>
        <v>21</v>
      </c>
      <c r="M997" s="164" t="str">
        <f t="shared" si="68"/>
        <v>SPR2014-2-0</v>
      </c>
    </row>
    <row r="998" spans="1:13">
      <c r="A998" s="167">
        <f>'Order Form'!A483</f>
        <v>100471</v>
      </c>
      <c r="B998" s="167">
        <f>'Order Form'!A483</f>
        <v>100471</v>
      </c>
      <c r="C998" s="168">
        <f t="shared" si="66"/>
        <v>100471</v>
      </c>
      <c r="D998" s="164">
        <f>'Order Form'!$N$2</f>
        <v>0</v>
      </c>
      <c r="E998" s="165">
        <f>'Order Form'!$L$11</f>
        <v>0</v>
      </c>
      <c r="F998" s="165" t="str">
        <f>IF(ISBLANK('Order Form'!$L$12),"",'Order Form'!$L$12)</f>
        <v/>
      </c>
      <c r="G998" s="165">
        <f t="shared" ca="1" si="65"/>
        <v>41493</v>
      </c>
      <c r="H998" s="166">
        <f>'Order Form'!$L$13</f>
        <v>0</v>
      </c>
      <c r="I998" s="169">
        <f>'Order Form'!F483</f>
        <v>15</v>
      </c>
      <c r="J998" s="164">
        <f>'Order Form'!L483</f>
        <v>0</v>
      </c>
      <c r="K998" s="164" t="str">
        <f t="shared" si="67"/>
        <v>F</v>
      </c>
      <c r="L998" s="164">
        <f>IF('Pricing + Order Summary'!$O$13&gt;=5000,14,IF('Pricing + Order Summary'!$O$13&gt;=3500,15,IF('Pricing + Order Summary'!$O$13&gt;=2500,16,IF('Pricing + Order Summary'!$O$13&gt;=1000,23,21))))</f>
        <v>21</v>
      </c>
      <c r="M998" s="164" t="str">
        <f t="shared" si="68"/>
        <v>SPR2014-2-0</v>
      </c>
    </row>
    <row r="999" spans="1:13">
      <c r="A999" s="167">
        <f>'Order Form'!A484</f>
        <v>101080</v>
      </c>
      <c r="B999" s="167">
        <f>'Order Form'!A484</f>
        <v>101080</v>
      </c>
      <c r="C999" s="168">
        <f t="shared" si="66"/>
        <v>101080</v>
      </c>
      <c r="D999" s="164">
        <f>'Order Form'!$N$2</f>
        <v>0</v>
      </c>
      <c r="E999" s="165">
        <f>'Order Form'!$L$11</f>
        <v>0</v>
      </c>
      <c r="F999" s="165" t="str">
        <f>IF(ISBLANK('Order Form'!$L$12),"",'Order Form'!$L$12)</f>
        <v/>
      </c>
      <c r="G999" s="165">
        <f t="shared" ca="1" si="65"/>
        <v>41493</v>
      </c>
      <c r="H999" s="166">
        <f>'Order Form'!$L$13</f>
        <v>0</v>
      </c>
      <c r="I999" s="169">
        <f>'Order Form'!F484</f>
        <v>15</v>
      </c>
      <c r="J999" s="164">
        <f>'Order Form'!L484</f>
        <v>0</v>
      </c>
      <c r="K999" s="164" t="str">
        <f t="shared" si="67"/>
        <v>F</v>
      </c>
      <c r="L999" s="164">
        <f>IF('Pricing + Order Summary'!$O$13&gt;=5000,14,IF('Pricing + Order Summary'!$O$13&gt;=3500,15,IF('Pricing + Order Summary'!$O$13&gt;=2500,16,IF('Pricing + Order Summary'!$O$13&gt;=1000,23,21))))</f>
        <v>21</v>
      </c>
      <c r="M999" s="164" t="str">
        <f t="shared" si="68"/>
        <v>SPR2014-2-0</v>
      </c>
    </row>
    <row r="1000" spans="1:13">
      <c r="A1000" s="167">
        <f>'Order Form'!A485</f>
        <v>105730</v>
      </c>
      <c r="B1000" s="167">
        <f>'Order Form'!A485</f>
        <v>105730</v>
      </c>
      <c r="C1000" s="168">
        <f t="shared" si="66"/>
        <v>105730</v>
      </c>
      <c r="D1000" s="164">
        <f>'Order Form'!$N$2</f>
        <v>0</v>
      </c>
      <c r="E1000" s="165">
        <f>'Order Form'!$L$11</f>
        <v>0</v>
      </c>
      <c r="F1000" s="165" t="str">
        <f>IF(ISBLANK('Order Form'!$L$12),"",'Order Form'!$L$12)</f>
        <v/>
      </c>
      <c r="G1000" s="165">
        <f t="shared" ca="1" si="65"/>
        <v>41493</v>
      </c>
      <c r="H1000" s="166">
        <f>'Order Form'!$L$13</f>
        <v>0</v>
      </c>
      <c r="I1000" s="169">
        <f>'Order Form'!F485</f>
        <v>15</v>
      </c>
      <c r="J1000" s="164">
        <f>'Order Form'!L485</f>
        <v>0</v>
      </c>
      <c r="K1000" s="164" t="str">
        <f t="shared" si="67"/>
        <v>F</v>
      </c>
      <c r="L1000" s="164">
        <f>IF('Pricing + Order Summary'!$O$13&gt;=5000,14,IF('Pricing + Order Summary'!$O$13&gt;=3500,15,IF('Pricing + Order Summary'!$O$13&gt;=2500,16,IF('Pricing + Order Summary'!$O$13&gt;=1000,23,21))))</f>
        <v>21</v>
      </c>
      <c r="M1000" s="164" t="str">
        <f t="shared" si="68"/>
        <v>SPR2014-2-0</v>
      </c>
    </row>
    <row r="1001" spans="1:13">
      <c r="A1001" s="167">
        <f>'Order Form'!A486</f>
        <v>105663</v>
      </c>
      <c r="B1001" s="167">
        <f>'Order Form'!A486</f>
        <v>105663</v>
      </c>
      <c r="C1001" s="168">
        <f t="shared" si="66"/>
        <v>105663</v>
      </c>
      <c r="D1001" s="164">
        <f>'Order Form'!$N$2</f>
        <v>0</v>
      </c>
      <c r="E1001" s="165">
        <f>'Order Form'!$L$11</f>
        <v>0</v>
      </c>
      <c r="F1001" s="165" t="str">
        <f>IF(ISBLANK('Order Form'!$L$12),"",'Order Form'!$L$12)</f>
        <v/>
      </c>
      <c r="G1001" s="165">
        <f t="shared" ca="1" si="65"/>
        <v>41493</v>
      </c>
      <c r="H1001" s="166">
        <f>'Order Form'!$L$13</f>
        <v>0</v>
      </c>
      <c r="I1001" s="169">
        <f>'Order Form'!F486</f>
        <v>15</v>
      </c>
      <c r="J1001" s="164">
        <f>'Order Form'!L486</f>
        <v>0</v>
      </c>
      <c r="K1001" s="164" t="str">
        <f t="shared" si="67"/>
        <v>F</v>
      </c>
      <c r="L1001" s="164">
        <f>IF('Pricing + Order Summary'!$O$13&gt;=5000,14,IF('Pricing + Order Summary'!$O$13&gt;=3500,15,IF('Pricing + Order Summary'!$O$13&gt;=2500,16,IF('Pricing + Order Summary'!$O$13&gt;=1000,23,21))))</f>
        <v>21</v>
      </c>
      <c r="M1001" s="164" t="str">
        <f t="shared" si="68"/>
        <v>SPR2014-2-0</v>
      </c>
    </row>
    <row r="1002" spans="1:13">
      <c r="A1002" s="167">
        <f>'Order Form'!A487</f>
        <v>105662</v>
      </c>
      <c r="B1002" s="167">
        <f>'Order Form'!A487</f>
        <v>105662</v>
      </c>
      <c r="C1002" s="168">
        <f t="shared" si="66"/>
        <v>105662</v>
      </c>
      <c r="D1002" s="164">
        <f>'Order Form'!$N$2</f>
        <v>0</v>
      </c>
      <c r="E1002" s="165">
        <f>'Order Form'!$L$11</f>
        <v>0</v>
      </c>
      <c r="F1002" s="165" t="str">
        <f>IF(ISBLANK('Order Form'!$L$12),"",'Order Form'!$L$12)</f>
        <v/>
      </c>
      <c r="G1002" s="165">
        <f t="shared" ca="1" si="65"/>
        <v>41493</v>
      </c>
      <c r="H1002" s="166">
        <f>'Order Form'!$L$13</f>
        <v>0</v>
      </c>
      <c r="I1002" s="169">
        <f>'Order Form'!F487</f>
        <v>15</v>
      </c>
      <c r="J1002" s="164">
        <f>'Order Form'!L487</f>
        <v>0</v>
      </c>
      <c r="K1002" s="164" t="str">
        <f t="shared" si="67"/>
        <v>F</v>
      </c>
      <c r="L1002" s="164">
        <f>IF('Pricing + Order Summary'!$O$13&gt;=5000,14,IF('Pricing + Order Summary'!$O$13&gt;=3500,15,IF('Pricing + Order Summary'!$O$13&gt;=2500,16,IF('Pricing + Order Summary'!$O$13&gt;=1000,23,21))))</f>
        <v>21</v>
      </c>
      <c r="M1002" s="164" t="str">
        <f t="shared" si="68"/>
        <v>SPR2014-2-0</v>
      </c>
    </row>
    <row r="1003" spans="1:13">
      <c r="A1003" s="167">
        <f>'Order Form'!A488</f>
        <v>105725</v>
      </c>
      <c r="B1003" s="167">
        <f>'Order Form'!A488</f>
        <v>105725</v>
      </c>
      <c r="C1003" s="168">
        <f t="shared" si="66"/>
        <v>105725</v>
      </c>
      <c r="D1003" s="164">
        <f>'Order Form'!$N$2</f>
        <v>0</v>
      </c>
      <c r="E1003" s="165">
        <f>'Order Form'!$L$11</f>
        <v>0</v>
      </c>
      <c r="F1003" s="165" t="str">
        <f>IF(ISBLANK('Order Form'!$L$12),"",'Order Form'!$L$12)</f>
        <v/>
      </c>
      <c r="G1003" s="165">
        <f t="shared" ca="1" si="65"/>
        <v>41493</v>
      </c>
      <c r="H1003" s="166">
        <f>'Order Form'!$L$13</f>
        <v>0</v>
      </c>
      <c r="I1003" s="169">
        <f>'Order Form'!F488</f>
        <v>17.5</v>
      </c>
      <c r="J1003" s="164">
        <f>'Order Form'!L488</f>
        <v>0</v>
      </c>
      <c r="K1003" s="164" t="str">
        <f t="shared" si="67"/>
        <v>F</v>
      </c>
      <c r="L1003" s="164">
        <f>IF('Pricing + Order Summary'!$O$13&gt;=5000,14,IF('Pricing + Order Summary'!$O$13&gt;=3500,15,IF('Pricing + Order Summary'!$O$13&gt;=2500,16,IF('Pricing + Order Summary'!$O$13&gt;=1000,23,21))))</f>
        <v>21</v>
      </c>
      <c r="M1003" s="164" t="str">
        <f t="shared" si="68"/>
        <v>SPR2014-2-0</v>
      </c>
    </row>
    <row r="1004" spans="1:13">
      <c r="A1004" s="167">
        <f>'Order Form'!A489</f>
        <v>100477</v>
      </c>
      <c r="B1004" s="167">
        <f>'Order Form'!A489</f>
        <v>100477</v>
      </c>
      <c r="C1004" s="168">
        <f t="shared" si="66"/>
        <v>100477</v>
      </c>
      <c r="D1004" s="164">
        <f>'Order Form'!$N$2</f>
        <v>0</v>
      </c>
      <c r="E1004" s="165">
        <f>'Order Form'!$L$11</f>
        <v>0</v>
      </c>
      <c r="F1004" s="165" t="str">
        <f>IF(ISBLANK('Order Form'!$L$12),"",'Order Form'!$L$12)</f>
        <v/>
      </c>
      <c r="G1004" s="165">
        <f t="shared" ca="1" si="65"/>
        <v>41493</v>
      </c>
      <c r="H1004" s="166">
        <f>'Order Form'!$L$13</f>
        <v>0</v>
      </c>
      <c r="I1004" s="169">
        <f>'Order Form'!F489</f>
        <v>17.5</v>
      </c>
      <c r="J1004" s="164">
        <f>'Order Form'!L489</f>
        <v>0</v>
      </c>
      <c r="K1004" s="164" t="str">
        <f t="shared" si="67"/>
        <v>F</v>
      </c>
      <c r="L1004" s="164">
        <f>IF('Pricing + Order Summary'!$O$13&gt;=5000,14,IF('Pricing + Order Summary'!$O$13&gt;=3500,15,IF('Pricing + Order Summary'!$O$13&gt;=2500,16,IF('Pricing + Order Summary'!$O$13&gt;=1000,23,21))))</f>
        <v>21</v>
      </c>
      <c r="M1004" s="164" t="str">
        <f t="shared" si="68"/>
        <v>SPR2014-2-0</v>
      </c>
    </row>
    <row r="1005" spans="1:13">
      <c r="A1005" s="167">
        <f>'Order Form'!A490</f>
        <v>105721</v>
      </c>
      <c r="B1005" s="167">
        <f>'Order Form'!A490</f>
        <v>105721</v>
      </c>
      <c r="C1005" s="168">
        <f t="shared" si="66"/>
        <v>105721</v>
      </c>
      <c r="D1005" s="164">
        <f>'Order Form'!$N$2</f>
        <v>0</v>
      </c>
      <c r="E1005" s="165">
        <f>'Order Form'!$L$11</f>
        <v>0</v>
      </c>
      <c r="F1005" s="165" t="str">
        <f>IF(ISBLANK('Order Form'!$L$12),"",'Order Form'!$L$12)</f>
        <v/>
      </c>
      <c r="G1005" s="165">
        <f t="shared" ca="1" si="65"/>
        <v>41493</v>
      </c>
      <c r="H1005" s="166">
        <f>'Order Form'!$L$13</f>
        <v>0</v>
      </c>
      <c r="I1005" s="169">
        <f>'Order Form'!F490</f>
        <v>16.5</v>
      </c>
      <c r="J1005" s="164">
        <f>'Order Form'!L490</f>
        <v>0</v>
      </c>
      <c r="K1005" s="164" t="str">
        <f t="shared" si="67"/>
        <v>F</v>
      </c>
      <c r="L1005" s="164">
        <f>IF('Pricing + Order Summary'!$O$13&gt;=5000,14,IF('Pricing + Order Summary'!$O$13&gt;=3500,15,IF('Pricing + Order Summary'!$O$13&gt;=2500,16,IF('Pricing + Order Summary'!$O$13&gt;=1000,23,21))))</f>
        <v>21</v>
      </c>
      <c r="M1005" s="164" t="str">
        <f t="shared" si="68"/>
        <v>SPR2014-2-0</v>
      </c>
    </row>
    <row r="1006" spans="1:13">
      <c r="A1006" s="167">
        <f>'Order Form'!A491</f>
        <v>105722</v>
      </c>
      <c r="B1006" s="167">
        <f>'Order Form'!A491</f>
        <v>105722</v>
      </c>
      <c r="C1006" s="168">
        <f t="shared" si="66"/>
        <v>105722</v>
      </c>
      <c r="D1006" s="164">
        <f>'Order Form'!$N$2</f>
        <v>0</v>
      </c>
      <c r="E1006" s="165">
        <f>'Order Form'!$L$11</f>
        <v>0</v>
      </c>
      <c r="F1006" s="165" t="str">
        <f>IF(ISBLANK('Order Form'!$L$12),"",'Order Form'!$L$12)</f>
        <v/>
      </c>
      <c r="G1006" s="165">
        <f t="shared" ca="1" si="65"/>
        <v>41493</v>
      </c>
      <c r="H1006" s="166">
        <f>'Order Form'!$L$13</f>
        <v>0</v>
      </c>
      <c r="I1006" s="169">
        <f>'Order Form'!F491</f>
        <v>16.5</v>
      </c>
      <c r="J1006" s="164">
        <f>'Order Form'!L491</f>
        <v>0</v>
      </c>
      <c r="K1006" s="164" t="str">
        <f t="shared" si="67"/>
        <v>F</v>
      </c>
      <c r="L1006" s="164">
        <f>IF('Pricing + Order Summary'!$O$13&gt;=5000,14,IF('Pricing + Order Summary'!$O$13&gt;=3500,15,IF('Pricing + Order Summary'!$O$13&gt;=2500,16,IF('Pricing + Order Summary'!$O$13&gt;=1000,23,21))))</f>
        <v>21</v>
      </c>
      <c r="M1006" s="164" t="str">
        <f t="shared" si="68"/>
        <v>SPR2014-2-0</v>
      </c>
    </row>
    <row r="1007" spans="1:13">
      <c r="A1007" s="167">
        <f>'Order Form'!A492</f>
        <v>105723</v>
      </c>
      <c r="B1007" s="167">
        <f>'Order Form'!A492</f>
        <v>105723</v>
      </c>
      <c r="C1007" s="168">
        <f t="shared" si="66"/>
        <v>105723</v>
      </c>
      <c r="D1007" s="164">
        <f>'Order Form'!$N$2</f>
        <v>0</v>
      </c>
      <c r="E1007" s="165">
        <f>'Order Form'!$L$11</f>
        <v>0</v>
      </c>
      <c r="F1007" s="165" t="str">
        <f>IF(ISBLANK('Order Form'!$L$12),"",'Order Form'!$L$12)</f>
        <v/>
      </c>
      <c r="G1007" s="165">
        <f t="shared" ca="1" si="65"/>
        <v>41493</v>
      </c>
      <c r="H1007" s="166">
        <f>'Order Form'!$L$13</f>
        <v>0</v>
      </c>
      <c r="I1007" s="169">
        <f>'Order Form'!F492</f>
        <v>16.5</v>
      </c>
      <c r="J1007" s="164">
        <f>'Order Form'!L492</f>
        <v>0</v>
      </c>
      <c r="K1007" s="164" t="str">
        <f t="shared" si="67"/>
        <v>F</v>
      </c>
      <c r="L1007" s="164">
        <f>IF('Pricing + Order Summary'!$O$13&gt;=5000,14,IF('Pricing + Order Summary'!$O$13&gt;=3500,15,IF('Pricing + Order Summary'!$O$13&gt;=2500,16,IF('Pricing + Order Summary'!$O$13&gt;=1000,23,21))))</f>
        <v>21</v>
      </c>
      <c r="M1007" s="164" t="str">
        <f t="shared" si="68"/>
        <v>SPR2014-2-0</v>
      </c>
    </row>
    <row r="1008" spans="1:13">
      <c r="A1008" s="167">
        <f>'Order Form'!A493</f>
        <v>105724</v>
      </c>
      <c r="B1008" s="167">
        <f>'Order Form'!A493</f>
        <v>105724</v>
      </c>
      <c r="C1008" s="168">
        <f t="shared" si="66"/>
        <v>105724</v>
      </c>
      <c r="D1008" s="164">
        <f>'Order Form'!$N$2</f>
        <v>0</v>
      </c>
      <c r="E1008" s="165">
        <f>'Order Form'!$L$11</f>
        <v>0</v>
      </c>
      <c r="F1008" s="165" t="str">
        <f>IF(ISBLANK('Order Form'!$L$12),"",'Order Form'!$L$12)</f>
        <v/>
      </c>
      <c r="G1008" s="165">
        <f t="shared" ca="1" si="65"/>
        <v>41493</v>
      </c>
      <c r="H1008" s="166">
        <f>'Order Form'!$L$13</f>
        <v>0</v>
      </c>
      <c r="I1008" s="169">
        <f>'Order Form'!F493</f>
        <v>16.5</v>
      </c>
      <c r="J1008" s="164">
        <f>'Order Form'!L493</f>
        <v>0</v>
      </c>
      <c r="K1008" s="164" t="str">
        <f t="shared" si="67"/>
        <v>F</v>
      </c>
      <c r="L1008" s="164">
        <f>IF('Pricing + Order Summary'!$O$13&gt;=5000,14,IF('Pricing + Order Summary'!$O$13&gt;=3500,15,IF('Pricing + Order Summary'!$O$13&gt;=2500,16,IF('Pricing + Order Summary'!$O$13&gt;=1000,23,21))))</f>
        <v>21</v>
      </c>
      <c r="M1008" s="164" t="str">
        <f t="shared" si="68"/>
        <v>SPR2014-2-0</v>
      </c>
    </row>
    <row r="1009" spans="1:13">
      <c r="A1009" s="167">
        <f>'Order Form'!A494</f>
        <v>105712</v>
      </c>
      <c r="B1009" s="167">
        <f>'Order Form'!A494</f>
        <v>105712</v>
      </c>
      <c r="C1009" s="168">
        <f t="shared" si="66"/>
        <v>105712</v>
      </c>
      <c r="D1009" s="164">
        <f>'Order Form'!$N$2</f>
        <v>0</v>
      </c>
      <c r="E1009" s="165">
        <f>'Order Form'!$L$11</f>
        <v>0</v>
      </c>
      <c r="F1009" s="165" t="str">
        <f>IF(ISBLANK('Order Form'!$L$12),"",'Order Form'!$L$12)</f>
        <v/>
      </c>
      <c r="G1009" s="165">
        <f t="shared" ca="1" si="65"/>
        <v>41493</v>
      </c>
      <c r="H1009" s="166">
        <f>'Order Form'!$L$13</f>
        <v>0</v>
      </c>
      <c r="I1009" s="169">
        <f>'Order Form'!F494</f>
        <v>16.5</v>
      </c>
      <c r="J1009" s="164">
        <f>'Order Form'!L494</f>
        <v>0</v>
      </c>
      <c r="K1009" s="164" t="str">
        <f t="shared" si="67"/>
        <v>F</v>
      </c>
      <c r="L1009" s="164">
        <f>IF('Pricing + Order Summary'!$O$13&gt;=5000,14,IF('Pricing + Order Summary'!$O$13&gt;=3500,15,IF('Pricing + Order Summary'!$O$13&gt;=2500,16,IF('Pricing + Order Summary'!$O$13&gt;=1000,23,21))))</f>
        <v>21</v>
      </c>
      <c r="M1009" s="164" t="str">
        <f t="shared" si="68"/>
        <v>SPR2014-2-0</v>
      </c>
    </row>
    <row r="1010" spans="1:13">
      <c r="A1010" s="167">
        <f>'Order Form'!A495</f>
        <v>105713</v>
      </c>
      <c r="B1010" s="167">
        <f>'Order Form'!A495</f>
        <v>105713</v>
      </c>
      <c r="C1010" s="168">
        <f t="shared" si="66"/>
        <v>105713</v>
      </c>
      <c r="D1010" s="164">
        <f>'Order Form'!$N$2</f>
        <v>0</v>
      </c>
      <c r="E1010" s="165">
        <f>'Order Form'!$L$11</f>
        <v>0</v>
      </c>
      <c r="F1010" s="165" t="str">
        <f>IF(ISBLANK('Order Form'!$L$12),"",'Order Form'!$L$12)</f>
        <v/>
      </c>
      <c r="G1010" s="165">
        <f t="shared" ca="1" si="65"/>
        <v>41493</v>
      </c>
      <c r="H1010" s="166">
        <f>'Order Form'!$L$13</f>
        <v>0</v>
      </c>
      <c r="I1010" s="169">
        <f>'Order Form'!F495</f>
        <v>16.5</v>
      </c>
      <c r="J1010" s="164">
        <f>'Order Form'!L495</f>
        <v>0</v>
      </c>
      <c r="K1010" s="164" t="str">
        <f t="shared" si="67"/>
        <v>F</v>
      </c>
      <c r="L1010" s="164">
        <f>IF('Pricing + Order Summary'!$O$13&gt;=5000,14,IF('Pricing + Order Summary'!$O$13&gt;=3500,15,IF('Pricing + Order Summary'!$O$13&gt;=2500,16,IF('Pricing + Order Summary'!$O$13&gt;=1000,23,21))))</f>
        <v>21</v>
      </c>
      <c r="M1010" s="164" t="str">
        <f t="shared" si="68"/>
        <v>SPR2014-2-0</v>
      </c>
    </row>
    <row r="1011" spans="1:13">
      <c r="A1011" s="167">
        <f>'Order Form'!A496</f>
        <v>105714</v>
      </c>
      <c r="B1011" s="167">
        <f>'Order Form'!A496</f>
        <v>105714</v>
      </c>
      <c r="C1011" s="168">
        <f t="shared" si="66"/>
        <v>105714</v>
      </c>
      <c r="D1011" s="164">
        <f>'Order Form'!$N$2</f>
        <v>0</v>
      </c>
      <c r="E1011" s="165">
        <f>'Order Form'!$L$11</f>
        <v>0</v>
      </c>
      <c r="F1011" s="165" t="str">
        <f>IF(ISBLANK('Order Form'!$L$12),"",'Order Form'!$L$12)</f>
        <v/>
      </c>
      <c r="G1011" s="165">
        <f t="shared" ca="1" si="65"/>
        <v>41493</v>
      </c>
      <c r="H1011" s="166">
        <f>'Order Form'!$L$13</f>
        <v>0</v>
      </c>
      <c r="I1011" s="169">
        <f>'Order Form'!F496</f>
        <v>16.5</v>
      </c>
      <c r="J1011" s="164">
        <f>'Order Form'!L496</f>
        <v>0</v>
      </c>
      <c r="K1011" s="164" t="str">
        <f t="shared" si="67"/>
        <v>F</v>
      </c>
      <c r="L1011" s="164">
        <f>IF('Pricing + Order Summary'!$O$13&gt;=5000,14,IF('Pricing + Order Summary'!$O$13&gt;=3500,15,IF('Pricing + Order Summary'!$O$13&gt;=2500,16,IF('Pricing + Order Summary'!$O$13&gt;=1000,23,21))))</f>
        <v>21</v>
      </c>
      <c r="M1011" s="164" t="str">
        <f t="shared" si="68"/>
        <v>SPR2014-2-0</v>
      </c>
    </row>
    <row r="1012" spans="1:13">
      <c r="A1012" s="167">
        <f>'Order Form'!A497</f>
        <v>105715</v>
      </c>
      <c r="B1012" s="167">
        <f>'Order Form'!A497</f>
        <v>105715</v>
      </c>
      <c r="C1012" s="168">
        <f t="shared" si="66"/>
        <v>105715</v>
      </c>
      <c r="D1012" s="164">
        <f>'Order Form'!$N$2</f>
        <v>0</v>
      </c>
      <c r="E1012" s="165">
        <f>'Order Form'!$L$11</f>
        <v>0</v>
      </c>
      <c r="F1012" s="165" t="str">
        <f>IF(ISBLANK('Order Form'!$L$12),"",'Order Form'!$L$12)</f>
        <v/>
      </c>
      <c r="G1012" s="165">
        <f t="shared" ca="1" si="65"/>
        <v>41493</v>
      </c>
      <c r="H1012" s="166">
        <f>'Order Form'!$L$13</f>
        <v>0</v>
      </c>
      <c r="I1012" s="169">
        <f>'Order Form'!F497</f>
        <v>16.5</v>
      </c>
      <c r="J1012" s="164">
        <f>'Order Form'!L497</f>
        <v>0</v>
      </c>
      <c r="K1012" s="164" t="str">
        <f t="shared" si="67"/>
        <v>F</v>
      </c>
      <c r="L1012" s="164">
        <f>IF('Pricing + Order Summary'!$O$13&gt;=5000,14,IF('Pricing + Order Summary'!$O$13&gt;=3500,15,IF('Pricing + Order Summary'!$O$13&gt;=2500,16,IF('Pricing + Order Summary'!$O$13&gt;=1000,23,21))))</f>
        <v>21</v>
      </c>
      <c r="M1012" s="164" t="str">
        <f t="shared" si="68"/>
        <v>SPR2014-2-0</v>
      </c>
    </row>
    <row r="1013" spans="1:13">
      <c r="A1013" s="167">
        <f>'Order Form'!A498</f>
        <v>105716</v>
      </c>
      <c r="B1013" s="167">
        <f>'Order Form'!A498</f>
        <v>105716</v>
      </c>
      <c r="C1013" s="168">
        <f t="shared" si="66"/>
        <v>105716</v>
      </c>
      <c r="D1013" s="164">
        <f>'Order Form'!$N$2</f>
        <v>0</v>
      </c>
      <c r="E1013" s="165">
        <f>'Order Form'!$L$11</f>
        <v>0</v>
      </c>
      <c r="F1013" s="165" t="str">
        <f>IF(ISBLANK('Order Form'!$L$12),"",'Order Form'!$L$12)</f>
        <v/>
      </c>
      <c r="G1013" s="165">
        <f t="shared" ca="1" si="65"/>
        <v>41493</v>
      </c>
      <c r="H1013" s="166">
        <f>'Order Form'!$L$13</f>
        <v>0</v>
      </c>
      <c r="I1013" s="169">
        <f>'Order Form'!F498</f>
        <v>16.5</v>
      </c>
      <c r="J1013" s="164">
        <f>'Order Form'!L498</f>
        <v>0</v>
      </c>
      <c r="K1013" s="164" t="str">
        <f t="shared" si="67"/>
        <v>F</v>
      </c>
      <c r="L1013" s="164">
        <f>IF('Pricing + Order Summary'!$O$13&gt;=5000,14,IF('Pricing + Order Summary'!$O$13&gt;=3500,15,IF('Pricing + Order Summary'!$O$13&gt;=2500,16,IF('Pricing + Order Summary'!$O$13&gt;=1000,23,21))))</f>
        <v>21</v>
      </c>
      <c r="M1013" s="164" t="str">
        <f t="shared" si="68"/>
        <v>SPR2014-2-0</v>
      </c>
    </row>
    <row r="1014" spans="1:13">
      <c r="A1014" s="167">
        <f>'Order Form'!A499</f>
        <v>105717</v>
      </c>
      <c r="B1014" s="167">
        <f>'Order Form'!A499</f>
        <v>105717</v>
      </c>
      <c r="C1014" s="168">
        <f t="shared" si="66"/>
        <v>105717</v>
      </c>
      <c r="D1014" s="164">
        <f>'Order Form'!$N$2</f>
        <v>0</v>
      </c>
      <c r="E1014" s="165">
        <f>'Order Form'!$L$11</f>
        <v>0</v>
      </c>
      <c r="F1014" s="165" t="str">
        <f>IF(ISBLANK('Order Form'!$L$12),"",'Order Form'!$L$12)</f>
        <v/>
      </c>
      <c r="G1014" s="165">
        <f t="shared" ca="1" si="65"/>
        <v>41493</v>
      </c>
      <c r="H1014" s="166">
        <f>'Order Form'!$L$13</f>
        <v>0</v>
      </c>
      <c r="I1014" s="169">
        <f>'Order Form'!F499</f>
        <v>16.5</v>
      </c>
      <c r="J1014" s="164">
        <f>'Order Form'!L499</f>
        <v>0</v>
      </c>
      <c r="K1014" s="164" t="str">
        <f t="shared" si="67"/>
        <v>F</v>
      </c>
      <c r="L1014" s="164">
        <f>IF('Pricing + Order Summary'!$O$13&gt;=5000,14,IF('Pricing + Order Summary'!$O$13&gt;=3500,15,IF('Pricing + Order Summary'!$O$13&gt;=2500,16,IF('Pricing + Order Summary'!$O$13&gt;=1000,23,21))))</f>
        <v>21</v>
      </c>
      <c r="M1014" s="164" t="str">
        <f t="shared" si="68"/>
        <v>SPR2014-2-0</v>
      </c>
    </row>
    <row r="1015" spans="1:13">
      <c r="A1015" s="167">
        <f>'Order Form'!A500</f>
        <v>105718</v>
      </c>
      <c r="B1015" s="167">
        <f>'Order Form'!A500</f>
        <v>105718</v>
      </c>
      <c r="C1015" s="168">
        <f t="shared" si="66"/>
        <v>105718</v>
      </c>
      <c r="D1015" s="164">
        <f>'Order Form'!$N$2</f>
        <v>0</v>
      </c>
      <c r="E1015" s="165">
        <f>'Order Form'!$L$11</f>
        <v>0</v>
      </c>
      <c r="F1015" s="165" t="str">
        <f>IF(ISBLANK('Order Form'!$L$12),"",'Order Form'!$L$12)</f>
        <v/>
      </c>
      <c r="G1015" s="165">
        <f t="shared" ca="1" si="65"/>
        <v>41493</v>
      </c>
      <c r="H1015" s="166">
        <f>'Order Form'!$L$13</f>
        <v>0</v>
      </c>
      <c r="I1015" s="169">
        <f>'Order Form'!F500</f>
        <v>16.5</v>
      </c>
      <c r="J1015" s="164">
        <f>'Order Form'!L500</f>
        <v>0</v>
      </c>
      <c r="K1015" s="164" t="str">
        <f t="shared" si="67"/>
        <v>F</v>
      </c>
      <c r="L1015" s="164">
        <f>IF('Pricing + Order Summary'!$O$13&gt;=5000,14,IF('Pricing + Order Summary'!$O$13&gt;=3500,15,IF('Pricing + Order Summary'!$O$13&gt;=2500,16,IF('Pricing + Order Summary'!$O$13&gt;=1000,23,21))))</f>
        <v>21</v>
      </c>
      <c r="M1015" s="164" t="str">
        <f t="shared" si="68"/>
        <v>SPR2014-2-0</v>
      </c>
    </row>
    <row r="1016" spans="1:13">
      <c r="A1016" s="167">
        <f>'Order Form'!A501</f>
        <v>105719</v>
      </c>
      <c r="B1016" s="167">
        <f>'Order Form'!A501</f>
        <v>105719</v>
      </c>
      <c r="C1016" s="168">
        <f t="shared" si="66"/>
        <v>105719</v>
      </c>
      <c r="D1016" s="164">
        <f>'Order Form'!$N$2</f>
        <v>0</v>
      </c>
      <c r="E1016" s="165">
        <f>'Order Form'!$L$11</f>
        <v>0</v>
      </c>
      <c r="F1016" s="165" t="str">
        <f>IF(ISBLANK('Order Form'!$L$12),"",'Order Form'!$L$12)</f>
        <v/>
      </c>
      <c r="G1016" s="165">
        <f t="shared" ca="1" si="65"/>
        <v>41493</v>
      </c>
      <c r="H1016" s="166">
        <f>'Order Form'!$L$13</f>
        <v>0</v>
      </c>
      <c r="I1016" s="169">
        <f>'Order Form'!F501</f>
        <v>16.5</v>
      </c>
      <c r="J1016" s="164">
        <f>'Order Form'!L501</f>
        <v>0</v>
      </c>
      <c r="K1016" s="164" t="str">
        <f t="shared" si="67"/>
        <v>F</v>
      </c>
      <c r="L1016" s="164">
        <f>IF('Pricing + Order Summary'!$O$13&gt;=5000,14,IF('Pricing + Order Summary'!$O$13&gt;=3500,15,IF('Pricing + Order Summary'!$O$13&gt;=2500,16,IF('Pricing + Order Summary'!$O$13&gt;=1000,23,21))))</f>
        <v>21</v>
      </c>
      <c r="M1016" s="164" t="str">
        <f t="shared" si="68"/>
        <v>SPR2014-2-0</v>
      </c>
    </row>
    <row r="1017" spans="1:13">
      <c r="A1017" s="167">
        <f>'Order Form'!A502</f>
        <v>105720</v>
      </c>
      <c r="B1017" s="167">
        <f>'Order Form'!A502</f>
        <v>105720</v>
      </c>
      <c r="C1017" s="168">
        <f t="shared" si="66"/>
        <v>105720</v>
      </c>
      <c r="D1017" s="164">
        <f>'Order Form'!$N$2</f>
        <v>0</v>
      </c>
      <c r="E1017" s="165">
        <f>'Order Form'!$L$11</f>
        <v>0</v>
      </c>
      <c r="F1017" s="165" t="str">
        <f>IF(ISBLANK('Order Form'!$L$12),"",'Order Form'!$L$12)</f>
        <v/>
      </c>
      <c r="G1017" s="165">
        <f t="shared" ca="1" si="65"/>
        <v>41493</v>
      </c>
      <c r="H1017" s="166">
        <f>'Order Form'!$L$13</f>
        <v>0</v>
      </c>
      <c r="I1017" s="169">
        <f>'Order Form'!F502</f>
        <v>16.5</v>
      </c>
      <c r="J1017" s="164">
        <f>'Order Form'!L502</f>
        <v>0</v>
      </c>
      <c r="K1017" s="164" t="str">
        <f t="shared" si="67"/>
        <v>F</v>
      </c>
      <c r="L1017" s="164">
        <f>IF('Pricing + Order Summary'!$O$13&gt;=5000,14,IF('Pricing + Order Summary'!$O$13&gt;=3500,15,IF('Pricing + Order Summary'!$O$13&gt;=2500,16,IF('Pricing + Order Summary'!$O$13&gt;=1000,23,21))))</f>
        <v>21</v>
      </c>
      <c r="M1017" s="164" t="str">
        <f t="shared" si="68"/>
        <v>SPR2014-2-0</v>
      </c>
    </row>
    <row r="1018" spans="1:13">
      <c r="A1018" s="167">
        <f>'Order Form'!A503</f>
        <v>101163</v>
      </c>
      <c r="B1018" s="167">
        <f>'Order Form'!A503</f>
        <v>101163</v>
      </c>
      <c r="C1018" s="168">
        <f t="shared" si="66"/>
        <v>101163</v>
      </c>
      <c r="D1018" s="164">
        <f>'Order Form'!$N$2</f>
        <v>0</v>
      </c>
      <c r="E1018" s="165">
        <f>'Order Form'!$L$11</f>
        <v>0</v>
      </c>
      <c r="F1018" s="165" t="str">
        <f>IF(ISBLANK('Order Form'!$L$12),"",'Order Form'!$L$12)</f>
        <v/>
      </c>
      <c r="G1018" s="165">
        <f t="shared" ca="1" si="65"/>
        <v>41493</v>
      </c>
      <c r="H1018" s="166">
        <f>'Order Form'!$L$13</f>
        <v>0</v>
      </c>
      <c r="I1018" s="169">
        <f>'Order Form'!F503</f>
        <v>16.5</v>
      </c>
      <c r="J1018" s="164">
        <f>'Order Form'!L503</f>
        <v>0</v>
      </c>
      <c r="K1018" s="164" t="str">
        <f t="shared" si="67"/>
        <v>F</v>
      </c>
      <c r="L1018" s="164">
        <f>IF('Pricing + Order Summary'!$O$13&gt;=5000,14,IF('Pricing + Order Summary'!$O$13&gt;=3500,15,IF('Pricing + Order Summary'!$O$13&gt;=2500,16,IF('Pricing + Order Summary'!$O$13&gt;=1000,23,21))))</f>
        <v>21</v>
      </c>
      <c r="M1018" s="164" t="str">
        <f t="shared" si="68"/>
        <v>SPR2014-2-0</v>
      </c>
    </row>
    <row r="1019" spans="1:13">
      <c r="A1019" s="167">
        <f>'Order Form'!A504</f>
        <v>101162</v>
      </c>
      <c r="B1019" s="167">
        <f>'Order Form'!A504</f>
        <v>101162</v>
      </c>
      <c r="C1019" s="168">
        <f t="shared" si="66"/>
        <v>101162</v>
      </c>
      <c r="D1019" s="164">
        <f>'Order Form'!$N$2</f>
        <v>0</v>
      </c>
      <c r="E1019" s="165">
        <f>'Order Form'!$L$11</f>
        <v>0</v>
      </c>
      <c r="F1019" s="165" t="str">
        <f>IF(ISBLANK('Order Form'!$L$12),"",'Order Form'!$L$12)</f>
        <v/>
      </c>
      <c r="G1019" s="165">
        <f t="shared" ca="1" si="65"/>
        <v>41493</v>
      </c>
      <c r="H1019" s="166">
        <f>'Order Form'!$L$13</f>
        <v>0</v>
      </c>
      <c r="I1019" s="169">
        <f>'Order Form'!F504</f>
        <v>16.5</v>
      </c>
      <c r="J1019" s="164">
        <f>'Order Form'!L504</f>
        <v>0</v>
      </c>
      <c r="K1019" s="164" t="str">
        <f t="shared" si="67"/>
        <v>F</v>
      </c>
      <c r="L1019" s="164">
        <f>IF('Pricing + Order Summary'!$O$13&gt;=5000,14,IF('Pricing + Order Summary'!$O$13&gt;=3500,15,IF('Pricing + Order Summary'!$O$13&gt;=2500,16,IF('Pricing + Order Summary'!$O$13&gt;=1000,23,21))))</f>
        <v>21</v>
      </c>
      <c r="M1019" s="164" t="str">
        <f t="shared" si="68"/>
        <v>SPR2014-2-0</v>
      </c>
    </row>
    <row r="1020" spans="1:13">
      <c r="A1020" s="167">
        <f>'Order Form'!A505</f>
        <v>100476</v>
      </c>
      <c r="B1020" s="167">
        <f>'Order Form'!A505</f>
        <v>100476</v>
      </c>
      <c r="C1020" s="168">
        <f t="shared" si="66"/>
        <v>100476</v>
      </c>
      <c r="D1020" s="164">
        <f>'Order Form'!$N$2</f>
        <v>0</v>
      </c>
      <c r="E1020" s="165">
        <f>'Order Form'!$L$11</f>
        <v>0</v>
      </c>
      <c r="F1020" s="165" t="str">
        <f>IF(ISBLANK('Order Form'!$L$12),"",'Order Form'!$L$12)</f>
        <v/>
      </c>
      <c r="G1020" s="165">
        <f t="shared" ca="1" si="65"/>
        <v>41493</v>
      </c>
      <c r="H1020" s="166">
        <f>'Order Form'!$L$13</f>
        <v>0</v>
      </c>
      <c r="I1020" s="169">
        <f>'Order Form'!F505</f>
        <v>16.5</v>
      </c>
      <c r="J1020" s="164">
        <f>'Order Form'!L505</f>
        <v>0</v>
      </c>
      <c r="K1020" s="164" t="str">
        <f t="shared" si="67"/>
        <v>F</v>
      </c>
      <c r="L1020" s="164">
        <f>IF('Pricing + Order Summary'!$O$13&gt;=5000,14,IF('Pricing + Order Summary'!$O$13&gt;=3500,15,IF('Pricing + Order Summary'!$O$13&gt;=2500,16,IF('Pricing + Order Summary'!$O$13&gt;=1000,23,21))))</f>
        <v>21</v>
      </c>
      <c r="M1020" s="164" t="str">
        <f t="shared" si="68"/>
        <v>SPR2014-2-0</v>
      </c>
    </row>
    <row r="1021" spans="1:13">
      <c r="A1021" s="167">
        <f>'Order Form'!A506</f>
        <v>101655</v>
      </c>
      <c r="B1021" s="167">
        <f>'Order Form'!A506</f>
        <v>101655</v>
      </c>
      <c r="C1021" s="168">
        <f t="shared" si="66"/>
        <v>101655</v>
      </c>
      <c r="D1021" s="164">
        <f>'Order Form'!$N$2</f>
        <v>0</v>
      </c>
      <c r="E1021" s="165">
        <f>'Order Form'!$L$11</f>
        <v>0</v>
      </c>
      <c r="F1021" s="165" t="str">
        <f>IF(ISBLANK('Order Form'!$L$12),"",'Order Form'!$L$12)</f>
        <v/>
      </c>
      <c r="G1021" s="165">
        <f t="shared" ca="1" si="65"/>
        <v>41493</v>
      </c>
      <c r="H1021" s="166">
        <f>'Order Form'!$L$13</f>
        <v>0</v>
      </c>
      <c r="I1021" s="169">
        <f>'Order Form'!F506</f>
        <v>21</v>
      </c>
      <c r="J1021" s="164">
        <f>'Order Form'!L506</f>
        <v>0</v>
      </c>
      <c r="K1021" s="164" t="str">
        <f t="shared" si="67"/>
        <v>F</v>
      </c>
      <c r="L1021" s="164">
        <f>IF('Pricing + Order Summary'!$O$13&gt;=5000,14,IF('Pricing + Order Summary'!$O$13&gt;=3500,15,IF('Pricing + Order Summary'!$O$13&gt;=2500,16,IF('Pricing + Order Summary'!$O$13&gt;=1000,23,21))))</f>
        <v>21</v>
      </c>
      <c r="M1021" s="164" t="str">
        <f t="shared" si="68"/>
        <v>SPR2014-2-0</v>
      </c>
    </row>
    <row r="1022" spans="1:13">
      <c r="A1022" s="167">
        <f>'Order Form'!A507</f>
        <v>100183</v>
      </c>
      <c r="B1022" s="167">
        <f>'Order Form'!A507</f>
        <v>100183</v>
      </c>
      <c r="C1022" s="168">
        <f t="shared" si="66"/>
        <v>100183</v>
      </c>
      <c r="D1022" s="164">
        <f>'Order Form'!$N$2</f>
        <v>0</v>
      </c>
      <c r="E1022" s="165">
        <f>'Order Form'!$L$11</f>
        <v>0</v>
      </c>
      <c r="F1022" s="165" t="str">
        <f>IF(ISBLANK('Order Form'!$L$12),"",'Order Form'!$L$12)</f>
        <v/>
      </c>
      <c r="G1022" s="165">
        <f t="shared" ca="1" si="65"/>
        <v>41493</v>
      </c>
      <c r="H1022" s="166">
        <f>'Order Form'!$L$13</f>
        <v>0</v>
      </c>
      <c r="I1022" s="169">
        <f>'Order Form'!F507</f>
        <v>21</v>
      </c>
      <c r="J1022" s="164">
        <f>'Order Form'!L507</f>
        <v>0</v>
      </c>
      <c r="K1022" s="164" t="str">
        <f t="shared" si="67"/>
        <v>F</v>
      </c>
      <c r="L1022" s="164">
        <f>IF('Pricing + Order Summary'!$O$13&gt;=5000,14,IF('Pricing + Order Summary'!$O$13&gt;=3500,15,IF('Pricing + Order Summary'!$O$13&gt;=2500,16,IF('Pricing + Order Summary'!$O$13&gt;=1000,23,21))))</f>
        <v>21</v>
      </c>
      <c r="M1022" s="164" t="str">
        <f t="shared" si="68"/>
        <v>SPR2014-2-0</v>
      </c>
    </row>
    <row r="1023" spans="1:13">
      <c r="A1023" s="167">
        <f>'Order Form'!A508</f>
        <v>100276</v>
      </c>
      <c r="B1023" s="167">
        <f>'Order Form'!A508</f>
        <v>100276</v>
      </c>
      <c r="C1023" s="168">
        <f t="shared" si="66"/>
        <v>100276</v>
      </c>
      <c r="D1023" s="164">
        <f>'Order Form'!$N$2</f>
        <v>0</v>
      </c>
      <c r="E1023" s="165">
        <f>'Order Form'!$L$11</f>
        <v>0</v>
      </c>
      <c r="F1023" s="165" t="str">
        <f>IF(ISBLANK('Order Form'!$L$12),"",'Order Form'!$L$12)</f>
        <v/>
      </c>
      <c r="G1023" s="165">
        <f t="shared" ca="1" si="65"/>
        <v>41493</v>
      </c>
      <c r="H1023" s="166">
        <f>'Order Form'!$L$13</f>
        <v>0</v>
      </c>
      <c r="I1023" s="169">
        <f>'Order Form'!F508</f>
        <v>21</v>
      </c>
      <c r="J1023" s="164">
        <f>'Order Form'!L508</f>
        <v>0</v>
      </c>
      <c r="K1023" s="164" t="str">
        <f t="shared" si="67"/>
        <v>F</v>
      </c>
      <c r="L1023" s="164">
        <f>IF('Pricing + Order Summary'!$O$13&gt;=5000,14,IF('Pricing + Order Summary'!$O$13&gt;=3500,15,IF('Pricing + Order Summary'!$O$13&gt;=2500,16,IF('Pricing + Order Summary'!$O$13&gt;=1000,23,21))))</f>
        <v>21</v>
      </c>
      <c r="M1023" s="164" t="str">
        <f t="shared" si="68"/>
        <v>SPR2014-2-0</v>
      </c>
    </row>
    <row r="1024" spans="1:13">
      <c r="A1024" s="167">
        <f>'Order Form'!A509</f>
        <v>100277</v>
      </c>
      <c r="B1024" s="167">
        <f>'Order Form'!A509</f>
        <v>100277</v>
      </c>
      <c r="C1024" s="168">
        <f t="shared" si="66"/>
        <v>100277</v>
      </c>
      <c r="D1024" s="164">
        <f>'Order Form'!$N$2</f>
        <v>0</v>
      </c>
      <c r="E1024" s="165">
        <f>'Order Form'!$L$11</f>
        <v>0</v>
      </c>
      <c r="F1024" s="165" t="str">
        <f>IF(ISBLANK('Order Form'!$L$12),"",'Order Form'!$L$12)</f>
        <v/>
      </c>
      <c r="G1024" s="165">
        <f t="shared" ca="1" si="65"/>
        <v>41493</v>
      </c>
      <c r="H1024" s="166">
        <f>'Order Form'!$L$13</f>
        <v>0</v>
      </c>
      <c r="I1024" s="169">
        <f>'Order Form'!F509</f>
        <v>21</v>
      </c>
      <c r="J1024" s="164">
        <f>'Order Form'!L509</f>
        <v>0</v>
      </c>
      <c r="K1024" s="164" t="str">
        <f t="shared" si="67"/>
        <v>F</v>
      </c>
      <c r="L1024" s="164">
        <f>IF('Pricing + Order Summary'!$O$13&gt;=5000,14,IF('Pricing + Order Summary'!$O$13&gt;=3500,15,IF('Pricing + Order Summary'!$O$13&gt;=2500,16,IF('Pricing + Order Summary'!$O$13&gt;=1000,23,21))))</f>
        <v>21</v>
      </c>
      <c r="M1024" s="164" t="str">
        <f t="shared" si="68"/>
        <v>SPR2014-2-0</v>
      </c>
    </row>
    <row r="1025" spans="1:13">
      <c r="A1025" s="167">
        <f>'Order Form'!A510</f>
        <v>100182</v>
      </c>
      <c r="B1025" s="167">
        <f>'Order Form'!A510</f>
        <v>100182</v>
      </c>
      <c r="C1025" s="168">
        <f t="shared" si="66"/>
        <v>100182</v>
      </c>
      <c r="D1025" s="164">
        <f>'Order Form'!$N$2</f>
        <v>0</v>
      </c>
      <c r="E1025" s="165">
        <f>'Order Form'!$L$11</f>
        <v>0</v>
      </c>
      <c r="F1025" s="165" t="str">
        <f>IF(ISBLANK('Order Form'!$L$12),"",'Order Form'!$L$12)</f>
        <v/>
      </c>
      <c r="G1025" s="165">
        <f t="shared" ca="1" si="65"/>
        <v>41493</v>
      </c>
      <c r="H1025" s="166">
        <f>'Order Form'!$L$13</f>
        <v>0</v>
      </c>
      <c r="I1025" s="169">
        <f>'Order Form'!F510</f>
        <v>21</v>
      </c>
      <c r="J1025" s="164">
        <f>'Order Form'!L510</f>
        <v>0</v>
      </c>
      <c r="K1025" s="164" t="str">
        <f t="shared" si="67"/>
        <v>F</v>
      </c>
      <c r="L1025" s="164">
        <f>IF('Pricing + Order Summary'!$O$13&gt;=5000,14,IF('Pricing + Order Summary'!$O$13&gt;=3500,15,IF('Pricing + Order Summary'!$O$13&gt;=2500,16,IF('Pricing + Order Summary'!$O$13&gt;=1000,23,21))))</f>
        <v>21</v>
      </c>
      <c r="M1025" s="164" t="str">
        <f t="shared" si="68"/>
        <v>SPR2014-2-0</v>
      </c>
    </row>
    <row r="1026" spans="1:13">
      <c r="A1026" s="167">
        <f>'Order Form'!A511</f>
        <v>101304</v>
      </c>
      <c r="B1026" s="167">
        <f>'Order Form'!A511</f>
        <v>101304</v>
      </c>
      <c r="C1026" s="168">
        <f t="shared" si="66"/>
        <v>101304</v>
      </c>
      <c r="D1026" s="164">
        <f>'Order Form'!$N$2</f>
        <v>0</v>
      </c>
      <c r="E1026" s="165">
        <f>'Order Form'!$L$11</f>
        <v>0</v>
      </c>
      <c r="F1026" s="165" t="str">
        <f>IF(ISBLANK('Order Form'!$L$12),"",'Order Form'!$L$12)</f>
        <v/>
      </c>
      <c r="G1026" s="165">
        <f t="shared" ref="G1026:G1089" ca="1" si="69">TODAY()</f>
        <v>41493</v>
      </c>
      <c r="H1026" s="166">
        <f>'Order Form'!$L$13</f>
        <v>0</v>
      </c>
      <c r="I1026" s="169">
        <f>'Order Form'!F511</f>
        <v>21</v>
      </c>
      <c r="J1026" s="164">
        <f>'Order Form'!L511</f>
        <v>0</v>
      </c>
      <c r="K1026" s="164" t="str">
        <f t="shared" si="67"/>
        <v>F</v>
      </c>
      <c r="L1026" s="164">
        <f>IF('Pricing + Order Summary'!$O$13&gt;=5000,14,IF('Pricing + Order Summary'!$O$13&gt;=3500,15,IF('Pricing + Order Summary'!$O$13&gt;=2500,16,IF('Pricing + Order Summary'!$O$13&gt;=1000,23,21))))</f>
        <v>21</v>
      </c>
      <c r="M1026" s="164" t="str">
        <f t="shared" si="68"/>
        <v>SPR2014-2-0</v>
      </c>
    </row>
    <row r="1027" spans="1:13">
      <c r="A1027" s="167">
        <f>'Order Form'!A512</f>
        <v>101305</v>
      </c>
      <c r="B1027" s="167">
        <f>'Order Form'!A512</f>
        <v>101305</v>
      </c>
      <c r="C1027" s="168">
        <f t="shared" si="66"/>
        <v>101305</v>
      </c>
      <c r="D1027" s="164">
        <f>'Order Form'!$N$2</f>
        <v>0</v>
      </c>
      <c r="E1027" s="165">
        <f>'Order Form'!$L$11</f>
        <v>0</v>
      </c>
      <c r="F1027" s="165" t="str">
        <f>IF(ISBLANK('Order Form'!$L$12),"",'Order Form'!$L$12)</f>
        <v/>
      </c>
      <c r="G1027" s="165">
        <f t="shared" ca="1" si="69"/>
        <v>41493</v>
      </c>
      <c r="H1027" s="166">
        <f>'Order Form'!$L$13</f>
        <v>0</v>
      </c>
      <c r="I1027" s="169">
        <f>'Order Form'!F512</f>
        <v>21</v>
      </c>
      <c r="J1027" s="164">
        <f>'Order Form'!L512</f>
        <v>0</v>
      </c>
      <c r="K1027" s="164" t="str">
        <f t="shared" si="67"/>
        <v>F</v>
      </c>
      <c r="L1027" s="164">
        <f>IF('Pricing + Order Summary'!$O$13&gt;=5000,14,IF('Pricing + Order Summary'!$O$13&gt;=3500,15,IF('Pricing + Order Summary'!$O$13&gt;=2500,16,IF('Pricing + Order Summary'!$O$13&gt;=1000,23,21))))</f>
        <v>21</v>
      </c>
      <c r="M1027" s="164" t="str">
        <f t="shared" si="68"/>
        <v>SPR2014-2-0</v>
      </c>
    </row>
    <row r="1028" spans="1:13">
      <c r="A1028" s="167">
        <f>'Order Form'!A513</f>
        <v>101306</v>
      </c>
      <c r="B1028" s="167">
        <f>'Order Form'!A513</f>
        <v>101306</v>
      </c>
      <c r="C1028" s="168">
        <f t="shared" si="66"/>
        <v>101306</v>
      </c>
      <c r="D1028" s="164">
        <f>'Order Form'!$N$2</f>
        <v>0</v>
      </c>
      <c r="E1028" s="165">
        <f>'Order Form'!$L$11</f>
        <v>0</v>
      </c>
      <c r="F1028" s="165" t="str">
        <f>IF(ISBLANK('Order Form'!$L$12),"",'Order Form'!$L$12)</f>
        <v/>
      </c>
      <c r="G1028" s="165">
        <f t="shared" ca="1" si="69"/>
        <v>41493</v>
      </c>
      <c r="H1028" s="166">
        <f>'Order Form'!$L$13</f>
        <v>0</v>
      </c>
      <c r="I1028" s="169">
        <f>'Order Form'!F513</f>
        <v>21</v>
      </c>
      <c r="J1028" s="164">
        <f>'Order Form'!L513</f>
        <v>0</v>
      </c>
      <c r="K1028" s="164" t="str">
        <f t="shared" si="67"/>
        <v>F</v>
      </c>
      <c r="L1028" s="164">
        <f>IF('Pricing + Order Summary'!$O$13&gt;=5000,14,IF('Pricing + Order Summary'!$O$13&gt;=3500,15,IF('Pricing + Order Summary'!$O$13&gt;=2500,16,IF('Pricing + Order Summary'!$O$13&gt;=1000,23,21))))</f>
        <v>21</v>
      </c>
      <c r="M1028" s="164" t="str">
        <f t="shared" si="68"/>
        <v>SPR2014-2-0</v>
      </c>
    </row>
    <row r="1029" spans="1:13">
      <c r="A1029" s="167">
        <f>'Order Form'!A514</f>
        <v>105639</v>
      </c>
      <c r="B1029" s="167">
        <f>'Order Form'!A514</f>
        <v>105639</v>
      </c>
      <c r="C1029" s="168">
        <f t="shared" si="66"/>
        <v>105639</v>
      </c>
      <c r="D1029" s="164">
        <f>'Order Form'!$N$2</f>
        <v>0</v>
      </c>
      <c r="E1029" s="165">
        <f>'Order Form'!$L$11</f>
        <v>0</v>
      </c>
      <c r="F1029" s="165" t="str">
        <f>IF(ISBLANK('Order Form'!$L$12),"",'Order Form'!$L$12)</f>
        <v/>
      </c>
      <c r="G1029" s="165">
        <f t="shared" ca="1" si="69"/>
        <v>41493</v>
      </c>
      <c r="H1029" s="166">
        <f>'Order Form'!$L$13</f>
        <v>0</v>
      </c>
      <c r="I1029" s="169">
        <f>'Order Form'!F514</f>
        <v>9.18</v>
      </c>
      <c r="J1029" s="164">
        <f>'Order Form'!L514</f>
        <v>0</v>
      </c>
      <c r="K1029" s="164" t="str">
        <f t="shared" si="67"/>
        <v>F</v>
      </c>
      <c r="L1029" s="164">
        <f>IF('Pricing + Order Summary'!$O$13&gt;=5000,14,IF('Pricing + Order Summary'!$O$13&gt;=3500,15,IF('Pricing + Order Summary'!$O$13&gt;=2500,16,IF('Pricing + Order Summary'!$O$13&gt;=1000,23,21))))</f>
        <v>21</v>
      </c>
      <c r="M1029" s="164" t="str">
        <f t="shared" si="68"/>
        <v>SPR2014-2-0</v>
      </c>
    </row>
    <row r="1030" spans="1:13">
      <c r="A1030" s="167">
        <f>'Order Form'!A515</f>
        <v>105635</v>
      </c>
      <c r="B1030" s="167">
        <f>'Order Form'!A515</f>
        <v>105635</v>
      </c>
      <c r="C1030" s="168">
        <f t="shared" si="66"/>
        <v>105635</v>
      </c>
      <c r="D1030" s="164">
        <f>'Order Form'!$N$2</f>
        <v>0</v>
      </c>
      <c r="E1030" s="165">
        <f>'Order Form'!$L$11</f>
        <v>0</v>
      </c>
      <c r="F1030" s="165" t="str">
        <f>IF(ISBLANK('Order Form'!$L$12),"",'Order Form'!$L$12)</f>
        <v/>
      </c>
      <c r="G1030" s="165">
        <f t="shared" ca="1" si="69"/>
        <v>41493</v>
      </c>
      <c r="H1030" s="166">
        <f>'Order Form'!$L$13</f>
        <v>0</v>
      </c>
      <c r="I1030" s="169">
        <f>'Order Form'!F515</f>
        <v>9.18</v>
      </c>
      <c r="J1030" s="164">
        <f>'Order Form'!L515</f>
        <v>0</v>
      </c>
      <c r="K1030" s="164" t="str">
        <f t="shared" si="67"/>
        <v>F</v>
      </c>
      <c r="L1030" s="164">
        <f>IF('Pricing + Order Summary'!$O$13&gt;=5000,14,IF('Pricing + Order Summary'!$O$13&gt;=3500,15,IF('Pricing + Order Summary'!$O$13&gt;=2500,16,IF('Pricing + Order Summary'!$O$13&gt;=1000,23,21))))</f>
        <v>21</v>
      </c>
      <c r="M1030" s="164" t="str">
        <f t="shared" si="68"/>
        <v>SPR2014-2-0</v>
      </c>
    </row>
    <row r="1031" spans="1:13">
      <c r="A1031" s="167">
        <f>'Order Form'!A516</f>
        <v>105770</v>
      </c>
      <c r="B1031" s="167">
        <f>'Order Form'!A516</f>
        <v>105770</v>
      </c>
      <c r="C1031" s="168">
        <f t="shared" si="66"/>
        <v>105770</v>
      </c>
      <c r="D1031" s="164">
        <f>'Order Form'!$N$2</f>
        <v>0</v>
      </c>
      <c r="E1031" s="165">
        <f>'Order Form'!$L$11</f>
        <v>0</v>
      </c>
      <c r="F1031" s="165" t="str">
        <f>IF(ISBLANK('Order Form'!$L$12),"",'Order Form'!$L$12)</f>
        <v/>
      </c>
      <c r="G1031" s="165">
        <f t="shared" ca="1" si="69"/>
        <v>41493</v>
      </c>
      <c r="H1031" s="166">
        <f>'Order Form'!$L$13</f>
        <v>0</v>
      </c>
      <c r="I1031" s="169">
        <f>'Order Form'!F516</f>
        <v>9.18</v>
      </c>
      <c r="J1031" s="164">
        <f>'Order Form'!L516</f>
        <v>0</v>
      </c>
      <c r="K1031" s="164" t="str">
        <f t="shared" si="67"/>
        <v>F</v>
      </c>
      <c r="L1031" s="164">
        <f>IF('Pricing + Order Summary'!$O$13&gt;=5000,14,IF('Pricing + Order Summary'!$O$13&gt;=3500,15,IF('Pricing + Order Summary'!$O$13&gt;=2500,16,IF('Pricing + Order Summary'!$O$13&gt;=1000,23,21))))</f>
        <v>21</v>
      </c>
      <c r="M1031" s="164" t="str">
        <f t="shared" si="68"/>
        <v>SPR2014-2-0</v>
      </c>
    </row>
    <row r="1032" spans="1:13">
      <c r="A1032" s="167">
        <f>'Order Form'!A517</f>
        <v>101401</v>
      </c>
      <c r="B1032" s="167">
        <f>'Order Form'!A517</f>
        <v>101401</v>
      </c>
      <c r="C1032" s="168">
        <f t="shared" si="66"/>
        <v>101401</v>
      </c>
      <c r="D1032" s="164">
        <f>'Order Form'!$N$2</f>
        <v>0</v>
      </c>
      <c r="E1032" s="165">
        <f>'Order Form'!$L$11</f>
        <v>0</v>
      </c>
      <c r="F1032" s="165" t="str">
        <f>IF(ISBLANK('Order Form'!$L$12),"",'Order Form'!$L$12)</f>
        <v/>
      </c>
      <c r="G1032" s="165">
        <f t="shared" ca="1" si="69"/>
        <v>41493</v>
      </c>
      <c r="H1032" s="166">
        <f>'Order Form'!$L$13</f>
        <v>0</v>
      </c>
      <c r="I1032" s="169">
        <f>'Order Form'!F517</f>
        <v>9.18</v>
      </c>
      <c r="J1032" s="164">
        <f>'Order Form'!L517</f>
        <v>0</v>
      </c>
      <c r="K1032" s="164" t="str">
        <f t="shared" si="67"/>
        <v>F</v>
      </c>
      <c r="L1032" s="164">
        <f>IF('Pricing + Order Summary'!$O$13&gt;=5000,14,IF('Pricing + Order Summary'!$O$13&gt;=3500,15,IF('Pricing + Order Summary'!$O$13&gt;=2500,16,IF('Pricing + Order Summary'!$O$13&gt;=1000,23,21))))</f>
        <v>21</v>
      </c>
      <c r="M1032" s="164" t="str">
        <f t="shared" si="68"/>
        <v>SPR2014-2-0</v>
      </c>
    </row>
    <row r="1033" spans="1:13">
      <c r="A1033" s="167">
        <f>'Order Form'!A518</f>
        <v>105634</v>
      </c>
      <c r="B1033" s="167">
        <f>'Order Form'!A518</f>
        <v>105634</v>
      </c>
      <c r="C1033" s="168">
        <f t="shared" si="66"/>
        <v>105634</v>
      </c>
      <c r="D1033" s="164">
        <f>'Order Form'!$N$2</f>
        <v>0</v>
      </c>
      <c r="E1033" s="165">
        <f>'Order Form'!$L$11</f>
        <v>0</v>
      </c>
      <c r="F1033" s="165" t="str">
        <f>IF(ISBLANK('Order Form'!$L$12),"",'Order Form'!$L$12)</f>
        <v/>
      </c>
      <c r="G1033" s="165">
        <f t="shared" ca="1" si="69"/>
        <v>41493</v>
      </c>
      <c r="H1033" s="166">
        <f>'Order Form'!$L$13</f>
        <v>0</v>
      </c>
      <c r="I1033" s="169">
        <f>'Order Form'!F518</f>
        <v>9.18</v>
      </c>
      <c r="J1033" s="164">
        <f>'Order Form'!L518</f>
        <v>0</v>
      </c>
      <c r="K1033" s="164" t="str">
        <f t="shared" si="67"/>
        <v>F</v>
      </c>
      <c r="L1033" s="164">
        <f>IF('Pricing + Order Summary'!$O$13&gt;=5000,14,IF('Pricing + Order Summary'!$O$13&gt;=3500,15,IF('Pricing + Order Summary'!$O$13&gt;=2500,16,IF('Pricing + Order Summary'!$O$13&gt;=1000,23,21))))</f>
        <v>21</v>
      </c>
      <c r="M1033" s="164" t="str">
        <f t="shared" si="68"/>
        <v>SPR2014-2-0</v>
      </c>
    </row>
    <row r="1034" spans="1:13">
      <c r="A1034" s="167">
        <f>'Order Form'!A519</f>
        <v>105637</v>
      </c>
      <c r="B1034" s="167">
        <f>'Order Form'!A519</f>
        <v>105637</v>
      </c>
      <c r="C1034" s="168">
        <f t="shared" si="66"/>
        <v>105637</v>
      </c>
      <c r="D1034" s="164">
        <f>'Order Form'!$N$2</f>
        <v>0</v>
      </c>
      <c r="E1034" s="165">
        <f>'Order Form'!$L$11</f>
        <v>0</v>
      </c>
      <c r="F1034" s="165" t="str">
        <f>IF(ISBLANK('Order Form'!$L$12),"",'Order Form'!$L$12)</f>
        <v/>
      </c>
      <c r="G1034" s="165">
        <f t="shared" ca="1" si="69"/>
        <v>41493</v>
      </c>
      <c r="H1034" s="166">
        <f>'Order Form'!$L$13</f>
        <v>0</v>
      </c>
      <c r="I1034" s="169">
        <f>'Order Form'!F519</f>
        <v>9.18</v>
      </c>
      <c r="J1034" s="164">
        <f>'Order Form'!L519</f>
        <v>0</v>
      </c>
      <c r="K1034" s="164" t="str">
        <f t="shared" si="67"/>
        <v>F</v>
      </c>
      <c r="L1034" s="164">
        <f>IF('Pricing + Order Summary'!$O$13&gt;=5000,14,IF('Pricing + Order Summary'!$O$13&gt;=3500,15,IF('Pricing + Order Summary'!$O$13&gt;=2500,16,IF('Pricing + Order Summary'!$O$13&gt;=1000,23,21))))</f>
        <v>21</v>
      </c>
      <c r="M1034" s="164" t="str">
        <f t="shared" si="68"/>
        <v>SPR2014-2-0</v>
      </c>
    </row>
    <row r="1035" spans="1:13">
      <c r="A1035" s="167">
        <f>'Order Form'!A520</f>
        <v>101414</v>
      </c>
      <c r="B1035" s="167">
        <f>'Order Form'!A520</f>
        <v>101414</v>
      </c>
      <c r="C1035" s="168">
        <f t="shared" si="66"/>
        <v>101414</v>
      </c>
      <c r="D1035" s="164">
        <f>'Order Form'!$N$2</f>
        <v>0</v>
      </c>
      <c r="E1035" s="165">
        <f>'Order Form'!$L$11</f>
        <v>0</v>
      </c>
      <c r="F1035" s="165" t="str">
        <f>IF(ISBLANK('Order Form'!$L$12),"",'Order Form'!$L$12)</f>
        <v/>
      </c>
      <c r="G1035" s="165">
        <f t="shared" ca="1" si="69"/>
        <v>41493</v>
      </c>
      <c r="H1035" s="166">
        <f>'Order Form'!$L$13</f>
        <v>0</v>
      </c>
      <c r="I1035" s="169">
        <f>'Order Form'!F520</f>
        <v>9.18</v>
      </c>
      <c r="J1035" s="164">
        <f>'Order Form'!L520</f>
        <v>0</v>
      </c>
      <c r="K1035" s="164" t="str">
        <f t="shared" si="67"/>
        <v>F</v>
      </c>
      <c r="L1035" s="164">
        <f>IF('Pricing + Order Summary'!$O$13&gt;=5000,14,IF('Pricing + Order Summary'!$O$13&gt;=3500,15,IF('Pricing + Order Summary'!$O$13&gt;=2500,16,IF('Pricing + Order Summary'!$O$13&gt;=1000,23,21))))</f>
        <v>21</v>
      </c>
      <c r="M1035" s="164" t="str">
        <f t="shared" si="68"/>
        <v>SPR2014-2-0</v>
      </c>
    </row>
    <row r="1036" spans="1:13">
      <c r="A1036" s="167">
        <f>'Order Form'!A521</f>
        <v>100294</v>
      </c>
      <c r="B1036" s="167">
        <f>'Order Form'!A521</f>
        <v>100294</v>
      </c>
      <c r="C1036" s="168">
        <f t="shared" si="66"/>
        <v>100294</v>
      </c>
      <c r="D1036" s="164">
        <f>'Order Form'!$N$2</f>
        <v>0</v>
      </c>
      <c r="E1036" s="165">
        <f>'Order Form'!$L$11</f>
        <v>0</v>
      </c>
      <c r="F1036" s="165" t="str">
        <f>IF(ISBLANK('Order Form'!$L$12),"",'Order Form'!$L$12)</f>
        <v/>
      </c>
      <c r="G1036" s="165">
        <f t="shared" ca="1" si="69"/>
        <v>41493</v>
      </c>
      <c r="H1036" s="166">
        <f>'Order Form'!$L$13</f>
        <v>0</v>
      </c>
      <c r="I1036" s="169">
        <f>'Order Form'!F521</f>
        <v>9.18</v>
      </c>
      <c r="J1036" s="164">
        <f>'Order Form'!L521</f>
        <v>0</v>
      </c>
      <c r="K1036" s="164" t="str">
        <f t="shared" si="67"/>
        <v>F</v>
      </c>
      <c r="L1036" s="164">
        <f>IF('Pricing + Order Summary'!$O$13&gt;=5000,14,IF('Pricing + Order Summary'!$O$13&gt;=3500,15,IF('Pricing + Order Summary'!$O$13&gt;=2500,16,IF('Pricing + Order Summary'!$O$13&gt;=1000,23,21))))</f>
        <v>21</v>
      </c>
      <c r="M1036" s="164" t="str">
        <f t="shared" si="68"/>
        <v>SPR2014-2-0</v>
      </c>
    </row>
    <row r="1037" spans="1:13">
      <c r="A1037" s="167">
        <f>'Order Form'!A522</f>
        <v>100304</v>
      </c>
      <c r="B1037" s="167">
        <f>'Order Form'!A522</f>
        <v>100304</v>
      </c>
      <c r="C1037" s="168">
        <f t="shared" si="66"/>
        <v>100304</v>
      </c>
      <c r="D1037" s="164">
        <f>'Order Form'!$N$2</f>
        <v>0</v>
      </c>
      <c r="E1037" s="165">
        <f>'Order Form'!$L$11</f>
        <v>0</v>
      </c>
      <c r="F1037" s="165" t="str">
        <f>IF(ISBLANK('Order Form'!$L$12),"",'Order Form'!$L$12)</f>
        <v/>
      </c>
      <c r="G1037" s="165">
        <f t="shared" ca="1" si="69"/>
        <v>41493</v>
      </c>
      <c r="H1037" s="166">
        <f>'Order Form'!$L$13</f>
        <v>0</v>
      </c>
      <c r="I1037" s="169">
        <f>'Order Form'!F522</f>
        <v>9.18</v>
      </c>
      <c r="J1037" s="164">
        <f>'Order Form'!L522</f>
        <v>0</v>
      </c>
      <c r="K1037" s="164" t="str">
        <f t="shared" si="67"/>
        <v>F</v>
      </c>
      <c r="L1037" s="164">
        <f>IF('Pricing + Order Summary'!$O$13&gt;=5000,14,IF('Pricing + Order Summary'!$O$13&gt;=3500,15,IF('Pricing + Order Summary'!$O$13&gt;=2500,16,IF('Pricing + Order Summary'!$O$13&gt;=1000,23,21))))</f>
        <v>21</v>
      </c>
      <c r="M1037" s="164" t="str">
        <f t="shared" si="68"/>
        <v>SPR2014-2-0</v>
      </c>
    </row>
    <row r="1038" spans="1:13">
      <c r="A1038" s="167">
        <f>'Order Form'!A523</f>
        <v>100301</v>
      </c>
      <c r="B1038" s="167">
        <f>'Order Form'!A523</f>
        <v>100301</v>
      </c>
      <c r="C1038" s="168">
        <f t="shared" si="66"/>
        <v>100301</v>
      </c>
      <c r="D1038" s="164">
        <f>'Order Form'!$N$2</f>
        <v>0</v>
      </c>
      <c r="E1038" s="165">
        <f>'Order Form'!$L$11</f>
        <v>0</v>
      </c>
      <c r="F1038" s="165" t="str">
        <f>IF(ISBLANK('Order Form'!$L$12),"",'Order Form'!$L$12)</f>
        <v/>
      </c>
      <c r="G1038" s="165">
        <f t="shared" ca="1" si="69"/>
        <v>41493</v>
      </c>
      <c r="H1038" s="166">
        <f>'Order Form'!$L$13</f>
        <v>0</v>
      </c>
      <c r="I1038" s="169">
        <f>'Order Form'!F523</f>
        <v>9.18</v>
      </c>
      <c r="J1038" s="164">
        <f>'Order Form'!L523</f>
        <v>0</v>
      </c>
      <c r="K1038" s="164" t="str">
        <f t="shared" si="67"/>
        <v>F</v>
      </c>
      <c r="L1038" s="164">
        <f>IF('Pricing + Order Summary'!$O$13&gt;=5000,14,IF('Pricing + Order Summary'!$O$13&gt;=3500,15,IF('Pricing + Order Summary'!$O$13&gt;=2500,16,IF('Pricing + Order Summary'!$O$13&gt;=1000,23,21))))</f>
        <v>21</v>
      </c>
      <c r="M1038" s="164" t="str">
        <f t="shared" si="68"/>
        <v>SPR2014-2-0</v>
      </c>
    </row>
    <row r="1039" spans="1:13">
      <c r="A1039" s="167">
        <f>'Order Form'!A524</f>
        <v>101410</v>
      </c>
      <c r="B1039" s="167">
        <f>'Order Form'!A524</f>
        <v>101410</v>
      </c>
      <c r="C1039" s="168">
        <f t="shared" si="66"/>
        <v>101410</v>
      </c>
      <c r="D1039" s="164">
        <f>'Order Form'!$N$2</f>
        <v>0</v>
      </c>
      <c r="E1039" s="165">
        <f>'Order Form'!$L$11</f>
        <v>0</v>
      </c>
      <c r="F1039" s="165" t="str">
        <f>IF(ISBLANK('Order Form'!$L$12),"",'Order Form'!$L$12)</f>
        <v/>
      </c>
      <c r="G1039" s="165">
        <f t="shared" ca="1" si="69"/>
        <v>41493</v>
      </c>
      <c r="H1039" s="166">
        <f>'Order Form'!$L$13</f>
        <v>0</v>
      </c>
      <c r="I1039" s="169">
        <f>'Order Form'!F524</f>
        <v>9.18</v>
      </c>
      <c r="J1039" s="164">
        <f>'Order Form'!L524</f>
        <v>0</v>
      </c>
      <c r="K1039" s="164" t="str">
        <f t="shared" si="67"/>
        <v>F</v>
      </c>
      <c r="L1039" s="164">
        <f>IF('Pricing + Order Summary'!$O$13&gt;=5000,14,IF('Pricing + Order Summary'!$O$13&gt;=3500,15,IF('Pricing + Order Summary'!$O$13&gt;=2500,16,IF('Pricing + Order Summary'!$O$13&gt;=1000,23,21))))</f>
        <v>21</v>
      </c>
      <c r="M1039" s="164" t="str">
        <f t="shared" si="68"/>
        <v>SPR2014-2-0</v>
      </c>
    </row>
    <row r="1040" spans="1:13">
      <c r="A1040" s="167">
        <f>'Order Form'!A525</f>
        <v>100303</v>
      </c>
      <c r="B1040" s="167">
        <f>'Order Form'!A525</f>
        <v>100303</v>
      </c>
      <c r="C1040" s="168">
        <f t="shared" si="66"/>
        <v>100303</v>
      </c>
      <c r="D1040" s="164">
        <f>'Order Form'!$N$2</f>
        <v>0</v>
      </c>
      <c r="E1040" s="165">
        <f>'Order Form'!$L$11</f>
        <v>0</v>
      </c>
      <c r="F1040" s="165" t="str">
        <f>IF(ISBLANK('Order Form'!$L$12),"",'Order Form'!$L$12)</f>
        <v/>
      </c>
      <c r="G1040" s="165">
        <f t="shared" ca="1" si="69"/>
        <v>41493</v>
      </c>
      <c r="H1040" s="166">
        <f>'Order Form'!$L$13</f>
        <v>0</v>
      </c>
      <c r="I1040" s="169">
        <f>'Order Form'!F525</f>
        <v>9.18</v>
      </c>
      <c r="J1040" s="164">
        <f>'Order Form'!L525</f>
        <v>0</v>
      </c>
      <c r="K1040" s="164" t="str">
        <f t="shared" si="67"/>
        <v>F</v>
      </c>
      <c r="L1040" s="164">
        <f>IF('Pricing + Order Summary'!$O$13&gt;=5000,14,IF('Pricing + Order Summary'!$O$13&gt;=3500,15,IF('Pricing + Order Summary'!$O$13&gt;=2500,16,IF('Pricing + Order Summary'!$O$13&gt;=1000,23,21))))</f>
        <v>21</v>
      </c>
      <c r="M1040" s="164" t="str">
        <f t="shared" si="68"/>
        <v>SPR2014-2-0</v>
      </c>
    </row>
    <row r="1041" spans="1:13">
      <c r="A1041" s="167">
        <f>'Order Form'!A526</f>
        <v>100299</v>
      </c>
      <c r="B1041" s="167">
        <f>'Order Form'!A526</f>
        <v>100299</v>
      </c>
      <c r="C1041" s="168">
        <f t="shared" si="66"/>
        <v>100299</v>
      </c>
      <c r="D1041" s="164">
        <f>'Order Form'!$N$2</f>
        <v>0</v>
      </c>
      <c r="E1041" s="165">
        <f>'Order Form'!$L$11</f>
        <v>0</v>
      </c>
      <c r="F1041" s="165" t="str">
        <f>IF(ISBLANK('Order Form'!$L$12),"",'Order Form'!$L$12)</f>
        <v/>
      </c>
      <c r="G1041" s="165">
        <f t="shared" ca="1" si="69"/>
        <v>41493</v>
      </c>
      <c r="H1041" s="166">
        <f>'Order Form'!$L$13</f>
        <v>0</v>
      </c>
      <c r="I1041" s="169">
        <f>'Order Form'!F526</f>
        <v>9.18</v>
      </c>
      <c r="J1041" s="164">
        <f>'Order Form'!L526</f>
        <v>0</v>
      </c>
      <c r="K1041" s="164" t="str">
        <f t="shared" si="67"/>
        <v>F</v>
      </c>
      <c r="L1041" s="164">
        <f>IF('Pricing + Order Summary'!$O$13&gt;=5000,14,IF('Pricing + Order Summary'!$O$13&gt;=3500,15,IF('Pricing + Order Summary'!$O$13&gt;=2500,16,IF('Pricing + Order Summary'!$O$13&gt;=1000,23,21))))</f>
        <v>21</v>
      </c>
      <c r="M1041" s="164" t="str">
        <f t="shared" si="68"/>
        <v>SPR2014-2-0</v>
      </c>
    </row>
    <row r="1042" spans="1:13">
      <c r="A1042" s="167">
        <f>'Order Form'!A527</f>
        <v>100298</v>
      </c>
      <c r="B1042" s="167">
        <f>'Order Form'!A527</f>
        <v>100298</v>
      </c>
      <c r="C1042" s="168">
        <f t="shared" si="66"/>
        <v>100298</v>
      </c>
      <c r="D1042" s="164">
        <f>'Order Form'!$N$2</f>
        <v>0</v>
      </c>
      <c r="E1042" s="165">
        <f>'Order Form'!$L$11</f>
        <v>0</v>
      </c>
      <c r="F1042" s="165" t="str">
        <f>IF(ISBLANK('Order Form'!$L$12),"",'Order Form'!$L$12)</f>
        <v/>
      </c>
      <c r="G1042" s="165">
        <f t="shared" ca="1" si="69"/>
        <v>41493</v>
      </c>
      <c r="H1042" s="166">
        <f>'Order Form'!$L$13</f>
        <v>0</v>
      </c>
      <c r="I1042" s="169">
        <f>'Order Form'!F527</f>
        <v>9.18</v>
      </c>
      <c r="J1042" s="164">
        <f>'Order Form'!L527</f>
        <v>0</v>
      </c>
      <c r="K1042" s="164" t="str">
        <f t="shared" si="67"/>
        <v>F</v>
      </c>
      <c r="L1042" s="164">
        <f>IF('Pricing + Order Summary'!$O$13&gt;=5000,14,IF('Pricing + Order Summary'!$O$13&gt;=3500,15,IF('Pricing + Order Summary'!$O$13&gt;=2500,16,IF('Pricing + Order Summary'!$O$13&gt;=1000,23,21))))</f>
        <v>21</v>
      </c>
      <c r="M1042" s="164" t="str">
        <f t="shared" si="68"/>
        <v>SPR2014-2-0</v>
      </c>
    </row>
    <row r="1043" spans="1:13">
      <c r="A1043" s="167">
        <f>'Order Form'!A528</f>
        <v>100305</v>
      </c>
      <c r="B1043" s="167">
        <f>'Order Form'!A528</f>
        <v>100305</v>
      </c>
      <c r="C1043" s="168">
        <f t="shared" si="66"/>
        <v>100305</v>
      </c>
      <c r="D1043" s="164">
        <f>'Order Form'!$N$2</f>
        <v>0</v>
      </c>
      <c r="E1043" s="165">
        <f>'Order Form'!$L$11</f>
        <v>0</v>
      </c>
      <c r="F1043" s="165" t="str">
        <f>IF(ISBLANK('Order Form'!$L$12),"",'Order Form'!$L$12)</f>
        <v/>
      </c>
      <c r="G1043" s="165">
        <f t="shared" ca="1" si="69"/>
        <v>41493</v>
      </c>
      <c r="H1043" s="166">
        <f>'Order Form'!$L$13</f>
        <v>0</v>
      </c>
      <c r="I1043" s="169">
        <f>'Order Form'!F528</f>
        <v>9.18</v>
      </c>
      <c r="J1043" s="164">
        <f>'Order Form'!L528</f>
        <v>0</v>
      </c>
      <c r="K1043" s="164" t="str">
        <f t="shared" si="67"/>
        <v>F</v>
      </c>
      <c r="L1043" s="164">
        <f>IF('Pricing + Order Summary'!$O$13&gt;=5000,14,IF('Pricing + Order Summary'!$O$13&gt;=3500,15,IF('Pricing + Order Summary'!$O$13&gt;=2500,16,IF('Pricing + Order Summary'!$O$13&gt;=1000,23,21))))</f>
        <v>21</v>
      </c>
      <c r="M1043" s="164" t="str">
        <f t="shared" si="68"/>
        <v>SPR2014-2-0</v>
      </c>
    </row>
    <row r="1044" spans="1:13">
      <c r="A1044" s="167">
        <f>'Order Form'!A529</f>
        <v>101279</v>
      </c>
      <c r="B1044" s="167">
        <f>'Order Form'!A529</f>
        <v>101279</v>
      </c>
      <c r="C1044" s="168">
        <f t="shared" si="66"/>
        <v>101279</v>
      </c>
      <c r="D1044" s="164">
        <f>'Order Form'!$N$2</f>
        <v>0</v>
      </c>
      <c r="E1044" s="165">
        <f>'Order Form'!$L$11</f>
        <v>0</v>
      </c>
      <c r="F1044" s="165" t="str">
        <f>IF(ISBLANK('Order Form'!$L$12),"",'Order Form'!$L$12)</f>
        <v/>
      </c>
      <c r="G1044" s="165">
        <f t="shared" ca="1" si="69"/>
        <v>41493</v>
      </c>
      <c r="H1044" s="166">
        <f>'Order Form'!$L$13</f>
        <v>0</v>
      </c>
      <c r="I1044" s="169">
        <f>'Order Form'!F529</f>
        <v>5.5</v>
      </c>
      <c r="J1044" s="164">
        <f>'Order Form'!L529</f>
        <v>0</v>
      </c>
      <c r="K1044" s="164" t="str">
        <f t="shared" si="67"/>
        <v>F</v>
      </c>
      <c r="L1044" s="164">
        <f>IF('Pricing + Order Summary'!$O$13&gt;=5000,14,IF('Pricing + Order Summary'!$O$13&gt;=3500,15,IF('Pricing + Order Summary'!$O$13&gt;=2500,16,IF('Pricing + Order Summary'!$O$13&gt;=1000,23,21))))</f>
        <v>21</v>
      </c>
      <c r="M1044" s="164" t="str">
        <f t="shared" si="68"/>
        <v>SPR2014-2-0</v>
      </c>
    </row>
    <row r="1045" spans="1:13">
      <c r="A1045" s="167">
        <f>'Order Form'!A530</f>
        <v>101276</v>
      </c>
      <c r="B1045" s="167">
        <f>'Order Form'!A530</f>
        <v>101276</v>
      </c>
      <c r="C1045" s="168">
        <f t="shared" ref="C1045:C1062" si="70">IF(B1045=0,A1045,B1045)</f>
        <v>101276</v>
      </c>
      <c r="D1045" s="164">
        <f>'Order Form'!$N$2</f>
        <v>0</v>
      </c>
      <c r="E1045" s="165">
        <f>'Order Form'!$L$11</f>
        <v>0</v>
      </c>
      <c r="F1045" s="165" t="str">
        <f>IF(ISBLANK('Order Form'!$L$12),"",'Order Form'!$L$12)</f>
        <v/>
      </c>
      <c r="G1045" s="165">
        <f t="shared" ca="1" si="69"/>
        <v>41493</v>
      </c>
      <c r="H1045" s="166">
        <f>'Order Form'!$L$13</f>
        <v>0</v>
      </c>
      <c r="I1045" s="169">
        <f>'Order Form'!F530</f>
        <v>5.5</v>
      </c>
      <c r="J1045" s="164">
        <f>'Order Form'!L530</f>
        <v>0</v>
      </c>
      <c r="K1045" s="164" t="str">
        <f t="shared" ref="K1045:K1062" si="71">IF(J1045=0,"F","T")</f>
        <v>F</v>
      </c>
      <c r="L1045" s="164">
        <f>IF('Pricing + Order Summary'!$O$13&gt;=5000,14,IF('Pricing + Order Summary'!$O$13&gt;=3500,15,IF('Pricing + Order Summary'!$O$13&gt;=2500,16,IF('Pricing + Order Summary'!$O$13&gt;=1000,23,21))))</f>
        <v>21</v>
      </c>
      <c r="M1045" s="164" t="str">
        <f t="shared" ref="M1045:M1061" si="72">"SPR2014"&amp;"-2-"&amp;D1045</f>
        <v>SPR2014-2-0</v>
      </c>
    </row>
    <row r="1046" spans="1:13">
      <c r="A1046" s="167">
        <f>'Order Form'!A531</f>
        <v>105775</v>
      </c>
      <c r="B1046" s="167">
        <f>'Order Form'!A531</f>
        <v>105775</v>
      </c>
      <c r="C1046" s="168">
        <f t="shared" si="70"/>
        <v>105775</v>
      </c>
      <c r="D1046" s="164">
        <f>'Order Form'!$N$2</f>
        <v>0</v>
      </c>
      <c r="E1046" s="165">
        <f>'Order Form'!$L$11</f>
        <v>0</v>
      </c>
      <c r="F1046" s="165" t="str">
        <f>IF(ISBLANK('Order Form'!$L$12),"",'Order Form'!$L$12)</f>
        <v/>
      </c>
      <c r="G1046" s="165">
        <f t="shared" ca="1" si="69"/>
        <v>41493</v>
      </c>
      <c r="H1046" s="166">
        <f>'Order Form'!$L$13</f>
        <v>0</v>
      </c>
      <c r="I1046" s="169">
        <f>'Order Form'!F531</f>
        <v>5.5</v>
      </c>
      <c r="J1046" s="164">
        <f>'Order Form'!L531</f>
        <v>0</v>
      </c>
      <c r="K1046" s="164" t="str">
        <f t="shared" si="71"/>
        <v>F</v>
      </c>
      <c r="L1046" s="164">
        <f>IF('Pricing + Order Summary'!$O$13&gt;=5000,14,IF('Pricing + Order Summary'!$O$13&gt;=3500,15,IF('Pricing + Order Summary'!$O$13&gt;=2500,16,IF('Pricing + Order Summary'!$O$13&gt;=1000,23,21))))</f>
        <v>21</v>
      </c>
      <c r="M1046" s="164" t="str">
        <f t="shared" si="72"/>
        <v>SPR2014-2-0</v>
      </c>
    </row>
    <row r="1047" spans="1:13">
      <c r="A1047" s="167">
        <f>'Order Form'!A532</f>
        <v>105776</v>
      </c>
      <c r="B1047" s="167">
        <f>'Order Form'!A532</f>
        <v>105776</v>
      </c>
      <c r="C1047" s="168">
        <f t="shared" si="70"/>
        <v>105776</v>
      </c>
      <c r="D1047" s="164">
        <f>'Order Form'!$N$2</f>
        <v>0</v>
      </c>
      <c r="E1047" s="165">
        <f>'Order Form'!$L$11</f>
        <v>0</v>
      </c>
      <c r="F1047" s="165" t="str">
        <f>IF(ISBLANK('Order Form'!$L$12),"",'Order Form'!$L$12)</f>
        <v/>
      </c>
      <c r="G1047" s="165">
        <f t="shared" ca="1" si="69"/>
        <v>41493</v>
      </c>
      <c r="H1047" s="166">
        <f>'Order Form'!$L$13</f>
        <v>0</v>
      </c>
      <c r="I1047" s="169">
        <f>'Order Form'!F532</f>
        <v>5.5</v>
      </c>
      <c r="J1047" s="164">
        <f>'Order Form'!L532</f>
        <v>0</v>
      </c>
      <c r="K1047" s="164" t="str">
        <f t="shared" si="71"/>
        <v>F</v>
      </c>
      <c r="L1047" s="164">
        <f>IF('Pricing + Order Summary'!$O$13&gt;=5000,14,IF('Pricing + Order Summary'!$O$13&gt;=3500,15,IF('Pricing + Order Summary'!$O$13&gt;=2500,16,IF('Pricing + Order Summary'!$O$13&gt;=1000,23,21))))</f>
        <v>21</v>
      </c>
      <c r="M1047" s="164" t="str">
        <f t="shared" si="72"/>
        <v>SPR2014-2-0</v>
      </c>
    </row>
    <row r="1048" spans="1:13">
      <c r="A1048" s="167">
        <f>'Order Form'!A533</f>
        <v>105777</v>
      </c>
      <c r="B1048" s="167">
        <f>'Order Form'!A533</f>
        <v>105777</v>
      </c>
      <c r="C1048" s="168">
        <f t="shared" si="70"/>
        <v>105777</v>
      </c>
      <c r="D1048" s="164">
        <f>'Order Form'!$N$2</f>
        <v>0</v>
      </c>
      <c r="E1048" s="165">
        <f>'Order Form'!$L$11</f>
        <v>0</v>
      </c>
      <c r="F1048" s="165" t="str">
        <f>IF(ISBLANK('Order Form'!$L$12),"",'Order Form'!$L$12)</f>
        <v/>
      </c>
      <c r="G1048" s="165">
        <f t="shared" ca="1" si="69"/>
        <v>41493</v>
      </c>
      <c r="H1048" s="166">
        <f>'Order Form'!$L$13</f>
        <v>0</v>
      </c>
      <c r="I1048" s="169">
        <f>'Order Form'!F533</f>
        <v>5.5</v>
      </c>
      <c r="J1048" s="164">
        <f>'Order Form'!L533</f>
        <v>0</v>
      </c>
      <c r="K1048" s="164" t="str">
        <f t="shared" si="71"/>
        <v>F</v>
      </c>
      <c r="L1048" s="164">
        <f>IF('Pricing + Order Summary'!$O$13&gt;=5000,14,IF('Pricing + Order Summary'!$O$13&gt;=3500,15,IF('Pricing + Order Summary'!$O$13&gt;=2500,16,IF('Pricing + Order Summary'!$O$13&gt;=1000,23,21))))</f>
        <v>21</v>
      </c>
      <c r="M1048" s="164" t="str">
        <f t="shared" si="72"/>
        <v>SPR2014-2-0</v>
      </c>
    </row>
    <row r="1049" spans="1:13">
      <c r="A1049" s="167">
        <f>'Order Form'!A534</f>
        <v>105778</v>
      </c>
      <c r="B1049" s="167">
        <f>'Order Form'!A534</f>
        <v>105778</v>
      </c>
      <c r="C1049" s="168">
        <f t="shared" si="70"/>
        <v>105778</v>
      </c>
      <c r="D1049" s="164">
        <f>'Order Form'!$N$2</f>
        <v>0</v>
      </c>
      <c r="E1049" s="165">
        <f>'Order Form'!$L$11</f>
        <v>0</v>
      </c>
      <c r="F1049" s="165" t="str">
        <f>IF(ISBLANK('Order Form'!$L$12),"",'Order Form'!$L$12)</f>
        <v/>
      </c>
      <c r="G1049" s="165">
        <f t="shared" ca="1" si="69"/>
        <v>41493</v>
      </c>
      <c r="H1049" s="166">
        <f>'Order Form'!$L$13</f>
        <v>0</v>
      </c>
      <c r="I1049" s="169">
        <f>'Order Form'!F534</f>
        <v>5.5</v>
      </c>
      <c r="J1049" s="164">
        <f>'Order Form'!L534</f>
        <v>0</v>
      </c>
      <c r="K1049" s="164" t="str">
        <f t="shared" si="71"/>
        <v>F</v>
      </c>
      <c r="L1049" s="164">
        <f>IF('Pricing + Order Summary'!$O$13&gt;=5000,14,IF('Pricing + Order Summary'!$O$13&gt;=3500,15,IF('Pricing + Order Summary'!$O$13&gt;=2500,16,IF('Pricing + Order Summary'!$O$13&gt;=1000,23,21))))</f>
        <v>21</v>
      </c>
      <c r="M1049" s="164" t="str">
        <f t="shared" si="72"/>
        <v>SPR2014-2-0</v>
      </c>
    </row>
    <row r="1050" spans="1:13">
      <c r="A1050" s="167">
        <f>'Order Form'!A535</f>
        <v>101278</v>
      </c>
      <c r="B1050" s="167">
        <f>'Order Form'!A535</f>
        <v>101278</v>
      </c>
      <c r="C1050" s="168">
        <f t="shared" si="70"/>
        <v>101278</v>
      </c>
      <c r="D1050" s="164">
        <f>'Order Form'!$N$2</f>
        <v>0</v>
      </c>
      <c r="E1050" s="165">
        <f>'Order Form'!$L$11</f>
        <v>0</v>
      </c>
      <c r="F1050" s="165" t="str">
        <f>IF(ISBLANK('Order Form'!$L$12),"",'Order Form'!$L$12)</f>
        <v/>
      </c>
      <c r="G1050" s="165">
        <f t="shared" ca="1" si="69"/>
        <v>41493</v>
      </c>
      <c r="H1050" s="166">
        <f>'Order Form'!$L$13</f>
        <v>0</v>
      </c>
      <c r="I1050" s="169">
        <f>'Order Form'!F535</f>
        <v>5.5</v>
      </c>
      <c r="J1050" s="164">
        <f>'Order Form'!L535</f>
        <v>0</v>
      </c>
      <c r="K1050" s="164" t="str">
        <f t="shared" si="71"/>
        <v>F</v>
      </c>
      <c r="L1050" s="164">
        <f>IF('Pricing + Order Summary'!$O$13&gt;=5000,14,IF('Pricing + Order Summary'!$O$13&gt;=3500,15,IF('Pricing + Order Summary'!$O$13&gt;=2500,16,IF('Pricing + Order Summary'!$O$13&gt;=1000,23,21))))</f>
        <v>21</v>
      </c>
      <c r="M1050" s="164" t="str">
        <f t="shared" si="72"/>
        <v>SPR2014-2-0</v>
      </c>
    </row>
    <row r="1051" spans="1:13">
      <c r="A1051" s="167">
        <f>'Order Form'!A536</f>
        <v>101277</v>
      </c>
      <c r="B1051" s="167">
        <f>'Order Form'!A536</f>
        <v>101277</v>
      </c>
      <c r="C1051" s="168">
        <f t="shared" si="70"/>
        <v>101277</v>
      </c>
      <c r="D1051" s="164">
        <f>'Order Form'!$N$2</f>
        <v>0</v>
      </c>
      <c r="E1051" s="165">
        <f>'Order Form'!$L$11</f>
        <v>0</v>
      </c>
      <c r="F1051" s="165" t="str">
        <f>IF(ISBLANK('Order Form'!$L$12),"",'Order Form'!$L$12)</f>
        <v/>
      </c>
      <c r="G1051" s="165">
        <f t="shared" ca="1" si="69"/>
        <v>41493</v>
      </c>
      <c r="H1051" s="166">
        <f>'Order Form'!$L$13</f>
        <v>0</v>
      </c>
      <c r="I1051" s="169">
        <f>'Order Form'!F536</f>
        <v>5.5</v>
      </c>
      <c r="J1051" s="164">
        <f>'Order Form'!L536</f>
        <v>0</v>
      </c>
      <c r="K1051" s="164" t="str">
        <f t="shared" si="71"/>
        <v>F</v>
      </c>
      <c r="L1051" s="164">
        <f>IF('Pricing + Order Summary'!$O$13&gt;=5000,14,IF('Pricing + Order Summary'!$O$13&gt;=3500,15,IF('Pricing + Order Summary'!$O$13&gt;=2500,16,IF('Pricing + Order Summary'!$O$13&gt;=1000,23,21))))</f>
        <v>21</v>
      </c>
      <c r="M1051" s="164" t="str">
        <f t="shared" si="72"/>
        <v>SPR2014-2-0</v>
      </c>
    </row>
    <row r="1052" spans="1:13">
      <c r="A1052" s="167">
        <f>'Order Form'!A537</f>
        <v>100282</v>
      </c>
      <c r="B1052" s="167">
        <f>'Order Form'!A537</f>
        <v>100282</v>
      </c>
      <c r="C1052" s="168">
        <f t="shared" si="70"/>
        <v>100282</v>
      </c>
      <c r="D1052" s="164">
        <f>'Order Form'!$N$2</f>
        <v>0</v>
      </c>
      <c r="E1052" s="165">
        <f>'Order Form'!$L$11</f>
        <v>0</v>
      </c>
      <c r="F1052" s="165" t="str">
        <f>IF(ISBLANK('Order Form'!$L$12),"",'Order Form'!$L$12)</f>
        <v/>
      </c>
      <c r="G1052" s="165">
        <f t="shared" ca="1" si="69"/>
        <v>41493</v>
      </c>
      <c r="H1052" s="166">
        <f>'Order Form'!$L$13</f>
        <v>0</v>
      </c>
      <c r="I1052" s="169">
        <f>'Order Form'!F537</f>
        <v>5.5</v>
      </c>
      <c r="J1052" s="164">
        <f>'Order Form'!L537</f>
        <v>0</v>
      </c>
      <c r="K1052" s="164" t="str">
        <f t="shared" si="71"/>
        <v>F</v>
      </c>
      <c r="L1052" s="164">
        <f>IF('Pricing + Order Summary'!$O$13&gt;=5000,14,IF('Pricing + Order Summary'!$O$13&gt;=3500,15,IF('Pricing + Order Summary'!$O$13&gt;=2500,16,IF('Pricing + Order Summary'!$O$13&gt;=1000,23,21))))</f>
        <v>21</v>
      </c>
      <c r="M1052" s="164" t="str">
        <f t="shared" si="72"/>
        <v>SPR2014-2-0</v>
      </c>
    </row>
    <row r="1053" spans="1:13">
      <c r="A1053" s="167">
        <f>'Order Form'!A538</f>
        <v>100283</v>
      </c>
      <c r="B1053" s="167">
        <f>'Order Form'!A538</f>
        <v>100283</v>
      </c>
      <c r="C1053" s="168">
        <f t="shared" si="70"/>
        <v>100283</v>
      </c>
      <c r="D1053" s="164">
        <f>'Order Form'!$N$2</f>
        <v>0</v>
      </c>
      <c r="E1053" s="165">
        <f>'Order Form'!$L$11</f>
        <v>0</v>
      </c>
      <c r="F1053" s="165" t="str">
        <f>IF(ISBLANK('Order Form'!$L$12),"",'Order Form'!$L$12)</f>
        <v/>
      </c>
      <c r="G1053" s="165">
        <f t="shared" ca="1" si="69"/>
        <v>41493</v>
      </c>
      <c r="H1053" s="166">
        <f>'Order Form'!$L$13</f>
        <v>0</v>
      </c>
      <c r="I1053" s="169">
        <f>'Order Form'!F538</f>
        <v>5.5</v>
      </c>
      <c r="J1053" s="164">
        <f>'Order Form'!L538</f>
        <v>0</v>
      </c>
      <c r="K1053" s="164" t="str">
        <f t="shared" si="71"/>
        <v>F</v>
      </c>
      <c r="L1053" s="164">
        <f>IF('Pricing + Order Summary'!$O$13&gt;=5000,14,IF('Pricing + Order Summary'!$O$13&gt;=3500,15,IF('Pricing + Order Summary'!$O$13&gt;=2500,16,IF('Pricing + Order Summary'!$O$13&gt;=1000,23,21))))</f>
        <v>21</v>
      </c>
      <c r="M1053" s="164" t="str">
        <f t="shared" si="72"/>
        <v>SPR2014-2-0</v>
      </c>
    </row>
    <row r="1054" spans="1:13">
      <c r="A1054" s="167">
        <f>'Order Form'!A539</f>
        <v>100284</v>
      </c>
      <c r="B1054" s="167">
        <f>'Order Form'!A539</f>
        <v>100284</v>
      </c>
      <c r="C1054" s="168">
        <f t="shared" si="70"/>
        <v>100284</v>
      </c>
      <c r="D1054" s="164">
        <f>'Order Form'!$N$2</f>
        <v>0</v>
      </c>
      <c r="E1054" s="165">
        <f>'Order Form'!$L$11</f>
        <v>0</v>
      </c>
      <c r="F1054" s="165" t="str">
        <f>IF(ISBLANK('Order Form'!$L$12),"",'Order Form'!$L$12)</f>
        <v/>
      </c>
      <c r="G1054" s="165">
        <f t="shared" ca="1" si="69"/>
        <v>41493</v>
      </c>
      <c r="H1054" s="166">
        <f>'Order Form'!$L$13</f>
        <v>0</v>
      </c>
      <c r="I1054" s="169">
        <f>'Order Form'!F539</f>
        <v>5.5</v>
      </c>
      <c r="J1054" s="164">
        <f>'Order Form'!L539</f>
        <v>0</v>
      </c>
      <c r="K1054" s="164" t="str">
        <f t="shared" si="71"/>
        <v>F</v>
      </c>
      <c r="L1054" s="164">
        <f>IF('Pricing + Order Summary'!$O$13&gt;=5000,14,IF('Pricing + Order Summary'!$O$13&gt;=3500,15,IF('Pricing + Order Summary'!$O$13&gt;=2500,16,IF('Pricing + Order Summary'!$O$13&gt;=1000,23,21))))</f>
        <v>21</v>
      </c>
      <c r="M1054" s="164" t="str">
        <f t="shared" si="72"/>
        <v>SPR2014-2-0</v>
      </c>
    </row>
    <row r="1055" spans="1:13">
      <c r="A1055" s="167">
        <f>'Order Form'!A540</f>
        <v>100285</v>
      </c>
      <c r="B1055" s="167">
        <f>'Order Form'!A540</f>
        <v>100285</v>
      </c>
      <c r="C1055" s="168">
        <f t="shared" si="70"/>
        <v>100285</v>
      </c>
      <c r="D1055" s="164">
        <f>'Order Form'!$N$2</f>
        <v>0</v>
      </c>
      <c r="E1055" s="165">
        <f>'Order Form'!$L$11</f>
        <v>0</v>
      </c>
      <c r="F1055" s="165" t="str">
        <f>IF(ISBLANK('Order Form'!$L$12),"",'Order Form'!$L$12)</f>
        <v/>
      </c>
      <c r="G1055" s="165">
        <f t="shared" ca="1" si="69"/>
        <v>41493</v>
      </c>
      <c r="H1055" s="166">
        <f>'Order Form'!$L$13</f>
        <v>0</v>
      </c>
      <c r="I1055" s="169">
        <f>'Order Form'!F540</f>
        <v>5.5</v>
      </c>
      <c r="J1055" s="164">
        <f>'Order Form'!L540</f>
        <v>0</v>
      </c>
      <c r="K1055" s="164" t="str">
        <f t="shared" si="71"/>
        <v>F</v>
      </c>
      <c r="L1055" s="164">
        <f>IF('Pricing + Order Summary'!$O$13&gt;=5000,14,IF('Pricing + Order Summary'!$O$13&gt;=3500,15,IF('Pricing + Order Summary'!$O$13&gt;=2500,16,IF('Pricing + Order Summary'!$O$13&gt;=1000,23,21))))</f>
        <v>21</v>
      </c>
      <c r="M1055" s="164" t="str">
        <f t="shared" si="72"/>
        <v>SPR2014-2-0</v>
      </c>
    </row>
    <row r="1056" spans="1:13">
      <c r="A1056" s="167">
        <f>'Order Form'!A541</f>
        <v>105771</v>
      </c>
      <c r="B1056" s="167">
        <f>'Order Form'!A541</f>
        <v>105771</v>
      </c>
      <c r="C1056" s="168">
        <f t="shared" si="70"/>
        <v>105771</v>
      </c>
      <c r="D1056" s="164">
        <f>'Order Form'!$N$2</f>
        <v>0</v>
      </c>
      <c r="E1056" s="165">
        <f>'Order Form'!$L$11</f>
        <v>0</v>
      </c>
      <c r="F1056" s="165" t="str">
        <f>IF(ISBLANK('Order Form'!$L$12),"",'Order Form'!$L$12)</f>
        <v/>
      </c>
      <c r="G1056" s="165">
        <f t="shared" ca="1" si="69"/>
        <v>41493</v>
      </c>
      <c r="H1056" s="166">
        <f>'Order Form'!$L$13</f>
        <v>0</v>
      </c>
      <c r="I1056" s="169">
        <f>'Order Form'!F541</f>
        <v>5.5</v>
      </c>
      <c r="J1056" s="164">
        <f>'Order Form'!L541</f>
        <v>0</v>
      </c>
      <c r="K1056" s="164" t="str">
        <f t="shared" si="71"/>
        <v>F</v>
      </c>
      <c r="L1056" s="164">
        <f>IF('Pricing + Order Summary'!$O$13&gt;=5000,14,IF('Pricing + Order Summary'!$O$13&gt;=3500,15,IF('Pricing + Order Summary'!$O$13&gt;=2500,16,IF('Pricing + Order Summary'!$O$13&gt;=1000,23,21))))</f>
        <v>21</v>
      </c>
      <c r="M1056" s="164" t="str">
        <f t="shared" si="72"/>
        <v>SPR2014-2-0</v>
      </c>
    </row>
    <row r="1057" spans="1:13">
      <c r="A1057" s="167">
        <f>'Order Form'!A542</f>
        <v>105772</v>
      </c>
      <c r="B1057" s="167">
        <f>'Order Form'!A542</f>
        <v>105772</v>
      </c>
      <c r="C1057" s="168">
        <f t="shared" si="70"/>
        <v>105772</v>
      </c>
      <c r="D1057" s="164">
        <f>'Order Form'!$N$2</f>
        <v>0</v>
      </c>
      <c r="E1057" s="165">
        <f>'Order Form'!$L$11</f>
        <v>0</v>
      </c>
      <c r="F1057" s="165" t="str">
        <f>IF(ISBLANK('Order Form'!$L$12),"",'Order Form'!$L$12)</f>
        <v/>
      </c>
      <c r="G1057" s="165">
        <f t="shared" ca="1" si="69"/>
        <v>41493</v>
      </c>
      <c r="H1057" s="166">
        <f>'Order Form'!$L$13</f>
        <v>0</v>
      </c>
      <c r="I1057" s="169">
        <f>'Order Form'!F542</f>
        <v>5.5</v>
      </c>
      <c r="J1057" s="164">
        <f>'Order Form'!L542</f>
        <v>0</v>
      </c>
      <c r="K1057" s="164" t="str">
        <f t="shared" si="71"/>
        <v>F</v>
      </c>
      <c r="L1057" s="164">
        <f>IF('Pricing + Order Summary'!$O$13&gt;=5000,14,IF('Pricing + Order Summary'!$O$13&gt;=3500,15,IF('Pricing + Order Summary'!$O$13&gt;=2500,16,IF('Pricing + Order Summary'!$O$13&gt;=1000,23,21))))</f>
        <v>21</v>
      </c>
      <c r="M1057" s="164" t="str">
        <f t="shared" si="72"/>
        <v>SPR2014-2-0</v>
      </c>
    </row>
    <row r="1058" spans="1:13">
      <c r="A1058" s="167">
        <f>'Order Form'!A543</f>
        <v>105773</v>
      </c>
      <c r="B1058" s="167">
        <f>'Order Form'!A543</f>
        <v>105773</v>
      </c>
      <c r="C1058" s="168">
        <f t="shared" si="70"/>
        <v>105773</v>
      </c>
      <c r="D1058" s="164">
        <f>'Order Form'!$N$2</f>
        <v>0</v>
      </c>
      <c r="E1058" s="165">
        <f>'Order Form'!$L$11</f>
        <v>0</v>
      </c>
      <c r="F1058" s="165" t="str">
        <f>IF(ISBLANK('Order Form'!$L$12),"",'Order Form'!$L$12)</f>
        <v/>
      </c>
      <c r="G1058" s="165">
        <f t="shared" ca="1" si="69"/>
        <v>41493</v>
      </c>
      <c r="H1058" s="166">
        <f>'Order Form'!$L$13</f>
        <v>0</v>
      </c>
      <c r="I1058" s="169">
        <f>'Order Form'!F543</f>
        <v>5.5</v>
      </c>
      <c r="J1058" s="164">
        <f>'Order Form'!L543</f>
        <v>0</v>
      </c>
      <c r="K1058" s="164" t="str">
        <f t="shared" si="71"/>
        <v>F</v>
      </c>
      <c r="L1058" s="164">
        <f>IF('Pricing + Order Summary'!$O$13&gt;=5000,14,IF('Pricing + Order Summary'!$O$13&gt;=3500,15,IF('Pricing + Order Summary'!$O$13&gt;=2500,16,IF('Pricing + Order Summary'!$O$13&gt;=1000,23,21))))</f>
        <v>21</v>
      </c>
      <c r="M1058" s="164" t="str">
        <f t="shared" si="72"/>
        <v>SPR2014-2-0</v>
      </c>
    </row>
    <row r="1059" spans="1:13">
      <c r="A1059" s="167">
        <f>'Order Form'!A544</f>
        <v>105774</v>
      </c>
      <c r="B1059" s="167">
        <f>'Order Form'!A544</f>
        <v>105774</v>
      </c>
      <c r="C1059" s="168">
        <f t="shared" si="70"/>
        <v>105774</v>
      </c>
      <c r="D1059" s="164">
        <f>'Order Form'!$N$2</f>
        <v>0</v>
      </c>
      <c r="E1059" s="165">
        <f>'Order Form'!$L$11</f>
        <v>0</v>
      </c>
      <c r="F1059" s="165" t="str">
        <f>IF(ISBLANK('Order Form'!$L$12),"",'Order Form'!$L$12)</f>
        <v/>
      </c>
      <c r="G1059" s="165">
        <f t="shared" ca="1" si="69"/>
        <v>41493</v>
      </c>
      <c r="H1059" s="166">
        <f>'Order Form'!$L$13</f>
        <v>0</v>
      </c>
      <c r="I1059" s="169">
        <f>'Order Form'!F544</f>
        <v>5.5</v>
      </c>
      <c r="J1059" s="164">
        <f>'Order Form'!L544</f>
        <v>0</v>
      </c>
      <c r="K1059" s="164" t="str">
        <f t="shared" si="71"/>
        <v>F</v>
      </c>
      <c r="L1059" s="164">
        <f>IF('Pricing + Order Summary'!$O$13&gt;=5000,14,IF('Pricing + Order Summary'!$O$13&gt;=3500,15,IF('Pricing + Order Summary'!$O$13&gt;=2500,16,IF('Pricing + Order Summary'!$O$13&gt;=1000,23,21))))</f>
        <v>21</v>
      </c>
      <c r="M1059" s="164" t="str">
        <f t="shared" si="72"/>
        <v>SPR2014-2-0</v>
      </c>
    </row>
    <row r="1060" spans="1:13">
      <c r="A1060" s="167">
        <f>'Order Form'!A545</f>
        <v>100286</v>
      </c>
      <c r="B1060" s="167">
        <f>'Order Form'!A545</f>
        <v>100286</v>
      </c>
      <c r="C1060" s="168">
        <f t="shared" si="70"/>
        <v>100286</v>
      </c>
      <c r="D1060" s="164">
        <f>'Order Form'!$N$2</f>
        <v>0</v>
      </c>
      <c r="E1060" s="165">
        <f>'Order Form'!$L$11</f>
        <v>0</v>
      </c>
      <c r="F1060" s="165" t="str">
        <f>IF(ISBLANK('Order Form'!$L$12),"",'Order Form'!$L$12)</f>
        <v/>
      </c>
      <c r="G1060" s="165">
        <f t="shared" ca="1" si="69"/>
        <v>41493</v>
      </c>
      <c r="H1060" s="166">
        <f>'Order Form'!$L$13</f>
        <v>0</v>
      </c>
      <c r="I1060" s="169">
        <f>'Order Form'!F545</f>
        <v>5.5</v>
      </c>
      <c r="J1060" s="164">
        <f>'Order Form'!L545</f>
        <v>0</v>
      </c>
      <c r="K1060" s="164" t="str">
        <f t="shared" si="71"/>
        <v>F</v>
      </c>
      <c r="L1060" s="164">
        <f>IF('Pricing + Order Summary'!$O$13&gt;=5000,14,IF('Pricing + Order Summary'!$O$13&gt;=3500,15,IF('Pricing + Order Summary'!$O$13&gt;=2500,16,IF('Pricing + Order Summary'!$O$13&gt;=1000,23,21))))</f>
        <v>21</v>
      </c>
      <c r="M1060" s="164" t="str">
        <f t="shared" si="72"/>
        <v>SPR2014-2-0</v>
      </c>
    </row>
    <row r="1061" spans="1:13">
      <c r="A1061" s="167">
        <f>'Order Form'!A546</f>
        <v>100287</v>
      </c>
      <c r="B1061" s="167">
        <f>'Order Form'!A546</f>
        <v>100287</v>
      </c>
      <c r="C1061" s="168">
        <f t="shared" si="70"/>
        <v>100287</v>
      </c>
      <c r="D1061" s="164">
        <f>'Order Form'!$N$2</f>
        <v>0</v>
      </c>
      <c r="E1061" s="165">
        <f>'Order Form'!$L$11</f>
        <v>0</v>
      </c>
      <c r="F1061" s="165" t="str">
        <f>IF(ISBLANK('Order Form'!$L$12),"",'Order Form'!$L$12)</f>
        <v/>
      </c>
      <c r="G1061" s="165">
        <f t="shared" ca="1" si="69"/>
        <v>41493</v>
      </c>
      <c r="H1061" s="166">
        <f>'Order Form'!$L$13</f>
        <v>0</v>
      </c>
      <c r="I1061" s="169">
        <f>'Order Form'!F546</f>
        <v>5.5</v>
      </c>
      <c r="J1061" s="164">
        <f>'Order Form'!L546</f>
        <v>0</v>
      </c>
      <c r="K1061" s="164" t="str">
        <f t="shared" si="71"/>
        <v>F</v>
      </c>
      <c r="L1061" s="164">
        <f>IF('Pricing + Order Summary'!$O$13&gt;=5000,14,IF('Pricing + Order Summary'!$O$13&gt;=3500,15,IF('Pricing + Order Summary'!$O$13&gt;=2500,16,IF('Pricing + Order Summary'!$O$13&gt;=1000,23,21))))</f>
        <v>21</v>
      </c>
      <c r="M1061" s="164" t="str">
        <f t="shared" si="72"/>
        <v>SPR2014-2-0</v>
      </c>
    </row>
    <row r="1062" spans="1:13">
      <c r="A1062" s="167">
        <f>'Order Form'!A17</f>
        <v>107670</v>
      </c>
      <c r="B1062" s="167">
        <f>'Order Form'!A17</f>
        <v>107670</v>
      </c>
      <c r="C1062" s="168">
        <f t="shared" si="70"/>
        <v>107670</v>
      </c>
      <c r="D1062" s="164">
        <f>'Order Form'!$N$2</f>
        <v>0</v>
      </c>
      <c r="E1062" s="165">
        <f>'Order Form'!$M$11</f>
        <v>0</v>
      </c>
      <c r="F1062" s="165" t="str">
        <f>IF(ISBLANK('Order Form'!$M$12),"",'Order Form'!$M$12)</f>
        <v/>
      </c>
      <c r="G1062" s="165">
        <f t="shared" ca="1" si="69"/>
        <v>41493</v>
      </c>
      <c r="H1062" s="166">
        <f>'Order Form'!$M$13</f>
        <v>0</v>
      </c>
      <c r="I1062" s="169">
        <f>'Order Form'!F17</f>
        <v>19</v>
      </c>
      <c r="J1062" s="164">
        <f>'Order Form'!M17</f>
        <v>0</v>
      </c>
      <c r="K1062" s="164" t="str">
        <f t="shared" si="71"/>
        <v>F</v>
      </c>
      <c r="L1062" s="164">
        <f>IF('Pricing + Order Summary'!$O$13&gt;=5000,14,IF('Pricing + Order Summary'!$O$13&gt;=3500,15,IF('Pricing + Order Summary'!$O$13&gt;=2500,16,IF('Pricing + Order Summary'!$O$13&gt;=1000,23,21))))</f>
        <v>21</v>
      </c>
      <c r="M1062" s="164" t="str">
        <f>"SPR2014"&amp;"-3-"&amp;D1062</f>
        <v>SPR2014-3-0</v>
      </c>
    </row>
    <row r="1063" spans="1:13">
      <c r="A1063" s="167">
        <f>'Order Form'!A18</f>
        <v>107669</v>
      </c>
      <c r="B1063" s="167">
        <f>'Order Form'!A18</f>
        <v>107669</v>
      </c>
      <c r="C1063" s="168">
        <f t="shared" ref="C1063:C1126" si="73">IF(B1063=0,A1063,B1063)</f>
        <v>107669</v>
      </c>
      <c r="D1063" s="164">
        <f>'Order Form'!$N$2</f>
        <v>0</v>
      </c>
      <c r="E1063" s="165">
        <f>'Order Form'!$M$11</f>
        <v>0</v>
      </c>
      <c r="F1063" s="165" t="str">
        <f>IF(ISBLANK('Order Form'!$M$12),"",'Order Form'!$M$12)</f>
        <v/>
      </c>
      <c r="G1063" s="165">
        <f t="shared" ca="1" si="69"/>
        <v>41493</v>
      </c>
      <c r="H1063" s="166">
        <f>'Order Form'!$M$13</f>
        <v>0</v>
      </c>
      <c r="I1063" s="169">
        <f>'Order Form'!F18</f>
        <v>19</v>
      </c>
      <c r="J1063" s="164">
        <f>'Order Form'!M18</f>
        <v>0</v>
      </c>
      <c r="K1063" s="164" t="str">
        <f t="shared" ref="K1063:K1126" si="74">IF(J1063=0,"F","T")</f>
        <v>F</v>
      </c>
      <c r="L1063" s="164">
        <f>IF('Pricing + Order Summary'!$O$13&gt;=5000,14,IF('Pricing + Order Summary'!$O$13&gt;=3500,15,IF('Pricing + Order Summary'!$O$13&gt;=2500,16,IF('Pricing + Order Summary'!$O$13&gt;=1000,23,21))))</f>
        <v>21</v>
      </c>
      <c r="M1063" s="164" t="str">
        <f t="shared" ref="M1063:M1126" si="75">"SPR2014"&amp;"-3-"&amp;D1063</f>
        <v>SPR2014-3-0</v>
      </c>
    </row>
    <row r="1064" spans="1:13">
      <c r="A1064" s="167">
        <f>'Order Form'!A19</f>
        <v>107671</v>
      </c>
      <c r="B1064" s="167">
        <f>'Order Form'!A19</f>
        <v>107671</v>
      </c>
      <c r="C1064" s="168">
        <f t="shared" si="73"/>
        <v>107671</v>
      </c>
      <c r="D1064" s="164">
        <f>'Order Form'!$N$2</f>
        <v>0</v>
      </c>
      <c r="E1064" s="165">
        <f>'Order Form'!$M$11</f>
        <v>0</v>
      </c>
      <c r="F1064" s="165" t="str">
        <f>IF(ISBLANK('Order Form'!$M$12),"",'Order Form'!$M$12)</f>
        <v/>
      </c>
      <c r="G1064" s="165">
        <f t="shared" ca="1" si="69"/>
        <v>41493</v>
      </c>
      <c r="H1064" s="166">
        <f>'Order Form'!$M$13</f>
        <v>0</v>
      </c>
      <c r="I1064" s="169">
        <f>'Order Form'!F19</f>
        <v>19.5</v>
      </c>
      <c r="J1064" s="164">
        <f>'Order Form'!M19</f>
        <v>0</v>
      </c>
      <c r="K1064" s="164" t="str">
        <f t="shared" si="74"/>
        <v>F</v>
      </c>
      <c r="L1064" s="164">
        <f>IF('Pricing + Order Summary'!$O$13&gt;=5000,14,IF('Pricing + Order Summary'!$O$13&gt;=3500,15,IF('Pricing + Order Summary'!$O$13&gt;=2500,16,IF('Pricing + Order Summary'!$O$13&gt;=1000,23,21))))</f>
        <v>21</v>
      </c>
      <c r="M1064" s="164" t="str">
        <f t="shared" si="75"/>
        <v>SPR2014-3-0</v>
      </c>
    </row>
    <row r="1065" spans="1:13">
      <c r="A1065" s="167">
        <f>'Order Form'!A20</f>
        <v>107673</v>
      </c>
      <c r="B1065" s="167">
        <f>'Order Form'!A20</f>
        <v>107673</v>
      </c>
      <c r="C1065" s="168">
        <f t="shared" si="73"/>
        <v>107673</v>
      </c>
      <c r="D1065" s="164">
        <f>'Order Form'!$N$2</f>
        <v>0</v>
      </c>
      <c r="E1065" s="165">
        <f>'Order Form'!$M$11</f>
        <v>0</v>
      </c>
      <c r="F1065" s="165" t="str">
        <f>IF(ISBLANK('Order Form'!$M$12),"",'Order Form'!$M$12)</f>
        <v/>
      </c>
      <c r="G1065" s="165">
        <f t="shared" ca="1" si="69"/>
        <v>41493</v>
      </c>
      <c r="H1065" s="166">
        <f>'Order Form'!$M$13</f>
        <v>0</v>
      </c>
      <c r="I1065" s="169">
        <f>'Order Form'!F20</f>
        <v>17.5</v>
      </c>
      <c r="J1065" s="164">
        <f>'Order Form'!M20</f>
        <v>0</v>
      </c>
      <c r="K1065" s="164" t="str">
        <f t="shared" si="74"/>
        <v>F</v>
      </c>
      <c r="L1065" s="164">
        <f>IF('Pricing + Order Summary'!$O$13&gt;=5000,14,IF('Pricing + Order Summary'!$O$13&gt;=3500,15,IF('Pricing + Order Summary'!$O$13&gt;=2500,16,IF('Pricing + Order Summary'!$O$13&gt;=1000,23,21))))</f>
        <v>21</v>
      </c>
      <c r="M1065" s="164" t="str">
        <f t="shared" si="75"/>
        <v>SPR2014-3-0</v>
      </c>
    </row>
    <row r="1066" spans="1:13">
      <c r="A1066" s="167">
        <f>'Order Form'!A21</f>
        <v>107675</v>
      </c>
      <c r="B1066" s="167">
        <f>'Order Form'!A21</f>
        <v>107675</v>
      </c>
      <c r="C1066" s="168">
        <f t="shared" si="73"/>
        <v>107675</v>
      </c>
      <c r="D1066" s="164">
        <f>'Order Form'!$N$2</f>
        <v>0</v>
      </c>
      <c r="E1066" s="165">
        <f>'Order Form'!$M$11</f>
        <v>0</v>
      </c>
      <c r="F1066" s="165" t="str">
        <f>IF(ISBLANK('Order Form'!$M$12),"",'Order Form'!$M$12)</f>
        <v/>
      </c>
      <c r="G1066" s="165">
        <f t="shared" ca="1" si="69"/>
        <v>41493</v>
      </c>
      <c r="H1066" s="166">
        <f>'Order Form'!$M$13</f>
        <v>0</v>
      </c>
      <c r="I1066" s="169">
        <f>'Order Form'!F21</f>
        <v>17.5</v>
      </c>
      <c r="J1066" s="164">
        <f>'Order Form'!M21</f>
        <v>0</v>
      </c>
      <c r="K1066" s="164" t="str">
        <f t="shared" si="74"/>
        <v>F</v>
      </c>
      <c r="L1066" s="164">
        <f>IF('Pricing + Order Summary'!$O$13&gt;=5000,14,IF('Pricing + Order Summary'!$O$13&gt;=3500,15,IF('Pricing + Order Summary'!$O$13&gt;=2500,16,IF('Pricing + Order Summary'!$O$13&gt;=1000,23,21))))</f>
        <v>21</v>
      </c>
      <c r="M1066" s="164" t="str">
        <f t="shared" si="75"/>
        <v>SPR2014-3-0</v>
      </c>
    </row>
    <row r="1067" spans="1:13">
      <c r="A1067" s="167">
        <f>'Order Form'!A22</f>
        <v>107674</v>
      </c>
      <c r="B1067" s="167">
        <f>'Order Form'!A22</f>
        <v>107674</v>
      </c>
      <c r="C1067" s="168">
        <f t="shared" si="73"/>
        <v>107674</v>
      </c>
      <c r="D1067" s="164">
        <f>'Order Form'!$N$2</f>
        <v>0</v>
      </c>
      <c r="E1067" s="165">
        <f>'Order Form'!$M$11</f>
        <v>0</v>
      </c>
      <c r="F1067" s="165" t="str">
        <f>IF(ISBLANK('Order Form'!$M$12),"",'Order Form'!$M$12)</f>
        <v/>
      </c>
      <c r="G1067" s="165">
        <f t="shared" ca="1" si="69"/>
        <v>41493</v>
      </c>
      <c r="H1067" s="166">
        <f>'Order Form'!$M$13</f>
        <v>0</v>
      </c>
      <c r="I1067" s="169">
        <f>'Order Form'!F22</f>
        <v>17.5</v>
      </c>
      <c r="J1067" s="164">
        <f>'Order Form'!M22</f>
        <v>0</v>
      </c>
      <c r="K1067" s="164" t="str">
        <f t="shared" si="74"/>
        <v>F</v>
      </c>
      <c r="L1067" s="164">
        <f>IF('Pricing + Order Summary'!$O$13&gt;=5000,14,IF('Pricing + Order Summary'!$O$13&gt;=3500,15,IF('Pricing + Order Summary'!$O$13&gt;=2500,16,IF('Pricing + Order Summary'!$O$13&gt;=1000,23,21))))</f>
        <v>21</v>
      </c>
      <c r="M1067" s="164" t="str">
        <f t="shared" si="75"/>
        <v>SPR2014-3-0</v>
      </c>
    </row>
    <row r="1068" spans="1:13">
      <c r="A1068" s="167">
        <f>'Order Form'!A23</f>
        <v>107672</v>
      </c>
      <c r="B1068" s="167">
        <f>'Order Form'!A23</f>
        <v>107672</v>
      </c>
      <c r="C1068" s="168">
        <f t="shared" si="73"/>
        <v>107672</v>
      </c>
      <c r="D1068" s="164">
        <f>'Order Form'!$N$2</f>
        <v>0</v>
      </c>
      <c r="E1068" s="165">
        <f>'Order Form'!$M$11</f>
        <v>0</v>
      </c>
      <c r="F1068" s="165" t="str">
        <f>IF(ISBLANK('Order Form'!$M$12),"",'Order Form'!$M$12)</f>
        <v/>
      </c>
      <c r="G1068" s="165">
        <f t="shared" ca="1" si="69"/>
        <v>41493</v>
      </c>
      <c r="H1068" s="166">
        <f>'Order Form'!$M$13</f>
        <v>0</v>
      </c>
      <c r="I1068" s="169">
        <f>'Order Form'!F23</f>
        <v>17.5</v>
      </c>
      <c r="J1068" s="164">
        <f>'Order Form'!M23</f>
        <v>0</v>
      </c>
      <c r="K1068" s="164" t="str">
        <f t="shared" si="74"/>
        <v>F</v>
      </c>
      <c r="L1068" s="164">
        <f>IF('Pricing + Order Summary'!$O$13&gt;=5000,14,IF('Pricing + Order Summary'!$O$13&gt;=3500,15,IF('Pricing + Order Summary'!$O$13&gt;=2500,16,IF('Pricing + Order Summary'!$O$13&gt;=1000,23,21))))</f>
        <v>21</v>
      </c>
      <c r="M1068" s="164" t="str">
        <f t="shared" si="75"/>
        <v>SPR2014-3-0</v>
      </c>
    </row>
    <row r="1069" spans="1:13">
      <c r="A1069" s="167">
        <f>'Order Form'!A24</f>
        <v>107667</v>
      </c>
      <c r="B1069" s="167">
        <f>'Order Form'!A24</f>
        <v>107667</v>
      </c>
      <c r="C1069" s="168">
        <f t="shared" si="73"/>
        <v>107667</v>
      </c>
      <c r="D1069" s="164">
        <f>'Order Form'!$N$2</f>
        <v>0</v>
      </c>
      <c r="E1069" s="165">
        <f>'Order Form'!$M$11</f>
        <v>0</v>
      </c>
      <c r="F1069" s="165" t="str">
        <f>IF(ISBLANK('Order Form'!$M$12),"",'Order Form'!$M$12)</f>
        <v/>
      </c>
      <c r="G1069" s="165">
        <f t="shared" ca="1" si="69"/>
        <v>41493</v>
      </c>
      <c r="H1069" s="166">
        <f>'Order Form'!$M$13</f>
        <v>0</v>
      </c>
      <c r="I1069" s="169">
        <f>'Order Form'!F24</f>
        <v>11.5</v>
      </c>
      <c r="J1069" s="164">
        <f>'Order Form'!M24</f>
        <v>0</v>
      </c>
      <c r="K1069" s="164" t="str">
        <f t="shared" si="74"/>
        <v>F</v>
      </c>
      <c r="L1069" s="164">
        <f>IF('Pricing + Order Summary'!$O$13&gt;=5000,14,IF('Pricing + Order Summary'!$O$13&gt;=3500,15,IF('Pricing + Order Summary'!$O$13&gt;=2500,16,IF('Pricing + Order Summary'!$O$13&gt;=1000,23,21))))</f>
        <v>21</v>
      </c>
      <c r="M1069" s="164" t="str">
        <f t="shared" si="75"/>
        <v>SPR2014-3-0</v>
      </c>
    </row>
    <row r="1070" spans="1:13">
      <c r="A1070" s="167">
        <f>'Order Form'!A25</f>
        <v>107663</v>
      </c>
      <c r="B1070" s="167">
        <f>'Order Form'!A25</f>
        <v>107663</v>
      </c>
      <c r="C1070" s="168">
        <f t="shared" si="73"/>
        <v>107663</v>
      </c>
      <c r="D1070" s="164">
        <f>'Order Form'!$N$2</f>
        <v>0</v>
      </c>
      <c r="E1070" s="165">
        <f>'Order Form'!$M$11</f>
        <v>0</v>
      </c>
      <c r="F1070" s="165" t="str">
        <f>IF(ISBLANK('Order Form'!$M$12),"",'Order Form'!$M$12)</f>
        <v/>
      </c>
      <c r="G1070" s="165">
        <f t="shared" ca="1" si="69"/>
        <v>41493</v>
      </c>
      <c r="H1070" s="166">
        <f>'Order Form'!$M$13</f>
        <v>0</v>
      </c>
      <c r="I1070" s="169">
        <f>'Order Form'!F25</f>
        <v>11.5</v>
      </c>
      <c r="J1070" s="164">
        <f>'Order Form'!M25</f>
        <v>0</v>
      </c>
      <c r="K1070" s="164" t="str">
        <f t="shared" si="74"/>
        <v>F</v>
      </c>
      <c r="L1070" s="164">
        <f>IF('Pricing + Order Summary'!$O$13&gt;=5000,14,IF('Pricing + Order Summary'!$O$13&gt;=3500,15,IF('Pricing + Order Summary'!$O$13&gt;=2500,16,IF('Pricing + Order Summary'!$O$13&gt;=1000,23,21))))</f>
        <v>21</v>
      </c>
      <c r="M1070" s="164" t="str">
        <f t="shared" si="75"/>
        <v>SPR2014-3-0</v>
      </c>
    </row>
    <row r="1071" spans="1:13">
      <c r="A1071" s="167">
        <f>'Order Form'!A26</f>
        <v>107664</v>
      </c>
      <c r="B1071" s="167">
        <f>'Order Form'!A26</f>
        <v>107664</v>
      </c>
      <c r="C1071" s="168">
        <f t="shared" si="73"/>
        <v>107664</v>
      </c>
      <c r="D1071" s="164">
        <f>'Order Form'!$N$2</f>
        <v>0</v>
      </c>
      <c r="E1071" s="165">
        <f>'Order Form'!$M$11</f>
        <v>0</v>
      </c>
      <c r="F1071" s="165" t="str">
        <f>IF(ISBLANK('Order Form'!$M$12),"",'Order Form'!$M$12)</f>
        <v/>
      </c>
      <c r="G1071" s="165">
        <f t="shared" ca="1" si="69"/>
        <v>41493</v>
      </c>
      <c r="H1071" s="166">
        <f>'Order Form'!$M$13</f>
        <v>0</v>
      </c>
      <c r="I1071" s="169">
        <f>'Order Form'!F26</f>
        <v>11.5</v>
      </c>
      <c r="J1071" s="164">
        <f>'Order Form'!M26</f>
        <v>0</v>
      </c>
      <c r="K1071" s="164" t="str">
        <f t="shared" si="74"/>
        <v>F</v>
      </c>
      <c r="L1071" s="164">
        <f>IF('Pricing + Order Summary'!$O$13&gt;=5000,14,IF('Pricing + Order Summary'!$O$13&gt;=3500,15,IF('Pricing + Order Summary'!$O$13&gt;=2500,16,IF('Pricing + Order Summary'!$O$13&gt;=1000,23,21))))</f>
        <v>21</v>
      </c>
      <c r="M1071" s="164" t="str">
        <f t="shared" si="75"/>
        <v>SPR2014-3-0</v>
      </c>
    </row>
    <row r="1072" spans="1:13">
      <c r="A1072" s="167">
        <f>'Order Form'!A27</f>
        <v>107668</v>
      </c>
      <c r="B1072" s="167">
        <f>'Order Form'!A27</f>
        <v>107668</v>
      </c>
      <c r="C1072" s="168">
        <f t="shared" si="73"/>
        <v>107668</v>
      </c>
      <c r="D1072" s="164">
        <f>'Order Form'!$N$2</f>
        <v>0</v>
      </c>
      <c r="E1072" s="165">
        <f>'Order Form'!$M$11</f>
        <v>0</v>
      </c>
      <c r="F1072" s="165" t="str">
        <f>IF(ISBLANK('Order Form'!$M$12),"",'Order Form'!$M$12)</f>
        <v/>
      </c>
      <c r="G1072" s="165">
        <f t="shared" ca="1" si="69"/>
        <v>41493</v>
      </c>
      <c r="H1072" s="166">
        <f>'Order Form'!$M$13</f>
        <v>0</v>
      </c>
      <c r="I1072" s="169">
        <f>'Order Form'!F27</f>
        <v>11.5</v>
      </c>
      <c r="J1072" s="164">
        <f>'Order Form'!M27</f>
        <v>0</v>
      </c>
      <c r="K1072" s="164" t="str">
        <f t="shared" si="74"/>
        <v>F</v>
      </c>
      <c r="L1072" s="164">
        <f>IF('Pricing + Order Summary'!$O$13&gt;=5000,14,IF('Pricing + Order Summary'!$O$13&gt;=3500,15,IF('Pricing + Order Summary'!$O$13&gt;=2500,16,IF('Pricing + Order Summary'!$O$13&gt;=1000,23,21))))</f>
        <v>21</v>
      </c>
      <c r="M1072" s="164" t="str">
        <f t="shared" si="75"/>
        <v>SPR2014-3-0</v>
      </c>
    </row>
    <row r="1073" spans="1:13">
      <c r="A1073" s="167">
        <f>'Order Form'!A28</f>
        <v>107665</v>
      </c>
      <c r="B1073" s="167">
        <f>'Order Form'!A28</f>
        <v>107665</v>
      </c>
      <c r="C1073" s="168">
        <f t="shared" si="73"/>
        <v>107665</v>
      </c>
      <c r="D1073" s="164">
        <f>'Order Form'!$N$2</f>
        <v>0</v>
      </c>
      <c r="E1073" s="165">
        <f>'Order Form'!$M$11</f>
        <v>0</v>
      </c>
      <c r="F1073" s="165" t="str">
        <f>IF(ISBLANK('Order Form'!$M$12),"",'Order Form'!$M$12)</f>
        <v/>
      </c>
      <c r="G1073" s="165">
        <f t="shared" ca="1" si="69"/>
        <v>41493</v>
      </c>
      <c r="H1073" s="166">
        <f>'Order Form'!$M$13</f>
        <v>0</v>
      </c>
      <c r="I1073" s="169">
        <f>'Order Form'!F28</f>
        <v>11.5</v>
      </c>
      <c r="J1073" s="164">
        <f>'Order Form'!M28</f>
        <v>0</v>
      </c>
      <c r="K1073" s="164" t="str">
        <f t="shared" si="74"/>
        <v>F</v>
      </c>
      <c r="L1073" s="164">
        <f>IF('Pricing + Order Summary'!$O$13&gt;=5000,14,IF('Pricing + Order Summary'!$O$13&gt;=3500,15,IF('Pricing + Order Summary'!$O$13&gt;=2500,16,IF('Pricing + Order Summary'!$O$13&gt;=1000,23,21))))</f>
        <v>21</v>
      </c>
      <c r="M1073" s="164" t="str">
        <f t="shared" si="75"/>
        <v>SPR2014-3-0</v>
      </c>
    </row>
    <row r="1074" spans="1:13">
      <c r="A1074" s="167">
        <f>'Order Form'!A29</f>
        <v>107662</v>
      </c>
      <c r="B1074" s="167">
        <f>'Order Form'!A29</f>
        <v>107662</v>
      </c>
      <c r="C1074" s="168">
        <f t="shared" si="73"/>
        <v>107662</v>
      </c>
      <c r="D1074" s="164">
        <f>'Order Form'!$N$2</f>
        <v>0</v>
      </c>
      <c r="E1074" s="165">
        <f>'Order Form'!$M$11</f>
        <v>0</v>
      </c>
      <c r="F1074" s="165" t="str">
        <f>IF(ISBLANK('Order Form'!$M$12),"",'Order Form'!$M$12)</f>
        <v/>
      </c>
      <c r="G1074" s="165">
        <f t="shared" ca="1" si="69"/>
        <v>41493</v>
      </c>
      <c r="H1074" s="166">
        <f>'Order Form'!$M$13</f>
        <v>0</v>
      </c>
      <c r="I1074" s="169">
        <f>'Order Form'!F29</f>
        <v>11.5</v>
      </c>
      <c r="J1074" s="164">
        <f>'Order Form'!M29</f>
        <v>0</v>
      </c>
      <c r="K1074" s="164" t="str">
        <f t="shared" si="74"/>
        <v>F</v>
      </c>
      <c r="L1074" s="164">
        <f>IF('Pricing + Order Summary'!$O$13&gt;=5000,14,IF('Pricing + Order Summary'!$O$13&gt;=3500,15,IF('Pricing + Order Summary'!$O$13&gt;=2500,16,IF('Pricing + Order Summary'!$O$13&gt;=1000,23,21))))</f>
        <v>21</v>
      </c>
      <c r="M1074" s="164" t="str">
        <f t="shared" si="75"/>
        <v>SPR2014-3-0</v>
      </c>
    </row>
    <row r="1075" spans="1:13">
      <c r="A1075" s="167">
        <f>'Order Form'!A30</f>
        <v>107666</v>
      </c>
      <c r="B1075" s="167">
        <f>'Order Form'!A30</f>
        <v>107666</v>
      </c>
      <c r="C1075" s="168">
        <f t="shared" si="73"/>
        <v>107666</v>
      </c>
      <c r="D1075" s="164">
        <f>'Order Form'!$N$2</f>
        <v>0</v>
      </c>
      <c r="E1075" s="165">
        <f>'Order Form'!$M$11</f>
        <v>0</v>
      </c>
      <c r="F1075" s="165" t="str">
        <f>IF(ISBLANK('Order Form'!$M$12),"",'Order Form'!$M$12)</f>
        <v/>
      </c>
      <c r="G1075" s="165">
        <f t="shared" ca="1" si="69"/>
        <v>41493</v>
      </c>
      <c r="H1075" s="166">
        <f>'Order Form'!$M$13</f>
        <v>0</v>
      </c>
      <c r="I1075" s="169">
        <f>'Order Form'!F30</f>
        <v>11.75</v>
      </c>
      <c r="J1075" s="164">
        <f>'Order Form'!M30</f>
        <v>0</v>
      </c>
      <c r="K1075" s="164" t="str">
        <f t="shared" si="74"/>
        <v>F</v>
      </c>
      <c r="L1075" s="164">
        <f>IF('Pricing + Order Summary'!$O$13&gt;=5000,14,IF('Pricing + Order Summary'!$O$13&gt;=3500,15,IF('Pricing + Order Summary'!$O$13&gt;=2500,16,IF('Pricing + Order Summary'!$O$13&gt;=1000,23,21))))</f>
        <v>21</v>
      </c>
      <c r="M1075" s="164" t="str">
        <f t="shared" si="75"/>
        <v>SPR2014-3-0</v>
      </c>
    </row>
    <row r="1076" spans="1:13">
      <c r="A1076" s="167">
        <f>'Order Form'!A31</f>
        <v>107692</v>
      </c>
      <c r="B1076" s="167">
        <f>'Order Form'!A31</f>
        <v>107692</v>
      </c>
      <c r="C1076" s="168">
        <f t="shared" si="73"/>
        <v>107692</v>
      </c>
      <c r="D1076" s="164">
        <f>'Order Form'!$N$2</f>
        <v>0</v>
      </c>
      <c r="E1076" s="165">
        <f>'Order Form'!$M$11</f>
        <v>0</v>
      </c>
      <c r="F1076" s="165" t="str">
        <f>IF(ISBLANK('Order Form'!$M$12),"",'Order Form'!$M$12)</f>
        <v/>
      </c>
      <c r="G1076" s="165">
        <f t="shared" ca="1" si="69"/>
        <v>41493</v>
      </c>
      <c r="H1076" s="166">
        <f>'Order Form'!$M$13</f>
        <v>0</v>
      </c>
      <c r="I1076" s="169">
        <f>'Order Form'!F31</f>
        <v>11.75</v>
      </c>
      <c r="J1076" s="164">
        <f>'Order Form'!M31</f>
        <v>0</v>
      </c>
      <c r="K1076" s="164" t="str">
        <f t="shared" si="74"/>
        <v>F</v>
      </c>
      <c r="L1076" s="164">
        <f>IF('Pricing + Order Summary'!$O$13&gt;=5000,14,IF('Pricing + Order Summary'!$O$13&gt;=3500,15,IF('Pricing + Order Summary'!$O$13&gt;=2500,16,IF('Pricing + Order Summary'!$O$13&gt;=1000,23,21))))</f>
        <v>21</v>
      </c>
      <c r="M1076" s="164" t="str">
        <f t="shared" si="75"/>
        <v>SPR2014-3-0</v>
      </c>
    </row>
    <row r="1077" spans="1:13">
      <c r="A1077" s="167">
        <f>'Order Form'!A32</f>
        <v>107694</v>
      </c>
      <c r="B1077" s="167">
        <f>'Order Form'!A32</f>
        <v>107694</v>
      </c>
      <c r="C1077" s="168">
        <f t="shared" si="73"/>
        <v>107694</v>
      </c>
      <c r="D1077" s="164">
        <f>'Order Form'!$N$2</f>
        <v>0</v>
      </c>
      <c r="E1077" s="165">
        <f>'Order Form'!$M$11</f>
        <v>0</v>
      </c>
      <c r="F1077" s="165" t="str">
        <f>IF(ISBLANK('Order Form'!$M$12),"",'Order Form'!$M$12)</f>
        <v/>
      </c>
      <c r="G1077" s="165">
        <f t="shared" ca="1" si="69"/>
        <v>41493</v>
      </c>
      <c r="H1077" s="166">
        <f>'Order Form'!$M$13</f>
        <v>0</v>
      </c>
      <c r="I1077" s="169">
        <f>'Order Form'!F32</f>
        <v>11.75</v>
      </c>
      <c r="J1077" s="164">
        <f>'Order Form'!M32</f>
        <v>0</v>
      </c>
      <c r="K1077" s="164" t="str">
        <f t="shared" si="74"/>
        <v>F</v>
      </c>
      <c r="L1077" s="164">
        <f>IF('Pricing + Order Summary'!$O$13&gt;=5000,14,IF('Pricing + Order Summary'!$O$13&gt;=3500,15,IF('Pricing + Order Summary'!$O$13&gt;=2500,16,IF('Pricing + Order Summary'!$O$13&gt;=1000,23,21))))</f>
        <v>21</v>
      </c>
      <c r="M1077" s="164" t="str">
        <f t="shared" si="75"/>
        <v>SPR2014-3-0</v>
      </c>
    </row>
    <row r="1078" spans="1:13">
      <c r="A1078" s="167">
        <f>'Order Form'!A33</f>
        <v>107696</v>
      </c>
      <c r="B1078" s="167">
        <f>'Order Form'!A33</f>
        <v>107696</v>
      </c>
      <c r="C1078" s="168">
        <f t="shared" si="73"/>
        <v>107696</v>
      </c>
      <c r="D1078" s="164">
        <f>'Order Form'!$N$2</f>
        <v>0</v>
      </c>
      <c r="E1078" s="165">
        <f>'Order Form'!$M$11</f>
        <v>0</v>
      </c>
      <c r="F1078" s="165" t="str">
        <f>IF(ISBLANK('Order Form'!$M$12),"",'Order Form'!$M$12)</f>
        <v/>
      </c>
      <c r="G1078" s="165">
        <f t="shared" ca="1" si="69"/>
        <v>41493</v>
      </c>
      <c r="H1078" s="166">
        <f>'Order Form'!$M$13</f>
        <v>0</v>
      </c>
      <c r="I1078" s="169">
        <f>'Order Form'!F33</f>
        <v>11.75</v>
      </c>
      <c r="J1078" s="164">
        <f>'Order Form'!M33</f>
        <v>0</v>
      </c>
      <c r="K1078" s="164" t="str">
        <f t="shared" si="74"/>
        <v>F</v>
      </c>
      <c r="L1078" s="164">
        <f>IF('Pricing + Order Summary'!$O$13&gt;=5000,14,IF('Pricing + Order Summary'!$O$13&gt;=3500,15,IF('Pricing + Order Summary'!$O$13&gt;=2500,16,IF('Pricing + Order Summary'!$O$13&gt;=1000,23,21))))</f>
        <v>21</v>
      </c>
      <c r="M1078" s="164" t="str">
        <f t="shared" si="75"/>
        <v>SPR2014-3-0</v>
      </c>
    </row>
    <row r="1079" spans="1:13">
      <c r="A1079" s="167">
        <f>'Order Form'!A34</f>
        <v>107697</v>
      </c>
      <c r="B1079" s="167">
        <f>'Order Form'!A34</f>
        <v>107697</v>
      </c>
      <c r="C1079" s="168">
        <f t="shared" si="73"/>
        <v>107697</v>
      </c>
      <c r="D1079" s="164">
        <f>'Order Form'!$N$2</f>
        <v>0</v>
      </c>
      <c r="E1079" s="165">
        <f>'Order Form'!$M$11</f>
        <v>0</v>
      </c>
      <c r="F1079" s="165" t="str">
        <f>IF(ISBLANK('Order Form'!$M$12),"",'Order Form'!$M$12)</f>
        <v/>
      </c>
      <c r="G1079" s="165">
        <f t="shared" ca="1" si="69"/>
        <v>41493</v>
      </c>
      <c r="H1079" s="166">
        <f>'Order Form'!$M$13</f>
        <v>0</v>
      </c>
      <c r="I1079" s="169">
        <f>'Order Form'!F34</f>
        <v>11.75</v>
      </c>
      <c r="J1079" s="164">
        <f>'Order Form'!M34</f>
        <v>0</v>
      </c>
      <c r="K1079" s="164" t="str">
        <f t="shared" si="74"/>
        <v>F</v>
      </c>
      <c r="L1079" s="164">
        <f>IF('Pricing + Order Summary'!$O$13&gt;=5000,14,IF('Pricing + Order Summary'!$O$13&gt;=3500,15,IF('Pricing + Order Summary'!$O$13&gt;=2500,16,IF('Pricing + Order Summary'!$O$13&gt;=1000,23,21))))</f>
        <v>21</v>
      </c>
      <c r="M1079" s="164" t="str">
        <f t="shared" si="75"/>
        <v>SPR2014-3-0</v>
      </c>
    </row>
    <row r="1080" spans="1:13">
      <c r="A1080" s="167">
        <f>'Order Form'!A35</f>
        <v>107698</v>
      </c>
      <c r="B1080" s="167">
        <f>'Order Form'!A35</f>
        <v>107698</v>
      </c>
      <c r="C1080" s="168">
        <f t="shared" si="73"/>
        <v>107698</v>
      </c>
      <c r="D1080" s="164">
        <f>'Order Form'!$N$2</f>
        <v>0</v>
      </c>
      <c r="E1080" s="165">
        <f>'Order Form'!$M$11</f>
        <v>0</v>
      </c>
      <c r="F1080" s="165" t="str">
        <f>IF(ISBLANK('Order Form'!$M$12),"",'Order Form'!$M$12)</f>
        <v/>
      </c>
      <c r="G1080" s="165">
        <f t="shared" ca="1" si="69"/>
        <v>41493</v>
      </c>
      <c r="H1080" s="166">
        <f>'Order Form'!$M$13</f>
        <v>0</v>
      </c>
      <c r="I1080" s="169">
        <f>'Order Form'!F35</f>
        <v>11.75</v>
      </c>
      <c r="J1080" s="164">
        <f>'Order Form'!M35</f>
        <v>0</v>
      </c>
      <c r="K1080" s="164" t="str">
        <f t="shared" si="74"/>
        <v>F</v>
      </c>
      <c r="L1080" s="164">
        <f>IF('Pricing + Order Summary'!$O$13&gt;=5000,14,IF('Pricing + Order Summary'!$O$13&gt;=3500,15,IF('Pricing + Order Summary'!$O$13&gt;=2500,16,IF('Pricing + Order Summary'!$O$13&gt;=1000,23,21))))</f>
        <v>21</v>
      </c>
      <c r="M1080" s="164" t="str">
        <f t="shared" si="75"/>
        <v>SPR2014-3-0</v>
      </c>
    </row>
    <row r="1081" spans="1:13">
      <c r="A1081" s="167">
        <f>'Order Form'!A36</f>
        <v>107693</v>
      </c>
      <c r="B1081" s="167">
        <f>'Order Form'!A36</f>
        <v>107693</v>
      </c>
      <c r="C1081" s="168">
        <f t="shared" si="73"/>
        <v>107693</v>
      </c>
      <c r="D1081" s="164">
        <f>'Order Form'!$N$2</f>
        <v>0</v>
      </c>
      <c r="E1081" s="165">
        <f>'Order Form'!$M$11</f>
        <v>0</v>
      </c>
      <c r="F1081" s="165" t="str">
        <f>IF(ISBLANK('Order Form'!$M$12),"",'Order Form'!$M$12)</f>
        <v/>
      </c>
      <c r="G1081" s="165">
        <f t="shared" ca="1" si="69"/>
        <v>41493</v>
      </c>
      <c r="H1081" s="166">
        <f>'Order Form'!$M$13</f>
        <v>0</v>
      </c>
      <c r="I1081" s="169">
        <f>'Order Form'!F36</f>
        <v>11.75</v>
      </c>
      <c r="J1081" s="164">
        <f>'Order Form'!M36</f>
        <v>0</v>
      </c>
      <c r="K1081" s="164" t="str">
        <f t="shared" si="74"/>
        <v>F</v>
      </c>
      <c r="L1081" s="164">
        <f>IF('Pricing + Order Summary'!$O$13&gt;=5000,14,IF('Pricing + Order Summary'!$O$13&gt;=3500,15,IF('Pricing + Order Summary'!$O$13&gt;=2500,16,IF('Pricing + Order Summary'!$O$13&gt;=1000,23,21))))</f>
        <v>21</v>
      </c>
      <c r="M1081" s="164" t="str">
        <f t="shared" si="75"/>
        <v>SPR2014-3-0</v>
      </c>
    </row>
    <row r="1082" spans="1:13">
      <c r="A1082" s="167">
        <f>'Order Form'!A37</f>
        <v>107695</v>
      </c>
      <c r="B1082" s="167">
        <f>'Order Form'!A37</f>
        <v>107695</v>
      </c>
      <c r="C1082" s="168">
        <f t="shared" si="73"/>
        <v>107695</v>
      </c>
      <c r="D1082" s="164">
        <f>'Order Form'!$N$2</f>
        <v>0</v>
      </c>
      <c r="E1082" s="165">
        <f>'Order Form'!$M$11</f>
        <v>0</v>
      </c>
      <c r="F1082" s="165" t="str">
        <f>IF(ISBLANK('Order Form'!$M$12),"",'Order Form'!$M$12)</f>
        <v/>
      </c>
      <c r="G1082" s="165">
        <f t="shared" ca="1" si="69"/>
        <v>41493</v>
      </c>
      <c r="H1082" s="166">
        <f>'Order Form'!$M$13</f>
        <v>0</v>
      </c>
      <c r="I1082" s="169">
        <f>'Order Form'!F37</f>
        <v>11.75</v>
      </c>
      <c r="J1082" s="164">
        <f>'Order Form'!M37</f>
        <v>0</v>
      </c>
      <c r="K1082" s="164" t="str">
        <f t="shared" si="74"/>
        <v>F</v>
      </c>
      <c r="L1082" s="164">
        <f>IF('Pricing + Order Summary'!$O$13&gt;=5000,14,IF('Pricing + Order Summary'!$O$13&gt;=3500,15,IF('Pricing + Order Summary'!$O$13&gt;=2500,16,IF('Pricing + Order Summary'!$O$13&gt;=1000,23,21))))</f>
        <v>21</v>
      </c>
      <c r="M1082" s="164" t="str">
        <f t="shared" si="75"/>
        <v>SPR2014-3-0</v>
      </c>
    </row>
    <row r="1083" spans="1:13">
      <c r="A1083" s="167">
        <f>'Order Form'!A38</f>
        <v>100210</v>
      </c>
      <c r="B1083" s="167">
        <f>'Order Form'!A38</f>
        <v>100210</v>
      </c>
      <c r="C1083" s="168">
        <f t="shared" si="73"/>
        <v>100210</v>
      </c>
      <c r="D1083" s="164">
        <f>'Order Form'!$N$2</f>
        <v>0</v>
      </c>
      <c r="E1083" s="165">
        <f>'Order Form'!$M$11</f>
        <v>0</v>
      </c>
      <c r="F1083" s="165" t="str">
        <f>IF(ISBLANK('Order Form'!$M$12),"",'Order Form'!$M$12)</f>
        <v/>
      </c>
      <c r="G1083" s="165">
        <f t="shared" ca="1" si="69"/>
        <v>41493</v>
      </c>
      <c r="H1083" s="166">
        <f>'Order Form'!$M$13</f>
        <v>0</v>
      </c>
      <c r="I1083" s="169">
        <f>'Order Form'!F38</f>
        <v>11.75</v>
      </c>
      <c r="J1083" s="164">
        <f>'Order Form'!M38</f>
        <v>0</v>
      </c>
      <c r="K1083" s="164" t="str">
        <f t="shared" si="74"/>
        <v>F</v>
      </c>
      <c r="L1083" s="164">
        <f>IF('Pricing + Order Summary'!$O$13&gt;=5000,14,IF('Pricing + Order Summary'!$O$13&gt;=3500,15,IF('Pricing + Order Summary'!$O$13&gt;=2500,16,IF('Pricing + Order Summary'!$O$13&gt;=1000,23,21))))</f>
        <v>21</v>
      </c>
      <c r="M1083" s="164" t="str">
        <f t="shared" si="75"/>
        <v>SPR2014-3-0</v>
      </c>
    </row>
    <row r="1084" spans="1:13">
      <c r="A1084" s="167">
        <f>'Order Form'!A39</f>
        <v>100211</v>
      </c>
      <c r="B1084" s="167">
        <f>'Order Form'!A39</f>
        <v>100211</v>
      </c>
      <c r="C1084" s="168">
        <f t="shared" si="73"/>
        <v>100211</v>
      </c>
      <c r="D1084" s="164">
        <f>'Order Form'!$N$2</f>
        <v>0</v>
      </c>
      <c r="E1084" s="165">
        <f>'Order Form'!$M$11</f>
        <v>0</v>
      </c>
      <c r="F1084" s="165" t="str">
        <f>IF(ISBLANK('Order Form'!$M$12),"",'Order Form'!$M$12)</f>
        <v/>
      </c>
      <c r="G1084" s="165">
        <f t="shared" ca="1" si="69"/>
        <v>41493</v>
      </c>
      <c r="H1084" s="166">
        <f>'Order Form'!$M$13</f>
        <v>0</v>
      </c>
      <c r="I1084" s="169">
        <f>'Order Form'!F39</f>
        <v>11.75</v>
      </c>
      <c r="J1084" s="164">
        <f>'Order Form'!M39</f>
        <v>0</v>
      </c>
      <c r="K1084" s="164" t="str">
        <f t="shared" si="74"/>
        <v>F</v>
      </c>
      <c r="L1084" s="164">
        <f>IF('Pricing + Order Summary'!$O$13&gt;=5000,14,IF('Pricing + Order Summary'!$O$13&gt;=3500,15,IF('Pricing + Order Summary'!$O$13&gt;=2500,16,IF('Pricing + Order Summary'!$O$13&gt;=1000,23,21))))</f>
        <v>21</v>
      </c>
      <c r="M1084" s="164" t="str">
        <f t="shared" si="75"/>
        <v>SPR2014-3-0</v>
      </c>
    </row>
    <row r="1085" spans="1:13">
      <c r="A1085" s="167">
        <f>'Order Form'!A40</f>
        <v>100212</v>
      </c>
      <c r="B1085" s="167">
        <f>'Order Form'!A40</f>
        <v>100212</v>
      </c>
      <c r="C1085" s="168">
        <f t="shared" si="73"/>
        <v>100212</v>
      </c>
      <c r="D1085" s="164">
        <f>'Order Form'!$N$2</f>
        <v>0</v>
      </c>
      <c r="E1085" s="165">
        <f>'Order Form'!$M$11</f>
        <v>0</v>
      </c>
      <c r="F1085" s="165" t="str">
        <f>IF(ISBLANK('Order Form'!$M$12),"",'Order Form'!$M$12)</f>
        <v/>
      </c>
      <c r="G1085" s="165">
        <f t="shared" ca="1" si="69"/>
        <v>41493</v>
      </c>
      <c r="H1085" s="166">
        <f>'Order Form'!$M$13</f>
        <v>0</v>
      </c>
      <c r="I1085" s="169">
        <f>'Order Form'!F40</f>
        <v>11.75</v>
      </c>
      <c r="J1085" s="164">
        <f>'Order Form'!M40</f>
        <v>0</v>
      </c>
      <c r="K1085" s="164" t="str">
        <f t="shared" si="74"/>
        <v>F</v>
      </c>
      <c r="L1085" s="164">
        <f>IF('Pricing + Order Summary'!$O$13&gt;=5000,14,IF('Pricing + Order Summary'!$O$13&gt;=3500,15,IF('Pricing + Order Summary'!$O$13&gt;=2500,16,IF('Pricing + Order Summary'!$O$13&gt;=1000,23,21))))</f>
        <v>21</v>
      </c>
      <c r="M1085" s="164" t="str">
        <f t="shared" si="75"/>
        <v>SPR2014-3-0</v>
      </c>
    </row>
    <row r="1086" spans="1:13">
      <c r="A1086" s="167">
        <f>'Order Form'!A41</f>
        <v>100208</v>
      </c>
      <c r="B1086" s="167">
        <f>'Order Form'!A41</f>
        <v>100208</v>
      </c>
      <c r="C1086" s="168">
        <f t="shared" si="73"/>
        <v>100208</v>
      </c>
      <c r="D1086" s="164">
        <f>'Order Form'!$N$2</f>
        <v>0</v>
      </c>
      <c r="E1086" s="165">
        <f>'Order Form'!$M$11</f>
        <v>0</v>
      </c>
      <c r="F1086" s="165" t="str">
        <f>IF(ISBLANK('Order Form'!$M$12),"",'Order Form'!$M$12)</f>
        <v/>
      </c>
      <c r="G1086" s="165">
        <f t="shared" ca="1" si="69"/>
        <v>41493</v>
      </c>
      <c r="H1086" s="166">
        <f>'Order Form'!$M$13</f>
        <v>0</v>
      </c>
      <c r="I1086" s="169">
        <f>'Order Form'!F41</f>
        <v>11.75</v>
      </c>
      <c r="J1086" s="164">
        <f>'Order Form'!M41</f>
        <v>0</v>
      </c>
      <c r="K1086" s="164" t="str">
        <f t="shared" si="74"/>
        <v>F</v>
      </c>
      <c r="L1086" s="164">
        <f>IF('Pricing + Order Summary'!$O$13&gt;=5000,14,IF('Pricing + Order Summary'!$O$13&gt;=3500,15,IF('Pricing + Order Summary'!$O$13&gt;=2500,16,IF('Pricing + Order Summary'!$O$13&gt;=1000,23,21))))</f>
        <v>21</v>
      </c>
      <c r="M1086" s="164" t="str">
        <f t="shared" si="75"/>
        <v>SPR2014-3-0</v>
      </c>
    </row>
    <row r="1087" spans="1:13">
      <c r="A1087" s="167">
        <f>'Order Form'!A42</f>
        <v>100213</v>
      </c>
      <c r="B1087" s="167">
        <f>'Order Form'!A42</f>
        <v>100213</v>
      </c>
      <c r="C1087" s="168">
        <f t="shared" si="73"/>
        <v>100213</v>
      </c>
      <c r="D1087" s="164">
        <f>'Order Form'!$N$2</f>
        <v>0</v>
      </c>
      <c r="E1087" s="165">
        <f>'Order Form'!$M$11</f>
        <v>0</v>
      </c>
      <c r="F1087" s="165" t="str">
        <f>IF(ISBLANK('Order Form'!$M$12),"",'Order Form'!$M$12)</f>
        <v/>
      </c>
      <c r="G1087" s="165">
        <f t="shared" ca="1" si="69"/>
        <v>41493</v>
      </c>
      <c r="H1087" s="166">
        <f>'Order Form'!$M$13</f>
        <v>0</v>
      </c>
      <c r="I1087" s="169">
        <f>'Order Form'!F42</f>
        <v>11.75</v>
      </c>
      <c r="J1087" s="164">
        <f>'Order Form'!M42</f>
        <v>0</v>
      </c>
      <c r="K1087" s="164" t="str">
        <f t="shared" si="74"/>
        <v>F</v>
      </c>
      <c r="L1087" s="164">
        <f>IF('Pricing + Order Summary'!$O$13&gt;=5000,14,IF('Pricing + Order Summary'!$O$13&gt;=3500,15,IF('Pricing + Order Summary'!$O$13&gt;=2500,16,IF('Pricing + Order Summary'!$O$13&gt;=1000,23,21))))</f>
        <v>21</v>
      </c>
      <c r="M1087" s="164" t="str">
        <f t="shared" si="75"/>
        <v>SPR2014-3-0</v>
      </c>
    </row>
    <row r="1088" spans="1:13">
      <c r="A1088" s="167">
        <f>'Order Form'!A43</f>
        <v>105768</v>
      </c>
      <c r="B1088" s="167">
        <f>'Order Form'!A43</f>
        <v>105768</v>
      </c>
      <c r="C1088" s="168">
        <f t="shared" si="73"/>
        <v>105768</v>
      </c>
      <c r="D1088" s="164">
        <f>'Order Form'!$N$2</f>
        <v>0</v>
      </c>
      <c r="E1088" s="165">
        <f>'Order Form'!$M$11</f>
        <v>0</v>
      </c>
      <c r="F1088" s="165" t="str">
        <f>IF(ISBLANK('Order Form'!$M$12),"",'Order Form'!$M$12)</f>
        <v/>
      </c>
      <c r="G1088" s="165">
        <f t="shared" ca="1" si="69"/>
        <v>41493</v>
      </c>
      <c r="H1088" s="166">
        <f>'Order Form'!$M$13</f>
        <v>0</v>
      </c>
      <c r="I1088" s="169">
        <f>'Order Form'!F43</f>
        <v>11.75</v>
      </c>
      <c r="J1088" s="164">
        <f>'Order Form'!M43</f>
        <v>0</v>
      </c>
      <c r="K1088" s="164" t="str">
        <f t="shared" si="74"/>
        <v>F</v>
      </c>
      <c r="L1088" s="164">
        <f>IF('Pricing + Order Summary'!$O$13&gt;=5000,14,IF('Pricing + Order Summary'!$O$13&gt;=3500,15,IF('Pricing + Order Summary'!$O$13&gt;=2500,16,IF('Pricing + Order Summary'!$O$13&gt;=1000,23,21))))</f>
        <v>21</v>
      </c>
      <c r="M1088" s="164" t="str">
        <f t="shared" si="75"/>
        <v>SPR2014-3-0</v>
      </c>
    </row>
    <row r="1089" spans="1:13">
      <c r="A1089" s="167">
        <f>'Order Form'!A44</f>
        <v>100484</v>
      </c>
      <c r="B1089" s="167">
        <f>'Order Form'!A44</f>
        <v>100484</v>
      </c>
      <c r="C1089" s="168">
        <f t="shared" si="73"/>
        <v>100484</v>
      </c>
      <c r="D1089" s="164">
        <f>'Order Form'!$N$2</f>
        <v>0</v>
      </c>
      <c r="E1089" s="165">
        <f>'Order Form'!$M$11</f>
        <v>0</v>
      </c>
      <c r="F1089" s="165" t="str">
        <f>IF(ISBLANK('Order Form'!$M$12),"",'Order Form'!$M$12)</f>
        <v/>
      </c>
      <c r="G1089" s="165">
        <f t="shared" ca="1" si="69"/>
        <v>41493</v>
      </c>
      <c r="H1089" s="166">
        <f>'Order Form'!$M$13</f>
        <v>0</v>
      </c>
      <c r="I1089" s="169">
        <f>'Order Form'!F44</f>
        <v>11.75</v>
      </c>
      <c r="J1089" s="164">
        <f>'Order Form'!M44</f>
        <v>0</v>
      </c>
      <c r="K1089" s="164" t="str">
        <f t="shared" si="74"/>
        <v>F</v>
      </c>
      <c r="L1089" s="164">
        <f>IF('Pricing + Order Summary'!$O$13&gt;=5000,14,IF('Pricing + Order Summary'!$O$13&gt;=3500,15,IF('Pricing + Order Summary'!$O$13&gt;=2500,16,IF('Pricing + Order Summary'!$O$13&gt;=1000,23,21))))</f>
        <v>21</v>
      </c>
      <c r="M1089" s="164" t="str">
        <f t="shared" si="75"/>
        <v>SPR2014-3-0</v>
      </c>
    </row>
    <row r="1090" spans="1:13">
      <c r="A1090" s="167">
        <f>'Order Form'!A45</f>
        <v>100489</v>
      </c>
      <c r="B1090" s="167">
        <f>'Order Form'!A45</f>
        <v>100489</v>
      </c>
      <c r="C1090" s="168">
        <f t="shared" si="73"/>
        <v>100489</v>
      </c>
      <c r="D1090" s="164">
        <f>'Order Form'!$N$2</f>
        <v>0</v>
      </c>
      <c r="E1090" s="165">
        <f>'Order Form'!$M$11</f>
        <v>0</v>
      </c>
      <c r="F1090" s="165" t="str">
        <f>IF(ISBLANK('Order Form'!$M$12),"",'Order Form'!$M$12)</f>
        <v/>
      </c>
      <c r="G1090" s="165">
        <f t="shared" ref="G1090:G1153" ca="1" si="76">TODAY()</f>
        <v>41493</v>
      </c>
      <c r="H1090" s="166">
        <f>'Order Form'!$M$13</f>
        <v>0</v>
      </c>
      <c r="I1090" s="169">
        <f>'Order Form'!F45</f>
        <v>11.75</v>
      </c>
      <c r="J1090" s="164">
        <f>'Order Form'!M45</f>
        <v>0</v>
      </c>
      <c r="K1090" s="164" t="str">
        <f t="shared" si="74"/>
        <v>F</v>
      </c>
      <c r="L1090" s="164">
        <f>IF('Pricing + Order Summary'!$O$13&gt;=5000,14,IF('Pricing + Order Summary'!$O$13&gt;=3500,15,IF('Pricing + Order Summary'!$O$13&gt;=2500,16,IF('Pricing + Order Summary'!$O$13&gt;=1000,23,21))))</f>
        <v>21</v>
      </c>
      <c r="M1090" s="164" t="str">
        <f t="shared" si="75"/>
        <v>SPR2014-3-0</v>
      </c>
    </row>
    <row r="1091" spans="1:13">
      <c r="A1091" s="167">
        <f>'Order Form'!A46</f>
        <v>100486</v>
      </c>
      <c r="B1091" s="167">
        <f>'Order Form'!A46</f>
        <v>100486</v>
      </c>
      <c r="C1091" s="168">
        <f t="shared" si="73"/>
        <v>100486</v>
      </c>
      <c r="D1091" s="164">
        <f>'Order Form'!$N$2</f>
        <v>0</v>
      </c>
      <c r="E1091" s="165">
        <f>'Order Form'!$M$11</f>
        <v>0</v>
      </c>
      <c r="F1091" s="165" t="str">
        <f>IF(ISBLANK('Order Form'!$M$12),"",'Order Form'!$M$12)</f>
        <v/>
      </c>
      <c r="G1091" s="165">
        <f t="shared" ca="1" si="76"/>
        <v>41493</v>
      </c>
      <c r="H1091" s="166">
        <f>'Order Form'!$M$13</f>
        <v>0</v>
      </c>
      <c r="I1091" s="169">
        <f>'Order Form'!F46</f>
        <v>11.75</v>
      </c>
      <c r="J1091" s="164">
        <f>'Order Form'!M46</f>
        <v>0</v>
      </c>
      <c r="K1091" s="164" t="str">
        <f t="shared" si="74"/>
        <v>F</v>
      </c>
      <c r="L1091" s="164">
        <f>IF('Pricing + Order Summary'!$O$13&gt;=5000,14,IF('Pricing + Order Summary'!$O$13&gt;=3500,15,IF('Pricing + Order Summary'!$O$13&gt;=2500,16,IF('Pricing + Order Summary'!$O$13&gt;=1000,23,21))))</f>
        <v>21</v>
      </c>
      <c r="M1091" s="164" t="str">
        <f t="shared" si="75"/>
        <v>SPR2014-3-0</v>
      </c>
    </row>
    <row r="1092" spans="1:13">
      <c r="A1092" s="167">
        <f>'Order Form'!A47</f>
        <v>100487</v>
      </c>
      <c r="B1092" s="167">
        <f>'Order Form'!A47</f>
        <v>100487</v>
      </c>
      <c r="C1092" s="168">
        <f t="shared" si="73"/>
        <v>100487</v>
      </c>
      <c r="D1092" s="164">
        <f>'Order Form'!$N$2</f>
        <v>0</v>
      </c>
      <c r="E1092" s="165">
        <f>'Order Form'!$M$11</f>
        <v>0</v>
      </c>
      <c r="F1092" s="165" t="str">
        <f>IF(ISBLANK('Order Form'!$M$12),"",'Order Form'!$M$12)</f>
        <v/>
      </c>
      <c r="G1092" s="165">
        <f t="shared" ca="1" si="76"/>
        <v>41493</v>
      </c>
      <c r="H1092" s="166">
        <f>'Order Form'!$M$13</f>
        <v>0</v>
      </c>
      <c r="I1092" s="169">
        <f>'Order Form'!F47</f>
        <v>11.75</v>
      </c>
      <c r="J1092" s="164">
        <f>'Order Form'!M47</f>
        <v>0</v>
      </c>
      <c r="K1092" s="164" t="str">
        <f t="shared" si="74"/>
        <v>F</v>
      </c>
      <c r="L1092" s="164">
        <f>IF('Pricing + Order Summary'!$O$13&gt;=5000,14,IF('Pricing + Order Summary'!$O$13&gt;=3500,15,IF('Pricing + Order Summary'!$O$13&gt;=2500,16,IF('Pricing + Order Summary'!$O$13&gt;=1000,23,21))))</f>
        <v>21</v>
      </c>
      <c r="M1092" s="164" t="str">
        <f t="shared" si="75"/>
        <v>SPR2014-3-0</v>
      </c>
    </row>
    <row r="1093" spans="1:13">
      <c r="A1093" s="167">
        <f>'Order Form'!A48</f>
        <v>100485</v>
      </c>
      <c r="B1093" s="167">
        <f>'Order Form'!A48</f>
        <v>100485</v>
      </c>
      <c r="C1093" s="168">
        <f t="shared" si="73"/>
        <v>100485</v>
      </c>
      <c r="D1093" s="164">
        <f>'Order Form'!$N$2</f>
        <v>0</v>
      </c>
      <c r="E1093" s="165">
        <f>'Order Form'!$M$11</f>
        <v>0</v>
      </c>
      <c r="F1093" s="165" t="str">
        <f>IF(ISBLANK('Order Form'!$M$12),"",'Order Form'!$M$12)</f>
        <v/>
      </c>
      <c r="G1093" s="165">
        <f t="shared" ca="1" si="76"/>
        <v>41493</v>
      </c>
      <c r="H1093" s="166">
        <f>'Order Form'!$M$13</f>
        <v>0</v>
      </c>
      <c r="I1093" s="169">
        <f>'Order Form'!F48</f>
        <v>11.75</v>
      </c>
      <c r="J1093" s="164">
        <f>'Order Form'!M48</f>
        <v>0</v>
      </c>
      <c r="K1093" s="164" t="str">
        <f t="shared" si="74"/>
        <v>F</v>
      </c>
      <c r="L1093" s="164">
        <f>IF('Pricing + Order Summary'!$O$13&gt;=5000,14,IF('Pricing + Order Summary'!$O$13&gt;=3500,15,IF('Pricing + Order Summary'!$O$13&gt;=2500,16,IF('Pricing + Order Summary'!$O$13&gt;=1000,23,21))))</f>
        <v>21</v>
      </c>
      <c r="M1093" s="164" t="str">
        <f t="shared" si="75"/>
        <v>SPR2014-3-0</v>
      </c>
    </row>
    <row r="1094" spans="1:13">
      <c r="A1094" s="167">
        <f>'Order Form'!A49</f>
        <v>100488</v>
      </c>
      <c r="B1094" s="167">
        <f>'Order Form'!A49</f>
        <v>100488</v>
      </c>
      <c r="C1094" s="168">
        <f t="shared" si="73"/>
        <v>100488</v>
      </c>
      <c r="D1094" s="164">
        <f>'Order Form'!$N$2</f>
        <v>0</v>
      </c>
      <c r="E1094" s="165">
        <f>'Order Form'!$M$11</f>
        <v>0</v>
      </c>
      <c r="F1094" s="165" t="str">
        <f>IF(ISBLANK('Order Form'!$M$12),"",'Order Form'!$M$12)</f>
        <v/>
      </c>
      <c r="G1094" s="165">
        <f t="shared" ca="1" si="76"/>
        <v>41493</v>
      </c>
      <c r="H1094" s="166">
        <f>'Order Form'!$M$13</f>
        <v>0</v>
      </c>
      <c r="I1094" s="169">
        <f>'Order Form'!F49</f>
        <v>11.75</v>
      </c>
      <c r="J1094" s="164">
        <f>'Order Form'!M49</f>
        <v>0</v>
      </c>
      <c r="K1094" s="164" t="str">
        <f t="shared" si="74"/>
        <v>F</v>
      </c>
      <c r="L1094" s="164">
        <f>IF('Pricing + Order Summary'!$O$13&gt;=5000,14,IF('Pricing + Order Summary'!$O$13&gt;=3500,15,IF('Pricing + Order Summary'!$O$13&gt;=2500,16,IF('Pricing + Order Summary'!$O$13&gt;=1000,23,21))))</f>
        <v>21</v>
      </c>
      <c r="M1094" s="164" t="str">
        <f t="shared" si="75"/>
        <v>SPR2014-3-0</v>
      </c>
    </row>
    <row r="1095" spans="1:13">
      <c r="A1095" s="167">
        <f>'Order Form'!A50</f>
        <v>107699</v>
      </c>
      <c r="B1095" s="167">
        <f>'Order Form'!A50</f>
        <v>107699</v>
      </c>
      <c r="C1095" s="168">
        <f t="shared" si="73"/>
        <v>107699</v>
      </c>
      <c r="D1095" s="164">
        <f>'Order Form'!$N$2</f>
        <v>0</v>
      </c>
      <c r="E1095" s="165">
        <f>'Order Form'!$M$11</f>
        <v>0</v>
      </c>
      <c r="F1095" s="165" t="str">
        <f>IF(ISBLANK('Order Form'!$M$12),"",'Order Form'!$M$12)</f>
        <v/>
      </c>
      <c r="G1095" s="165">
        <f t="shared" ca="1" si="76"/>
        <v>41493</v>
      </c>
      <c r="H1095" s="166">
        <f>'Order Form'!$M$13</f>
        <v>0</v>
      </c>
      <c r="I1095" s="169">
        <f>'Order Form'!F50</f>
        <v>11.75</v>
      </c>
      <c r="J1095" s="164">
        <f>'Order Form'!M50</f>
        <v>0</v>
      </c>
      <c r="K1095" s="164" t="str">
        <f t="shared" si="74"/>
        <v>F</v>
      </c>
      <c r="L1095" s="164">
        <f>IF('Pricing + Order Summary'!$O$13&gt;=5000,14,IF('Pricing + Order Summary'!$O$13&gt;=3500,15,IF('Pricing + Order Summary'!$O$13&gt;=2500,16,IF('Pricing + Order Summary'!$O$13&gt;=1000,23,21))))</f>
        <v>21</v>
      </c>
      <c r="M1095" s="164" t="str">
        <f t="shared" si="75"/>
        <v>SPR2014-3-0</v>
      </c>
    </row>
    <row r="1096" spans="1:13">
      <c r="A1096" s="167">
        <f>'Order Form'!A51</f>
        <v>107704</v>
      </c>
      <c r="B1096" s="167">
        <f>'Order Form'!A51</f>
        <v>107704</v>
      </c>
      <c r="C1096" s="168">
        <f t="shared" si="73"/>
        <v>107704</v>
      </c>
      <c r="D1096" s="164">
        <f>'Order Form'!$N$2</f>
        <v>0</v>
      </c>
      <c r="E1096" s="165">
        <f>'Order Form'!$M$11</f>
        <v>0</v>
      </c>
      <c r="F1096" s="165" t="str">
        <f>IF(ISBLANK('Order Form'!$M$12),"",'Order Form'!$M$12)</f>
        <v/>
      </c>
      <c r="G1096" s="165">
        <f t="shared" ca="1" si="76"/>
        <v>41493</v>
      </c>
      <c r="H1096" s="166">
        <f>'Order Form'!$M$13</f>
        <v>0</v>
      </c>
      <c r="I1096" s="169">
        <f>'Order Form'!F51</f>
        <v>11.75</v>
      </c>
      <c r="J1096" s="164">
        <f>'Order Form'!M51</f>
        <v>0</v>
      </c>
      <c r="K1096" s="164" t="str">
        <f t="shared" si="74"/>
        <v>F</v>
      </c>
      <c r="L1096" s="164">
        <f>IF('Pricing + Order Summary'!$O$13&gt;=5000,14,IF('Pricing + Order Summary'!$O$13&gt;=3500,15,IF('Pricing + Order Summary'!$O$13&gt;=2500,16,IF('Pricing + Order Summary'!$O$13&gt;=1000,23,21))))</f>
        <v>21</v>
      </c>
      <c r="M1096" s="164" t="str">
        <f t="shared" si="75"/>
        <v>SPR2014-3-0</v>
      </c>
    </row>
    <row r="1097" spans="1:13">
      <c r="A1097" s="167">
        <f>'Order Form'!A52</f>
        <v>105765</v>
      </c>
      <c r="B1097" s="167">
        <f>'Order Form'!A52</f>
        <v>105765</v>
      </c>
      <c r="C1097" s="168">
        <f t="shared" si="73"/>
        <v>105765</v>
      </c>
      <c r="D1097" s="164">
        <f>'Order Form'!$N$2</f>
        <v>0</v>
      </c>
      <c r="E1097" s="165">
        <f>'Order Form'!$M$11</f>
        <v>0</v>
      </c>
      <c r="F1097" s="165" t="str">
        <f>IF(ISBLANK('Order Form'!$M$12),"",'Order Form'!$M$12)</f>
        <v/>
      </c>
      <c r="G1097" s="165">
        <f t="shared" ca="1" si="76"/>
        <v>41493</v>
      </c>
      <c r="H1097" s="166">
        <f>'Order Form'!$M$13</f>
        <v>0</v>
      </c>
      <c r="I1097" s="169">
        <f>'Order Form'!F52</f>
        <v>11.75</v>
      </c>
      <c r="J1097" s="164">
        <f>'Order Form'!M52</f>
        <v>0</v>
      </c>
      <c r="K1097" s="164" t="str">
        <f t="shared" si="74"/>
        <v>F</v>
      </c>
      <c r="L1097" s="164">
        <f>IF('Pricing + Order Summary'!$O$13&gt;=5000,14,IF('Pricing + Order Summary'!$O$13&gt;=3500,15,IF('Pricing + Order Summary'!$O$13&gt;=2500,16,IF('Pricing + Order Summary'!$O$13&gt;=1000,23,21))))</f>
        <v>21</v>
      </c>
      <c r="M1097" s="164" t="str">
        <f t="shared" si="75"/>
        <v>SPR2014-3-0</v>
      </c>
    </row>
    <row r="1098" spans="1:13">
      <c r="A1098" s="167">
        <f>'Order Form'!A53</f>
        <v>107700</v>
      </c>
      <c r="B1098" s="167">
        <f>'Order Form'!A53</f>
        <v>107700</v>
      </c>
      <c r="C1098" s="168">
        <f t="shared" si="73"/>
        <v>107700</v>
      </c>
      <c r="D1098" s="164">
        <f>'Order Form'!$N$2</f>
        <v>0</v>
      </c>
      <c r="E1098" s="165">
        <f>'Order Form'!$M$11</f>
        <v>0</v>
      </c>
      <c r="F1098" s="165" t="str">
        <f>IF(ISBLANK('Order Form'!$M$12),"",'Order Form'!$M$12)</f>
        <v/>
      </c>
      <c r="G1098" s="165">
        <f t="shared" ca="1" si="76"/>
        <v>41493</v>
      </c>
      <c r="H1098" s="166">
        <f>'Order Form'!$M$13</f>
        <v>0</v>
      </c>
      <c r="I1098" s="169">
        <f>'Order Form'!F53</f>
        <v>11.75</v>
      </c>
      <c r="J1098" s="164">
        <f>'Order Form'!M53</f>
        <v>0</v>
      </c>
      <c r="K1098" s="164" t="str">
        <f t="shared" si="74"/>
        <v>F</v>
      </c>
      <c r="L1098" s="164">
        <f>IF('Pricing + Order Summary'!$O$13&gt;=5000,14,IF('Pricing + Order Summary'!$O$13&gt;=3500,15,IF('Pricing + Order Summary'!$O$13&gt;=2500,16,IF('Pricing + Order Summary'!$O$13&gt;=1000,23,21))))</f>
        <v>21</v>
      </c>
      <c r="M1098" s="164" t="str">
        <f t="shared" si="75"/>
        <v>SPR2014-3-0</v>
      </c>
    </row>
    <row r="1099" spans="1:13">
      <c r="A1099" s="167">
        <f>'Order Form'!A54</f>
        <v>107701</v>
      </c>
      <c r="B1099" s="167">
        <f>'Order Form'!A54</f>
        <v>107701</v>
      </c>
      <c r="C1099" s="168">
        <f t="shared" si="73"/>
        <v>107701</v>
      </c>
      <c r="D1099" s="164">
        <f>'Order Form'!$N$2</f>
        <v>0</v>
      </c>
      <c r="E1099" s="165">
        <f>'Order Form'!$M$11</f>
        <v>0</v>
      </c>
      <c r="F1099" s="165" t="str">
        <f>IF(ISBLANK('Order Form'!$M$12),"",'Order Form'!$M$12)</f>
        <v/>
      </c>
      <c r="G1099" s="165">
        <f t="shared" ca="1" si="76"/>
        <v>41493</v>
      </c>
      <c r="H1099" s="166">
        <f>'Order Form'!$M$13</f>
        <v>0</v>
      </c>
      <c r="I1099" s="169">
        <f>'Order Form'!F54</f>
        <v>11.75</v>
      </c>
      <c r="J1099" s="164">
        <f>'Order Form'!M54</f>
        <v>0</v>
      </c>
      <c r="K1099" s="164" t="str">
        <f t="shared" si="74"/>
        <v>F</v>
      </c>
      <c r="L1099" s="164">
        <f>IF('Pricing + Order Summary'!$O$13&gt;=5000,14,IF('Pricing + Order Summary'!$O$13&gt;=3500,15,IF('Pricing + Order Summary'!$O$13&gt;=2500,16,IF('Pricing + Order Summary'!$O$13&gt;=1000,23,21))))</f>
        <v>21</v>
      </c>
      <c r="M1099" s="164" t="str">
        <f t="shared" si="75"/>
        <v>SPR2014-3-0</v>
      </c>
    </row>
    <row r="1100" spans="1:13">
      <c r="A1100" s="167">
        <f>'Order Form'!A55</f>
        <v>107702</v>
      </c>
      <c r="B1100" s="167">
        <f>'Order Form'!A55</f>
        <v>107702</v>
      </c>
      <c r="C1100" s="168">
        <f t="shared" si="73"/>
        <v>107702</v>
      </c>
      <c r="D1100" s="164">
        <f>'Order Form'!$N$2</f>
        <v>0</v>
      </c>
      <c r="E1100" s="165">
        <f>'Order Form'!$M$11</f>
        <v>0</v>
      </c>
      <c r="F1100" s="165" t="str">
        <f>IF(ISBLANK('Order Form'!$M$12),"",'Order Form'!$M$12)</f>
        <v/>
      </c>
      <c r="G1100" s="165">
        <f t="shared" ca="1" si="76"/>
        <v>41493</v>
      </c>
      <c r="H1100" s="166">
        <f>'Order Form'!$M$13</f>
        <v>0</v>
      </c>
      <c r="I1100" s="169">
        <f>'Order Form'!F55</f>
        <v>11.75</v>
      </c>
      <c r="J1100" s="164">
        <f>'Order Form'!M55</f>
        <v>0</v>
      </c>
      <c r="K1100" s="164" t="str">
        <f t="shared" si="74"/>
        <v>F</v>
      </c>
      <c r="L1100" s="164">
        <f>IF('Pricing + Order Summary'!$O$13&gt;=5000,14,IF('Pricing + Order Summary'!$O$13&gt;=3500,15,IF('Pricing + Order Summary'!$O$13&gt;=2500,16,IF('Pricing + Order Summary'!$O$13&gt;=1000,23,21))))</f>
        <v>21</v>
      </c>
      <c r="M1100" s="164" t="str">
        <f t="shared" si="75"/>
        <v>SPR2014-3-0</v>
      </c>
    </row>
    <row r="1101" spans="1:13">
      <c r="A1101" s="167">
        <f>'Order Form'!A56</f>
        <v>107703</v>
      </c>
      <c r="B1101" s="167">
        <f>'Order Form'!A56</f>
        <v>107703</v>
      </c>
      <c r="C1101" s="168">
        <f t="shared" si="73"/>
        <v>107703</v>
      </c>
      <c r="D1101" s="164">
        <f>'Order Form'!$N$2</f>
        <v>0</v>
      </c>
      <c r="E1101" s="165">
        <f>'Order Form'!$M$11</f>
        <v>0</v>
      </c>
      <c r="F1101" s="165" t="str">
        <f>IF(ISBLANK('Order Form'!$M$12),"",'Order Form'!$M$12)</f>
        <v/>
      </c>
      <c r="G1101" s="165">
        <f t="shared" ca="1" si="76"/>
        <v>41493</v>
      </c>
      <c r="H1101" s="166">
        <f>'Order Form'!$M$13</f>
        <v>0</v>
      </c>
      <c r="I1101" s="169">
        <f>'Order Form'!F56</f>
        <v>11.75</v>
      </c>
      <c r="J1101" s="164">
        <f>'Order Form'!M56</f>
        <v>0</v>
      </c>
      <c r="K1101" s="164" t="str">
        <f t="shared" si="74"/>
        <v>F</v>
      </c>
      <c r="L1101" s="164">
        <f>IF('Pricing + Order Summary'!$O$13&gt;=5000,14,IF('Pricing + Order Summary'!$O$13&gt;=3500,15,IF('Pricing + Order Summary'!$O$13&gt;=2500,16,IF('Pricing + Order Summary'!$O$13&gt;=1000,23,21))))</f>
        <v>21</v>
      </c>
      <c r="M1101" s="164" t="str">
        <f t="shared" si="75"/>
        <v>SPR2014-3-0</v>
      </c>
    </row>
    <row r="1102" spans="1:13">
      <c r="A1102" s="167">
        <f>'Order Form'!A57</f>
        <v>107733</v>
      </c>
      <c r="B1102" s="167">
        <f>'Order Form'!A57</f>
        <v>107733</v>
      </c>
      <c r="C1102" s="168">
        <f t="shared" si="73"/>
        <v>107733</v>
      </c>
      <c r="D1102" s="164">
        <f>'Order Form'!$N$2</f>
        <v>0</v>
      </c>
      <c r="E1102" s="165">
        <f>'Order Form'!$M$11</f>
        <v>0</v>
      </c>
      <c r="F1102" s="165" t="str">
        <f>IF(ISBLANK('Order Form'!$M$12),"",'Order Form'!$M$12)</f>
        <v/>
      </c>
      <c r="G1102" s="165">
        <f t="shared" ca="1" si="76"/>
        <v>41493</v>
      </c>
      <c r="H1102" s="166">
        <f>'Order Form'!$M$13</f>
        <v>0</v>
      </c>
      <c r="I1102" s="169">
        <f>'Order Form'!F57</f>
        <v>11.75</v>
      </c>
      <c r="J1102" s="164">
        <f>'Order Form'!M57</f>
        <v>0</v>
      </c>
      <c r="K1102" s="164" t="str">
        <f t="shared" si="74"/>
        <v>F</v>
      </c>
      <c r="L1102" s="164">
        <f>IF('Pricing + Order Summary'!$O$13&gt;=5000,14,IF('Pricing + Order Summary'!$O$13&gt;=3500,15,IF('Pricing + Order Summary'!$O$13&gt;=2500,16,IF('Pricing + Order Summary'!$O$13&gt;=1000,23,21))))</f>
        <v>21</v>
      </c>
      <c r="M1102" s="164" t="str">
        <f t="shared" si="75"/>
        <v>SPR2014-3-0</v>
      </c>
    </row>
    <row r="1103" spans="1:13">
      <c r="A1103" s="167">
        <f>'Order Form'!A58</f>
        <v>107732</v>
      </c>
      <c r="B1103" s="167">
        <f>'Order Form'!A58</f>
        <v>107732</v>
      </c>
      <c r="C1103" s="168">
        <f t="shared" si="73"/>
        <v>107732</v>
      </c>
      <c r="D1103" s="164">
        <f>'Order Form'!$N$2</f>
        <v>0</v>
      </c>
      <c r="E1103" s="165">
        <f>'Order Form'!$M$11</f>
        <v>0</v>
      </c>
      <c r="F1103" s="165" t="str">
        <f>IF(ISBLANK('Order Form'!$M$12),"",'Order Form'!$M$12)</f>
        <v/>
      </c>
      <c r="G1103" s="165">
        <f t="shared" ca="1" si="76"/>
        <v>41493</v>
      </c>
      <c r="H1103" s="166">
        <f>'Order Form'!$M$13</f>
        <v>0</v>
      </c>
      <c r="I1103" s="169">
        <f>'Order Form'!F58</f>
        <v>11.75</v>
      </c>
      <c r="J1103" s="164">
        <f>'Order Form'!M58</f>
        <v>0</v>
      </c>
      <c r="K1103" s="164" t="str">
        <f t="shared" si="74"/>
        <v>F</v>
      </c>
      <c r="L1103" s="164">
        <f>IF('Pricing + Order Summary'!$O$13&gt;=5000,14,IF('Pricing + Order Summary'!$O$13&gt;=3500,15,IF('Pricing + Order Summary'!$O$13&gt;=2500,16,IF('Pricing + Order Summary'!$O$13&gt;=1000,23,21))))</f>
        <v>21</v>
      </c>
      <c r="M1103" s="164" t="str">
        <f t="shared" si="75"/>
        <v>SPR2014-3-0</v>
      </c>
    </row>
    <row r="1104" spans="1:13">
      <c r="A1104" s="167">
        <f>'Order Form'!A59</f>
        <v>100483</v>
      </c>
      <c r="B1104" s="167">
        <f>'Order Form'!A59</f>
        <v>100483</v>
      </c>
      <c r="C1104" s="168">
        <f t="shared" si="73"/>
        <v>100483</v>
      </c>
      <c r="D1104" s="164">
        <f>'Order Form'!$N$2</f>
        <v>0</v>
      </c>
      <c r="E1104" s="165">
        <f>'Order Form'!$M$11</f>
        <v>0</v>
      </c>
      <c r="F1104" s="165" t="str">
        <f>IF(ISBLANK('Order Form'!$M$12),"",'Order Form'!$M$12)</f>
        <v/>
      </c>
      <c r="G1104" s="165">
        <f t="shared" ca="1" si="76"/>
        <v>41493</v>
      </c>
      <c r="H1104" s="166">
        <f>'Order Form'!$M$13</f>
        <v>0</v>
      </c>
      <c r="I1104" s="169">
        <f>'Order Form'!F59</f>
        <v>11.75</v>
      </c>
      <c r="J1104" s="164">
        <f>'Order Form'!M59</f>
        <v>0</v>
      </c>
      <c r="K1104" s="164" t="str">
        <f t="shared" si="74"/>
        <v>F</v>
      </c>
      <c r="L1104" s="164">
        <f>IF('Pricing + Order Summary'!$O$13&gt;=5000,14,IF('Pricing + Order Summary'!$O$13&gt;=3500,15,IF('Pricing + Order Summary'!$O$13&gt;=2500,16,IF('Pricing + Order Summary'!$O$13&gt;=1000,23,21))))</f>
        <v>21</v>
      </c>
      <c r="M1104" s="164" t="str">
        <f t="shared" si="75"/>
        <v>SPR2014-3-0</v>
      </c>
    </row>
    <row r="1105" spans="1:13">
      <c r="A1105" s="167">
        <f>'Order Form'!A60</f>
        <v>100481</v>
      </c>
      <c r="B1105" s="167">
        <f>'Order Form'!A60</f>
        <v>100481</v>
      </c>
      <c r="C1105" s="168">
        <f t="shared" si="73"/>
        <v>100481</v>
      </c>
      <c r="D1105" s="164">
        <f>'Order Form'!$N$2</f>
        <v>0</v>
      </c>
      <c r="E1105" s="165">
        <f>'Order Form'!$M$11</f>
        <v>0</v>
      </c>
      <c r="F1105" s="165" t="str">
        <f>IF(ISBLANK('Order Form'!$M$12),"",'Order Form'!$M$12)</f>
        <v/>
      </c>
      <c r="G1105" s="165">
        <f t="shared" ca="1" si="76"/>
        <v>41493</v>
      </c>
      <c r="H1105" s="166">
        <f>'Order Form'!$M$13</f>
        <v>0</v>
      </c>
      <c r="I1105" s="169">
        <f>'Order Form'!F60</f>
        <v>11.75</v>
      </c>
      <c r="J1105" s="164">
        <f>'Order Form'!M60</f>
        <v>0</v>
      </c>
      <c r="K1105" s="164" t="str">
        <f t="shared" si="74"/>
        <v>F</v>
      </c>
      <c r="L1105" s="164">
        <f>IF('Pricing + Order Summary'!$O$13&gt;=5000,14,IF('Pricing + Order Summary'!$O$13&gt;=3500,15,IF('Pricing + Order Summary'!$O$13&gt;=2500,16,IF('Pricing + Order Summary'!$O$13&gt;=1000,23,21))))</f>
        <v>21</v>
      </c>
      <c r="M1105" s="164" t="str">
        <f t="shared" si="75"/>
        <v>SPR2014-3-0</v>
      </c>
    </row>
    <row r="1106" spans="1:13">
      <c r="A1106" s="167">
        <f>'Order Form'!A61</f>
        <v>100482</v>
      </c>
      <c r="B1106" s="167">
        <f>'Order Form'!A61</f>
        <v>100482</v>
      </c>
      <c r="C1106" s="168">
        <f t="shared" si="73"/>
        <v>100482</v>
      </c>
      <c r="D1106" s="164">
        <f>'Order Form'!$N$2</f>
        <v>0</v>
      </c>
      <c r="E1106" s="165">
        <f>'Order Form'!$M$11</f>
        <v>0</v>
      </c>
      <c r="F1106" s="165" t="str">
        <f>IF(ISBLANK('Order Form'!$M$12),"",'Order Form'!$M$12)</f>
        <v/>
      </c>
      <c r="G1106" s="165">
        <f t="shared" ca="1" si="76"/>
        <v>41493</v>
      </c>
      <c r="H1106" s="166">
        <f>'Order Form'!$M$13</f>
        <v>0</v>
      </c>
      <c r="I1106" s="169">
        <f>'Order Form'!F61</f>
        <v>11.75</v>
      </c>
      <c r="J1106" s="164">
        <f>'Order Form'!M61</f>
        <v>0</v>
      </c>
      <c r="K1106" s="164" t="str">
        <f t="shared" si="74"/>
        <v>F</v>
      </c>
      <c r="L1106" s="164">
        <f>IF('Pricing + Order Summary'!$O$13&gt;=5000,14,IF('Pricing + Order Summary'!$O$13&gt;=3500,15,IF('Pricing + Order Summary'!$O$13&gt;=2500,16,IF('Pricing + Order Summary'!$O$13&gt;=1000,23,21))))</f>
        <v>21</v>
      </c>
      <c r="M1106" s="164" t="str">
        <f t="shared" si="75"/>
        <v>SPR2014-3-0</v>
      </c>
    </row>
    <row r="1107" spans="1:13">
      <c r="A1107" s="167">
        <f>'Order Form'!A62</f>
        <v>100392</v>
      </c>
      <c r="B1107" s="167">
        <f>'Order Form'!A62</f>
        <v>100392</v>
      </c>
      <c r="C1107" s="168">
        <f t="shared" si="73"/>
        <v>100392</v>
      </c>
      <c r="D1107" s="164">
        <f>'Order Form'!$N$2</f>
        <v>0</v>
      </c>
      <c r="E1107" s="165">
        <f>'Order Form'!$M$11</f>
        <v>0</v>
      </c>
      <c r="F1107" s="165" t="str">
        <f>IF(ISBLANK('Order Form'!$M$12),"",'Order Form'!$M$12)</f>
        <v/>
      </c>
      <c r="G1107" s="165">
        <f t="shared" ca="1" si="76"/>
        <v>41493</v>
      </c>
      <c r="H1107" s="166">
        <f>'Order Form'!$M$13</f>
        <v>0</v>
      </c>
      <c r="I1107" s="169">
        <f>'Order Form'!F62</f>
        <v>11.75</v>
      </c>
      <c r="J1107" s="164">
        <f>'Order Form'!M62</f>
        <v>0</v>
      </c>
      <c r="K1107" s="164" t="str">
        <f t="shared" si="74"/>
        <v>F</v>
      </c>
      <c r="L1107" s="164">
        <f>IF('Pricing + Order Summary'!$O$13&gt;=5000,14,IF('Pricing + Order Summary'!$O$13&gt;=3500,15,IF('Pricing + Order Summary'!$O$13&gt;=2500,16,IF('Pricing + Order Summary'!$O$13&gt;=1000,23,21))))</f>
        <v>21</v>
      </c>
      <c r="M1107" s="164" t="str">
        <f t="shared" si="75"/>
        <v>SPR2014-3-0</v>
      </c>
    </row>
    <row r="1108" spans="1:13">
      <c r="A1108" s="167">
        <f>'Order Form'!A63</f>
        <v>100539</v>
      </c>
      <c r="B1108" s="167">
        <f>'Order Form'!A63</f>
        <v>100539</v>
      </c>
      <c r="C1108" s="168">
        <f t="shared" si="73"/>
        <v>100539</v>
      </c>
      <c r="D1108" s="164">
        <f>'Order Form'!$N$2</f>
        <v>0</v>
      </c>
      <c r="E1108" s="165">
        <f>'Order Form'!$M$11</f>
        <v>0</v>
      </c>
      <c r="F1108" s="165" t="str">
        <f>IF(ISBLANK('Order Form'!$M$12),"",'Order Form'!$M$12)</f>
        <v/>
      </c>
      <c r="G1108" s="165">
        <f t="shared" ca="1" si="76"/>
        <v>41493</v>
      </c>
      <c r="H1108" s="166">
        <f>'Order Form'!$M$13</f>
        <v>0</v>
      </c>
      <c r="I1108" s="169">
        <f>'Order Form'!F63</f>
        <v>11.5</v>
      </c>
      <c r="J1108" s="164">
        <f>'Order Form'!M63</f>
        <v>0</v>
      </c>
      <c r="K1108" s="164" t="str">
        <f t="shared" si="74"/>
        <v>F</v>
      </c>
      <c r="L1108" s="164">
        <f>IF('Pricing + Order Summary'!$O$13&gt;=5000,14,IF('Pricing + Order Summary'!$O$13&gt;=3500,15,IF('Pricing + Order Summary'!$O$13&gt;=2500,16,IF('Pricing + Order Summary'!$O$13&gt;=1000,23,21))))</f>
        <v>21</v>
      </c>
      <c r="M1108" s="164" t="str">
        <f t="shared" si="75"/>
        <v>SPR2014-3-0</v>
      </c>
    </row>
    <row r="1109" spans="1:13">
      <c r="A1109" s="167">
        <f>'Order Form'!A64</f>
        <v>100504</v>
      </c>
      <c r="B1109" s="167">
        <f>'Order Form'!A64</f>
        <v>100504</v>
      </c>
      <c r="C1109" s="168">
        <f t="shared" si="73"/>
        <v>100504</v>
      </c>
      <c r="D1109" s="164">
        <f>'Order Form'!$N$2</f>
        <v>0</v>
      </c>
      <c r="E1109" s="165">
        <f>'Order Form'!$M$11</f>
        <v>0</v>
      </c>
      <c r="F1109" s="165" t="str">
        <f>IF(ISBLANK('Order Form'!$M$12),"",'Order Form'!$M$12)</f>
        <v/>
      </c>
      <c r="G1109" s="165">
        <f t="shared" ca="1" si="76"/>
        <v>41493</v>
      </c>
      <c r="H1109" s="166">
        <f>'Order Form'!$M$13</f>
        <v>0</v>
      </c>
      <c r="I1109" s="169">
        <f>'Order Form'!F64</f>
        <v>11.5</v>
      </c>
      <c r="J1109" s="164">
        <f>'Order Form'!M64</f>
        <v>0</v>
      </c>
      <c r="K1109" s="164" t="str">
        <f t="shared" si="74"/>
        <v>F</v>
      </c>
      <c r="L1109" s="164">
        <f>IF('Pricing + Order Summary'!$O$13&gt;=5000,14,IF('Pricing + Order Summary'!$O$13&gt;=3500,15,IF('Pricing + Order Summary'!$O$13&gt;=2500,16,IF('Pricing + Order Summary'!$O$13&gt;=1000,23,21))))</f>
        <v>21</v>
      </c>
      <c r="M1109" s="164" t="str">
        <f t="shared" si="75"/>
        <v>SPR2014-3-0</v>
      </c>
    </row>
    <row r="1110" spans="1:13">
      <c r="A1110" s="167">
        <f>'Order Form'!A65</f>
        <v>100241</v>
      </c>
      <c r="B1110" s="167">
        <f>'Order Form'!A65</f>
        <v>100241</v>
      </c>
      <c r="C1110" s="168">
        <f t="shared" si="73"/>
        <v>100241</v>
      </c>
      <c r="D1110" s="164">
        <f>'Order Form'!$N$2</f>
        <v>0</v>
      </c>
      <c r="E1110" s="165">
        <f>'Order Form'!$M$11</f>
        <v>0</v>
      </c>
      <c r="F1110" s="165" t="str">
        <f>IF(ISBLANK('Order Form'!$M$12),"",'Order Form'!$M$12)</f>
        <v/>
      </c>
      <c r="G1110" s="165">
        <f t="shared" ca="1" si="76"/>
        <v>41493</v>
      </c>
      <c r="H1110" s="166">
        <f>'Order Form'!$M$13</f>
        <v>0</v>
      </c>
      <c r="I1110" s="169">
        <f>'Order Form'!F65</f>
        <v>11.5</v>
      </c>
      <c r="J1110" s="164">
        <f>'Order Form'!M65</f>
        <v>0</v>
      </c>
      <c r="K1110" s="164" t="str">
        <f t="shared" si="74"/>
        <v>F</v>
      </c>
      <c r="L1110" s="164">
        <f>IF('Pricing + Order Summary'!$O$13&gt;=5000,14,IF('Pricing + Order Summary'!$O$13&gt;=3500,15,IF('Pricing + Order Summary'!$O$13&gt;=2500,16,IF('Pricing + Order Summary'!$O$13&gt;=1000,23,21))))</f>
        <v>21</v>
      </c>
      <c r="M1110" s="164" t="str">
        <f t="shared" si="75"/>
        <v>SPR2014-3-0</v>
      </c>
    </row>
    <row r="1111" spans="1:13">
      <c r="A1111" s="167">
        <f>'Order Form'!A66</f>
        <v>100538</v>
      </c>
      <c r="B1111" s="167">
        <f>'Order Form'!A66</f>
        <v>100538</v>
      </c>
      <c r="C1111" s="168">
        <f t="shared" si="73"/>
        <v>100538</v>
      </c>
      <c r="D1111" s="164">
        <f>'Order Form'!$N$2</f>
        <v>0</v>
      </c>
      <c r="E1111" s="165">
        <f>'Order Form'!$M$11</f>
        <v>0</v>
      </c>
      <c r="F1111" s="165" t="str">
        <f>IF(ISBLANK('Order Form'!$M$12),"",'Order Form'!$M$12)</f>
        <v/>
      </c>
      <c r="G1111" s="165">
        <f t="shared" ca="1" si="76"/>
        <v>41493</v>
      </c>
      <c r="H1111" s="166">
        <f>'Order Form'!$M$13</f>
        <v>0</v>
      </c>
      <c r="I1111" s="169">
        <f>'Order Form'!F66</f>
        <v>11.5</v>
      </c>
      <c r="J1111" s="164">
        <f>'Order Form'!M66</f>
        <v>0</v>
      </c>
      <c r="K1111" s="164" t="str">
        <f t="shared" si="74"/>
        <v>F</v>
      </c>
      <c r="L1111" s="164">
        <f>IF('Pricing + Order Summary'!$O$13&gt;=5000,14,IF('Pricing + Order Summary'!$O$13&gt;=3500,15,IF('Pricing + Order Summary'!$O$13&gt;=2500,16,IF('Pricing + Order Summary'!$O$13&gt;=1000,23,21))))</f>
        <v>21</v>
      </c>
      <c r="M1111" s="164" t="str">
        <f t="shared" si="75"/>
        <v>SPR2014-3-0</v>
      </c>
    </row>
    <row r="1112" spans="1:13">
      <c r="A1112" s="167">
        <f>'Order Form'!A67</f>
        <v>100540</v>
      </c>
      <c r="B1112" s="167">
        <f>'Order Form'!A67</f>
        <v>100540</v>
      </c>
      <c r="C1112" s="168">
        <f t="shared" si="73"/>
        <v>100540</v>
      </c>
      <c r="D1112" s="164">
        <f>'Order Form'!$N$2</f>
        <v>0</v>
      </c>
      <c r="E1112" s="165">
        <f>'Order Form'!$M$11</f>
        <v>0</v>
      </c>
      <c r="F1112" s="165" t="str">
        <f>IF(ISBLANK('Order Form'!$M$12),"",'Order Form'!$M$12)</f>
        <v/>
      </c>
      <c r="G1112" s="165">
        <f t="shared" ca="1" si="76"/>
        <v>41493</v>
      </c>
      <c r="H1112" s="166">
        <f>'Order Form'!$M$13</f>
        <v>0</v>
      </c>
      <c r="I1112" s="169">
        <f>'Order Form'!F67</f>
        <v>11.5</v>
      </c>
      <c r="J1112" s="164">
        <f>'Order Form'!M67</f>
        <v>0</v>
      </c>
      <c r="K1112" s="164" t="str">
        <f t="shared" si="74"/>
        <v>F</v>
      </c>
      <c r="L1112" s="164">
        <f>IF('Pricing + Order Summary'!$O$13&gt;=5000,14,IF('Pricing + Order Summary'!$O$13&gt;=3500,15,IF('Pricing + Order Summary'!$O$13&gt;=2500,16,IF('Pricing + Order Summary'!$O$13&gt;=1000,23,21))))</f>
        <v>21</v>
      </c>
      <c r="M1112" s="164" t="str">
        <f t="shared" si="75"/>
        <v>SPR2014-3-0</v>
      </c>
    </row>
    <row r="1113" spans="1:13">
      <c r="A1113" s="167">
        <f>'Order Form'!A68</f>
        <v>100536</v>
      </c>
      <c r="B1113" s="167">
        <f>'Order Form'!A68</f>
        <v>100536</v>
      </c>
      <c r="C1113" s="168">
        <f t="shared" si="73"/>
        <v>100536</v>
      </c>
      <c r="D1113" s="164">
        <f>'Order Form'!$N$2</f>
        <v>0</v>
      </c>
      <c r="E1113" s="165">
        <f>'Order Form'!$M$11</f>
        <v>0</v>
      </c>
      <c r="F1113" s="165" t="str">
        <f>IF(ISBLANK('Order Form'!$M$12),"",'Order Form'!$M$12)</f>
        <v/>
      </c>
      <c r="G1113" s="165">
        <f t="shared" ca="1" si="76"/>
        <v>41493</v>
      </c>
      <c r="H1113" s="166">
        <f>'Order Form'!$M$13</f>
        <v>0</v>
      </c>
      <c r="I1113" s="169">
        <f>'Order Form'!F68</f>
        <v>11.5</v>
      </c>
      <c r="J1113" s="164">
        <f>'Order Form'!M68</f>
        <v>0</v>
      </c>
      <c r="K1113" s="164" t="str">
        <f t="shared" si="74"/>
        <v>F</v>
      </c>
      <c r="L1113" s="164">
        <f>IF('Pricing + Order Summary'!$O$13&gt;=5000,14,IF('Pricing + Order Summary'!$O$13&gt;=3500,15,IF('Pricing + Order Summary'!$O$13&gt;=2500,16,IF('Pricing + Order Summary'!$O$13&gt;=1000,23,21))))</f>
        <v>21</v>
      </c>
      <c r="M1113" s="164" t="str">
        <f t="shared" si="75"/>
        <v>SPR2014-3-0</v>
      </c>
    </row>
    <row r="1114" spans="1:13">
      <c r="A1114" s="167">
        <f>'Order Form'!A69</f>
        <v>100537</v>
      </c>
      <c r="B1114" s="167">
        <f>'Order Form'!A69</f>
        <v>100537</v>
      </c>
      <c r="C1114" s="168">
        <f t="shared" si="73"/>
        <v>100537</v>
      </c>
      <c r="D1114" s="164">
        <f>'Order Form'!$N$2</f>
        <v>0</v>
      </c>
      <c r="E1114" s="165">
        <f>'Order Form'!$M$11</f>
        <v>0</v>
      </c>
      <c r="F1114" s="165" t="str">
        <f>IF(ISBLANK('Order Form'!$M$12),"",'Order Form'!$M$12)</f>
        <v/>
      </c>
      <c r="G1114" s="165">
        <f t="shared" ca="1" si="76"/>
        <v>41493</v>
      </c>
      <c r="H1114" s="166">
        <f>'Order Form'!$M$13</f>
        <v>0</v>
      </c>
      <c r="I1114" s="169">
        <f>'Order Form'!F69</f>
        <v>11.5</v>
      </c>
      <c r="J1114" s="164">
        <f>'Order Form'!M69</f>
        <v>0</v>
      </c>
      <c r="K1114" s="164" t="str">
        <f t="shared" si="74"/>
        <v>F</v>
      </c>
      <c r="L1114" s="164">
        <f>IF('Pricing + Order Summary'!$O$13&gt;=5000,14,IF('Pricing + Order Summary'!$O$13&gt;=3500,15,IF('Pricing + Order Summary'!$O$13&gt;=2500,16,IF('Pricing + Order Summary'!$O$13&gt;=1000,23,21))))</f>
        <v>21</v>
      </c>
      <c r="M1114" s="164" t="str">
        <f t="shared" si="75"/>
        <v>SPR2014-3-0</v>
      </c>
    </row>
    <row r="1115" spans="1:13">
      <c r="A1115" s="167">
        <f>'Order Form'!A70</f>
        <v>100535</v>
      </c>
      <c r="B1115" s="167">
        <f>'Order Form'!A70</f>
        <v>100535</v>
      </c>
      <c r="C1115" s="168">
        <f t="shared" si="73"/>
        <v>100535</v>
      </c>
      <c r="D1115" s="164">
        <f>'Order Form'!$N$2</f>
        <v>0</v>
      </c>
      <c r="E1115" s="165">
        <f>'Order Form'!$M$11</f>
        <v>0</v>
      </c>
      <c r="F1115" s="165" t="str">
        <f>IF(ISBLANK('Order Form'!$M$12),"",'Order Form'!$M$12)</f>
        <v/>
      </c>
      <c r="G1115" s="165">
        <f t="shared" ca="1" si="76"/>
        <v>41493</v>
      </c>
      <c r="H1115" s="166">
        <f>'Order Form'!$M$13</f>
        <v>0</v>
      </c>
      <c r="I1115" s="169">
        <f>'Order Form'!F70</f>
        <v>11.5</v>
      </c>
      <c r="J1115" s="164">
        <f>'Order Form'!M70</f>
        <v>0</v>
      </c>
      <c r="K1115" s="164" t="str">
        <f t="shared" si="74"/>
        <v>F</v>
      </c>
      <c r="L1115" s="164">
        <f>IF('Pricing + Order Summary'!$O$13&gt;=5000,14,IF('Pricing + Order Summary'!$O$13&gt;=3500,15,IF('Pricing + Order Summary'!$O$13&gt;=2500,16,IF('Pricing + Order Summary'!$O$13&gt;=1000,23,21))))</f>
        <v>21</v>
      </c>
      <c r="M1115" s="164" t="str">
        <f t="shared" si="75"/>
        <v>SPR2014-3-0</v>
      </c>
    </row>
    <row r="1116" spans="1:13">
      <c r="A1116" s="167">
        <f>'Order Form'!A71</f>
        <v>100206</v>
      </c>
      <c r="B1116" s="167">
        <f>'Order Form'!A71</f>
        <v>100206</v>
      </c>
      <c r="C1116" s="168">
        <f t="shared" si="73"/>
        <v>100206</v>
      </c>
      <c r="D1116" s="164">
        <f>'Order Form'!$N$2</f>
        <v>0</v>
      </c>
      <c r="E1116" s="165">
        <f>'Order Form'!$M$11</f>
        <v>0</v>
      </c>
      <c r="F1116" s="165" t="str">
        <f>IF(ISBLANK('Order Form'!$M$12),"",'Order Form'!$M$12)</f>
        <v/>
      </c>
      <c r="G1116" s="165">
        <f t="shared" ca="1" si="76"/>
        <v>41493</v>
      </c>
      <c r="H1116" s="166">
        <f>'Order Form'!$M$13</f>
        <v>0</v>
      </c>
      <c r="I1116" s="169">
        <f>'Order Form'!F71</f>
        <v>11.5</v>
      </c>
      <c r="J1116" s="164">
        <f>'Order Form'!M71</f>
        <v>0</v>
      </c>
      <c r="K1116" s="164" t="str">
        <f t="shared" si="74"/>
        <v>F</v>
      </c>
      <c r="L1116" s="164">
        <f>IF('Pricing + Order Summary'!$O$13&gt;=5000,14,IF('Pricing + Order Summary'!$O$13&gt;=3500,15,IF('Pricing + Order Summary'!$O$13&gt;=2500,16,IF('Pricing + Order Summary'!$O$13&gt;=1000,23,21))))</f>
        <v>21</v>
      </c>
      <c r="M1116" s="164" t="str">
        <f t="shared" si="75"/>
        <v>SPR2014-3-0</v>
      </c>
    </row>
    <row r="1117" spans="1:13">
      <c r="A1117" s="167">
        <f>'Order Form'!A72</f>
        <v>100207</v>
      </c>
      <c r="B1117" s="167">
        <f>'Order Form'!A72</f>
        <v>100207</v>
      </c>
      <c r="C1117" s="168">
        <f t="shared" si="73"/>
        <v>100207</v>
      </c>
      <c r="D1117" s="164">
        <f>'Order Form'!$N$2</f>
        <v>0</v>
      </c>
      <c r="E1117" s="165">
        <f>'Order Form'!$M$11</f>
        <v>0</v>
      </c>
      <c r="F1117" s="165" t="str">
        <f>IF(ISBLANK('Order Form'!$M$12),"",'Order Form'!$M$12)</f>
        <v/>
      </c>
      <c r="G1117" s="165">
        <f t="shared" ca="1" si="76"/>
        <v>41493</v>
      </c>
      <c r="H1117" s="166">
        <f>'Order Form'!$M$13</f>
        <v>0</v>
      </c>
      <c r="I1117" s="169">
        <f>'Order Form'!F72</f>
        <v>11.5</v>
      </c>
      <c r="J1117" s="164">
        <f>'Order Form'!M72</f>
        <v>0</v>
      </c>
      <c r="K1117" s="164" t="str">
        <f t="shared" si="74"/>
        <v>F</v>
      </c>
      <c r="L1117" s="164">
        <f>IF('Pricing + Order Summary'!$O$13&gt;=5000,14,IF('Pricing + Order Summary'!$O$13&gt;=3500,15,IF('Pricing + Order Summary'!$O$13&gt;=2500,16,IF('Pricing + Order Summary'!$O$13&gt;=1000,23,21))))</f>
        <v>21</v>
      </c>
      <c r="M1117" s="164" t="str">
        <f t="shared" si="75"/>
        <v>SPR2014-3-0</v>
      </c>
    </row>
    <row r="1118" spans="1:13">
      <c r="A1118" s="167">
        <f>'Order Form'!A73</f>
        <v>100166</v>
      </c>
      <c r="B1118" s="167">
        <f>'Order Form'!A73</f>
        <v>100166</v>
      </c>
      <c r="C1118" s="168">
        <f t="shared" si="73"/>
        <v>100166</v>
      </c>
      <c r="D1118" s="164">
        <f>'Order Form'!$N$2</f>
        <v>0</v>
      </c>
      <c r="E1118" s="165">
        <f>'Order Form'!$M$11</f>
        <v>0</v>
      </c>
      <c r="F1118" s="165" t="str">
        <f>IF(ISBLANK('Order Form'!$M$12),"",'Order Form'!$M$12)</f>
        <v/>
      </c>
      <c r="G1118" s="165">
        <f t="shared" ca="1" si="76"/>
        <v>41493</v>
      </c>
      <c r="H1118" s="166">
        <f>'Order Form'!$M$13</f>
        <v>0</v>
      </c>
      <c r="I1118" s="169">
        <f>'Order Form'!F73</f>
        <v>11.5</v>
      </c>
      <c r="J1118" s="164">
        <f>'Order Form'!M73</f>
        <v>0</v>
      </c>
      <c r="K1118" s="164" t="str">
        <f t="shared" si="74"/>
        <v>F</v>
      </c>
      <c r="L1118" s="164">
        <f>IF('Pricing + Order Summary'!$O$13&gt;=5000,14,IF('Pricing + Order Summary'!$O$13&gt;=3500,15,IF('Pricing + Order Summary'!$O$13&gt;=2500,16,IF('Pricing + Order Summary'!$O$13&gt;=1000,23,21))))</f>
        <v>21</v>
      </c>
      <c r="M1118" s="164" t="str">
        <f t="shared" si="75"/>
        <v>SPR2014-3-0</v>
      </c>
    </row>
    <row r="1119" spans="1:13">
      <c r="A1119" s="167">
        <f>'Order Form'!A74</f>
        <v>100541</v>
      </c>
      <c r="B1119" s="167">
        <f>'Order Form'!A74</f>
        <v>100541</v>
      </c>
      <c r="C1119" s="168">
        <f t="shared" si="73"/>
        <v>100541</v>
      </c>
      <c r="D1119" s="164">
        <f>'Order Form'!$N$2</f>
        <v>0</v>
      </c>
      <c r="E1119" s="165">
        <f>'Order Form'!$M$11</f>
        <v>0</v>
      </c>
      <c r="F1119" s="165" t="str">
        <f>IF(ISBLANK('Order Form'!$M$12),"",'Order Form'!$M$12)</f>
        <v/>
      </c>
      <c r="G1119" s="165">
        <f t="shared" ca="1" si="76"/>
        <v>41493</v>
      </c>
      <c r="H1119" s="166">
        <f>'Order Form'!$M$13</f>
        <v>0</v>
      </c>
      <c r="I1119" s="169">
        <f>'Order Form'!F74</f>
        <v>11.5</v>
      </c>
      <c r="J1119" s="164">
        <f>'Order Form'!M74</f>
        <v>0</v>
      </c>
      <c r="K1119" s="164" t="str">
        <f t="shared" si="74"/>
        <v>F</v>
      </c>
      <c r="L1119" s="164">
        <f>IF('Pricing + Order Summary'!$O$13&gt;=5000,14,IF('Pricing + Order Summary'!$O$13&gt;=3500,15,IF('Pricing + Order Summary'!$O$13&gt;=2500,16,IF('Pricing + Order Summary'!$O$13&gt;=1000,23,21))))</f>
        <v>21</v>
      </c>
      <c r="M1119" s="164" t="str">
        <f t="shared" si="75"/>
        <v>SPR2014-3-0</v>
      </c>
    </row>
    <row r="1120" spans="1:13">
      <c r="A1120" s="167">
        <f>'Order Form'!A75</f>
        <v>100167</v>
      </c>
      <c r="B1120" s="167">
        <f>'Order Form'!A75</f>
        <v>100167</v>
      </c>
      <c r="C1120" s="168">
        <f t="shared" si="73"/>
        <v>100167</v>
      </c>
      <c r="D1120" s="164">
        <f>'Order Form'!$N$2</f>
        <v>0</v>
      </c>
      <c r="E1120" s="165">
        <f>'Order Form'!$M$11</f>
        <v>0</v>
      </c>
      <c r="F1120" s="165" t="str">
        <f>IF(ISBLANK('Order Form'!$M$12),"",'Order Form'!$M$12)</f>
        <v/>
      </c>
      <c r="G1120" s="165">
        <f t="shared" ca="1" si="76"/>
        <v>41493</v>
      </c>
      <c r="H1120" s="166">
        <f>'Order Form'!$M$13</f>
        <v>0</v>
      </c>
      <c r="I1120" s="169">
        <f>'Order Form'!F75</f>
        <v>11.5</v>
      </c>
      <c r="J1120" s="164">
        <f>'Order Form'!M75</f>
        <v>0</v>
      </c>
      <c r="K1120" s="164" t="str">
        <f t="shared" si="74"/>
        <v>F</v>
      </c>
      <c r="L1120" s="164">
        <f>IF('Pricing + Order Summary'!$O$13&gt;=5000,14,IF('Pricing + Order Summary'!$O$13&gt;=3500,15,IF('Pricing + Order Summary'!$O$13&gt;=2500,16,IF('Pricing + Order Summary'!$O$13&gt;=1000,23,21))))</f>
        <v>21</v>
      </c>
      <c r="M1120" s="164" t="str">
        <f t="shared" si="75"/>
        <v>SPR2014-3-0</v>
      </c>
    </row>
    <row r="1121" spans="1:13">
      <c r="A1121" s="167">
        <f>'Order Form'!A76</f>
        <v>100542</v>
      </c>
      <c r="B1121" s="167">
        <f>'Order Form'!A76</f>
        <v>100542</v>
      </c>
      <c r="C1121" s="168">
        <f t="shared" si="73"/>
        <v>100542</v>
      </c>
      <c r="D1121" s="164">
        <f>'Order Form'!$N$2</f>
        <v>0</v>
      </c>
      <c r="E1121" s="165">
        <f>'Order Form'!$M$11</f>
        <v>0</v>
      </c>
      <c r="F1121" s="165" t="str">
        <f>IF(ISBLANK('Order Form'!$M$12),"",'Order Form'!$M$12)</f>
        <v/>
      </c>
      <c r="G1121" s="165">
        <f t="shared" ca="1" si="76"/>
        <v>41493</v>
      </c>
      <c r="H1121" s="166">
        <f>'Order Form'!$M$13</f>
        <v>0</v>
      </c>
      <c r="I1121" s="169">
        <f>'Order Form'!F76</f>
        <v>11.5</v>
      </c>
      <c r="J1121" s="164">
        <f>'Order Form'!M76</f>
        <v>0</v>
      </c>
      <c r="K1121" s="164" t="str">
        <f t="shared" si="74"/>
        <v>F</v>
      </c>
      <c r="L1121" s="164">
        <f>IF('Pricing + Order Summary'!$O$13&gt;=5000,14,IF('Pricing + Order Summary'!$O$13&gt;=3500,15,IF('Pricing + Order Summary'!$O$13&gt;=2500,16,IF('Pricing + Order Summary'!$O$13&gt;=1000,23,21))))</f>
        <v>21</v>
      </c>
      <c r="M1121" s="164" t="str">
        <f t="shared" si="75"/>
        <v>SPR2014-3-0</v>
      </c>
    </row>
    <row r="1122" spans="1:13">
      <c r="A1122" s="167">
        <f>'Order Form'!A77</f>
        <v>100528</v>
      </c>
      <c r="B1122" s="167">
        <f>'Order Form'!A77</f>
        <v>100528</v>
      </c>
      <c r="C1122" s="168">
        <f t="shared" si="73"/>
        <v>100528</v>
      </c>
      <c r="D1122" s="164">
        <f>'Order Form'!$N$2</f>
        <v>0</v>
      </c>
      <c r="E1122" s="165">
        <f>'Order Form'!$M$11</f>
        <v>0</v>
      </c>
      <c r="F1122" s="165" t="str">
        <f>IF(ISBLANK('Order Form'!$M$12),"",'Order Form'!$M$12)</f>
        <v/>
      </c>
      <c r="G1122" s="165">
        <f t="shared" ca="1" si="76"/>
        <v>41493</v>
      </c>
      <c r="H1122" s="166">
        <f>'Order Form'!$M$13</f>
        <v>0</v>
      </c>
      <c r="I1122" s="169">
        <f>'Order Form'!F77</f>
        <v>11.5</v>
      </c>
      <c r="J1122" s="164">
        <f>'Order Form'!M77</f>
        <v>0</v>
      </c>
      <c r="K1122" s="164" t="str">
        <f t="shared" si="74"/>
        <v>F</v>
      </c>
      <c r="L1122" s="164">
        <f>IF('Pricing + Order Summary'!$O$13&gt;=5000,14,IF('Pricing + Order Summary'!$O$13&gt;=3500,15,IF('Pricing + Order Summary'!$O$13&gt;=2500,16,IF('Pricing + Order Summary'!$O$13&gt;=1000,23,21))))</f>
        <v>21</v>
      </c>
      <c r="M1122" s="164" t="str">
        <f t="shared" si="75"/>
        <v>SPR2014-3-0</v>
      </c>
    </row>
    <row r="1123" spans="1:13">
      <c r="A1123" s="167">
        <f>'Order Form'!A78</f>
        <v>100529</v>
      </c>
      <c r="B1123" s="167">
        <f>'Order Form'!A78</f>
        <v>100529</v>
      </c>
      <c r="C1123" s="168">
        <f t="shared" si="73"/>
        <v>100529</v>
      </c>
      <c r="D1123" s="164">
        <f>'Order Form'!$N$2</f>
        <v>0</v>
      </c>
      <c r="E1123" s="165">
        <f>'Order Form'!$M$11</f>
        <v>0</v>
      </c>
      <c r="F1123" s="165" t="str">
        <f>IF(ISBLANK('Order Form'!$M$12),"",'Order Form'!$M$12)</f>
        <v/>
      </c>
      <c r="G1123" s="165">
        <f t="shared" ca="1" si="76"/>
        <v>41493</v>
      </c>
      <c r="H1123" s="166">
        <f>'Order Form'!$M$13</f>
        <v>0</v>
      </c>
      <c r="I1123" s="169">
        <f>'Order Form'!F78</f>
        <v>11.5</v>
      </c>
      <c r="J1123" s="164">
        <f>'Order Form'!M78</f>
        <v>0</v>
      </c>
      <c r="K1123" s="164" t="str">
        <f t="shared" si="74"/>
        <v>F</v>
      </c>
      <c r="L1123" s="164">
        <f>IF('Pricing + Order Summary'!$O$13&gt;=5000,14,IF('Pricing + Order Summary'!$O$13&gt;=3500,15,IF('Pricing + Order Summary'!$O$13&gt;=2500,16,IF('Pricing + Order Summary'!$O$13&gt;=1000,23,21))))</f>
        <v>21</v>
      </c>
      <c r="M1123" s="164" t="str">
        <f t="shared" si="75"/>
        <v>SPR2014-3-0</v>
      </c>
    </row>
    <row r="1124" spans="1:13">
      <c r="A1124" s="167">
        <f>'Order Form'!A79</f>
        <v>100530</v>
      </c>
      <c r="B1124" s="167">
        <f>'Order Form'!A79</f>
        <v>100530</v>
      </c>
      <c r="C1124" s="168">
        <f t="shared" si="73"/>
        <v>100530</v>
      </c>
      <c r="D1124" s="164">
        <f>'Order Form'!$N$2</f>
        <v>0</v>
      </c>
      <c r="E1124" s="165">
        <f>'Order Form'!$M$11</f>
        <v>0</v>
      </c>
      <c r="F1124" s="165" t="str">
        <f>IF(ISBLANK('Order Form'!$M$12),"",'Order Form'!$M$12)</f>
        <v/>
      </c>
      <c r="G1124" s="165">
        <f t="shared" ca="1" si="76"/>
        <v>41493</v>
      </c>
      <c r="H1124" s="166">
        <f>'Order Form'!$M$13</f>
        <v>0</v>
      </c>
      <c r="I1124" s="169">
        <f>'Order Form'!F79</f>
        <v>11.5</v>
      </c>
      <c r="J1124" s="164">
        <f>'Order Form'!M79</f>
        <v>0</v>
      </c>
      <c r="K1124" s="164" t="str">
        <f t="shared" si="74"/>
        <v>F</v>
      </c>
      <c r="L1124" s="164">
        <f>IF('Pricing + Order Summary'!$O$13&gt;=5000,14,IF('Pricing + Order Summary'!$O$13&gt;=3500,15,IF('Pricing + Order Summary'!$O$13&gt;=2500,16,IF('Pricing + Order Summary'!$O$13&gt;=1000,23,21))))</f>
        <v>21</v>
      </c>
      <c r="M1124" s="164" t="str">
        <f t="shared" si="75"/>
        <v>SPR2014-3-0</v>
      </c>
    </row>
    <row r="1125" spans="1:13">
      <c r="A1125" s="167">
        <f>'Order Form'!A80</f>
        <v>100531</v>
      </c>
      <c r="B1125" s="167">
        <f>'Order Form'!A80</f>
        <v>100531</v>
      </c>
      <c r="C1125" s="168">
        <f t="shared" si="73"/>
        <v>100531</v>
      </c>
      <c r="D1125" s="164">
        <f>'Order Form'!$N$2</f>
        <v>0</v>
      </c>
      <c r="E1125" s="165">
        <f>'Order Form'!$M$11</f>
        <v>0</v>
      </c>
      <c r="F1125" s="165" t="str">
        <f>IF(ISBLANK('Order Form'!$M$12),"",'Order Form'!$M$12)</f>
        <v/>
      </c>
      <c r="G1125" s="165">
        <f t="shared" ca="1" si="76"/>
        <v>41493</v>
      </c>
      <c r="H1125" s="166">
        <f>'Order Form'!$M$13</f>
        <v>0</v>
      </c>
      <c r="I1125" s="169">
        <f>'Order Form'!F80</f>
        <v>11.5</v>
      </c>
      <c r="J1125" s="164">
        <f>'Order Form'!M80</f>
        <v>0</v>
      </c>
      <c r="K1125" s="164" t="str">
        <f t="shared" si="74"/>
        <v>F</v>
      </c>
      <c r="L1125" s="164">
        <f>IF('Pricing + Order Summary'!$O$13&gt;=5000,14,IF('Pricing + Order Summary'!$O$13&gt;=3500,15,IF('Pricing + Order Summary'!$O$13&gt;=2500,16,IF('Pricing + Order Summary'!$O$13&gt;=1000,23,21))))</f>
        <v>21</v>
      </c>
      <c r="M1125" s="164" t="str">
        <f t="shared" si="75"/>
        <v>SPR2014-3-0</v>
      </c>
    </row>
    <row r="1126" spans="1:13">
      <c r="A1126" s="167">
        <f>'Order Form'!A81</f>
        <v>100382</v>
      </c>
      <c r="B1126" s="167">
        <f>'Order Form'!A81</f>
        <v>100382</v>
      </c>
      <c r="C1126" s="168">
        <f t="shared" si="73"/>
        <v>100382</v>
      </c>
      <c r="D1126" s="164">
        <f>'Order Form'!$N$2</f>
        <v>0</v>
      </c>
      <c r="E1126" s="165">
        <f>'Order Form'!$M$11</f>
        <v>0</v>
      </c>
      <c r="F1126" s="165" t="str">
        <f>IF(ISBLANK('Order Form'!$M$12),"",'Order Form'!$M$12)</f>
        <v/>
      </c>
      <c r="G1126" s="165">
        <f t="shared" ca="1" si="76"/>
        <v>41493</v>
      </c>
      <c r="H1126" s="166">
        <f>'Order Form'!$M$13</f>
        <v>0</v>
      </c>
      <c r="I1126" s="169">
        <f>'Order Form'!F81</f>
        <v>11.5</v>
      </c>
      <c r="J1126" s="164">
        <f>'Order Form'!M81</f>
        <v>0</v>
      </c>
      <c r="K1126" s="164" t="str">
        <f t="shared" si="74"/>
        <v>F</v>
      </c>
      <c r="L1126" s="164">
        <f>IF('Pricing + Order Summary'!$O$13&gt;=5000,14,IF('Pricing + Order Summary'!$O$13&gt;=3500,15,IF('Pricing + Order Summary'!$O$13&gt;=2500,16,IF('Pricing + Order Summary'!$O$13&gt;=1000,23,21))))</f>
        <v>21</v>
      </c>
      <c r="M1126" s="164" t="str">
        <f t="shared" si="75"/>
        <v>SPR2014-3-0</v>
      </c>
    </row>
    <row r="1127" spans="1:13">
      <c r="A1127" s="167">
        <f>'Order Form'!A82</f>
        <v>100059</v>
      </c>
      <c r="B1127" s="167">
        <f>'Order Form'!A82</f>
        <v>100059</v>
      </c>
      <c r="C1127" s="168">
        <f t="shared" ref="C1127:C1190" si="77">IF(B1127=0,A1127,B1127)</f>
        <v>100059</v>
      </c>
      <c r="D1127" s="164">
        <f>'Order Form'!$N$2</f>
        <v>0</v>
      </c>
      <c r="E1127" s="165">
        <f>'Order Form'!$M$11</f>
        <v>0</v>
      </c>
      <c r="F1127" s="165" t="str">
        <f>IF(ISBLANK('Order Form'!$M$12),"",'Order Form'!$M$12)</f>
        <v/>
      </c>
      <c r="G1127" s="165">
        <f t="shared" ca="1" si="76"/>
        <v>41493</v>
      </c>
      <c r="H1127" s="166">
        <f>'Order Form'!$M$13</f>
        <v>0</v>
      </c>
      <c r="I1127" s="169">
        <f>'Order Form'!F82</f>
        <v>11.5</v>
      </c>
      <c r="J1127" s="164">
        <f>'Order Form'!M82</f>
        <v>0</v>
      </c>
      <c r="K1127" s="164" t="str">
        <f t="shared" ref="K1127:K1190" si="78">IF(J1127=0,"F","T")</f>
        <v>F</v>
      </c>
      <c r="L1127" s="164">
        <f>IF('Pricing + Order Summary'!$O$13&gt;=5000,14,IF('Pricing + Order Summary'!$O$13&gt;=3500,15,IF('Pricing + Order Summary'!$O$13&gt;=2500,16,IF('Pricing + Order Summary'!$O$13&gt;=1000,23,21))))</f>
        <v>21</v>
      </c>
      <c r="M1127" s="164" t="str">
        <f t="shared" ref="M1127:M1190" si="79">"SPR2014"&amp;"-3-"&amp;D1127</f>
        <v>SPR2014-3-0</v>
      </c>
    </row>
    <row r="1128" spans="1:13">
      <c r="A1128" s="167">
        <f>'Order Form'!A83</f>
        <v>100533</v>
      </c>
      <c r="B1128" s="167">
        <f>'Order Form'!A83</f>
        <v>100533</v>
      </c>
      <c r="C1128" s="168">
        <f t="shared" si="77"/>
        <v>100533</v>
      </c>
      <c r="D1128" s="164">
        <f>'Order Form'!$N$2</f>
        <v>0</v>
      </c>
      <c r="E1128" s="165">
        <f>'Order Form'!$M$11</f>
        <v>0</v>
      </c>
      <c r="F1128" s="165" t="str">
        <f>IF(ISBLANK('Order Form'!$M$12),"",'Order Form'!$M$12)</f>
        <v/>
      </c>
      <c r="G1128" s="165">
        <f t="shared" ca="1" si="76"/>
        <v>41493</v>
      </c>
      <c r="H1128" s="166">
        <f>'Order Form'!$M$13</f>
        <v>0</v>
      </c>
      <c r="I1128" s="169">
        <f>'Order Form'!F83</f>
        <v>11.5</v>
      </c>
      <c r="J1128" s="164">
        <f>'Order Form'!M83</f>
        <v>0</v>
      </c>
      <c r="K1128" s="164" t="str">
        <f t="shared" si="78"/>
        <v>F</v>
      </c>
      <c r="L1128" s="164">
        <f>IF('Pricing + Order Summary'!$O$13&gt;=5000,14,IF('Pricing + Order Summary'!$O$13&gt;=3500,15,IF('Pricing + Order Summary'!$O$13&gt;=2500,16,IF('Pricing + Order Summary'!$O$13&gt;=1000,23,21))))</f>
        <v>21</v>
      </c>
      <c r="M1128" s="164" t="str">
        <f t="shared" si="79"/>
        <v>SPR2014-3-0</v>
      </c>
    </row>
    <row r="1129" spans="1:13">
      <c r="A1129" s="167">
        <f>'Order Form'!A84</f>
        <v>100534</v>
      </c>
      <c r="B1129" s="167">
        <f>'Order Form'!A84</f>
        <v>100534</v>
      </c>
      <c r="C1129" s="168">
        <f t="shared" si="77"/>
        <v>100534</v>
      </c>
      <c r="D1129" s="164">
        <f>'Order Form'!$N$2</f>
        <v>0</v>
      </c>
      <c r="E1129" s="165">
        <f>'Order Form'!$M$11</f>
        <v>0</v>
      </c>
      <c r="F1129" s="165" t="str">
        <f>IF(ISBLANK('Order Form'!$M$12),"",'Order Form'!$M$12)</f>
        <v/>
      </c>
      <c r="G1129" s="165">
        <f t="shared" ca="1" si="76"/>
        <v>41493</v>
      </c>
      <c r="H1129" s="166">
        <f>'Order Form'!$M$13</f>
        <v>0</v>
      </c>
      <c r="I1129" s="169">
        <f>'Order Form'!F84</f>
        <v>11.5</v>
      </c>
      <c r="J1129" s="164">
        <f>'Order Form'!M84</f>
        <v>0</v>
      </c>
      <c r="K1129" s="164" t="str">
        <f t="shared" si="78"/>
        <v>F</v>
      </c>
      <c r="L1129" s="164">
        <f>IF('Pricing + Order Summary'!$O$13&gt;=5000,14,IF('Pricing + Order Summary'!$O$13&gt;=3500,15,IF('Pricing + Order Summary'!$O$13&gt;=2500,16,IF('Pricing + Order Summary'!$O$13&gt;=1000,23,21))))</f>
        <v>21</v>
      </c>
      <c r="M1129" s="164" t="str">
        <f t="shared" si="79"/>
        <v>SPR2014-3-0</v>
      </c>
    </row>
    <row r="1130" spans="1:13">
      <c r="A1130" s="167">
        <f>'Order Form'!A85</f>
        <v>100395</v>
      </c>
      <c r="B1130" s="167">
        <f>'Order Form'!A85</f>
        <v>100395</v>
      </c>
      <c r="C1130" s="168">
        <f t="shared" si="77"/>
        <v>100395</v>
      </c>
      <c r="D1130" s="164">
        <f>'Order Form'!$N$2</f>
        <v>0</v>
      </c>
      <c r="E1130" s="165">
        <f>'Order Form'!$M$11</f>
        <v>0</v>
      </c>
      <c r="F1130" s="165" t="str">
        <f>IF(ISBLANK('Order Form'!$M$12),"",'Order Form'!$M$12)</f>
        <v/>
      </c>
      <c r="G1130" s="165">
        <f t="shared" ca="1" si="76"/>
        <v>41493</v>
      </c>
      <c r="H1130" s="166">
        <f>'Order Form'!$M$13</f>
        <v>0</v>
      </c>
      <c r="I1130" s="169">
        <f>'Order Form'!F85</f>
        <v>11.5</v>
      </c>
      <c r="J1130" s="164">
        <f>'Order Form'!M85</f>
        <v>0</v>
      </c>
      <c r="K1130" s="164" t="str">
        <f t="shared" si="78"/>
        <v>F</v>
      </c>
      <c r="L1130" s="164">
        <f>IF('Pricing + Order Summary'!$O$13&gt;=5000,14,IF('Pricing + Order Summary'!$O$13&gt;=3500,15,IF('Pricing + Order Summary'!$O$13&gt;=2500,16,IF('Pricing + Order Summary'!$O$13&gt;=1000,23,21))))</f>
        <v>21</v>
      </c>
      <c r="M1130" s="164" t="str">
        <f t="shared" si="79"/>
        <v>SPR2014-3-0</v>
      </c>
    </row>
    <row r="1131" spans="1:13">
      <c r="A1131" s="167">
        <f>'Order Form'!A86</f>
        <v>107708</v>
      </c>
      <c r="B1131" s="167">
        <f>'Order Form'!A86</f>
        <v>107708</v>
      </c>
      <c r="C1131" s="168">
        <f t="shared" si="77"/>
        <v>107708</v>
      </c>
      <c r="D1131" s="164">
        <f>'Order Form'!$N$2</f>
        <v>0</v>
      </c>
      <c r="E1131" s="165">
        <f>'Order Form'!$M$11</f>
        <v>0</v>
      </c>
      <c r="F1131" s="165" t="str">
        <f>IF(ISBLANK('Order Form'!$M$12),"",'Order Form'!$M$12)</f>
        <v/>
      </c>
      <c r="G1131" s="165">
        <f t="shared" ca="1" si="76"/>
        <v>41493</v>
      </c>
      <c r="H1131" s="166">
        <f>'Order Form'!$M$13</f>
        <v>0</v>
      </c>
      <c r="I1131" s="169">
        <f>'Order Form'!F86</f>
        <v>11.5</v>
      </c>
      <c r="J1131" s="164">
        <f>'Order Form'!M86</f>
        <v>0</v>
      </c>
      <c r="K1131" s="164" t="str">
        <f t="shared" si="78"/>
        <v>F</v>
      </c>
      <c r="L1131" s="164">
        <f>IF('Pricing + Order Summary'!$O$13&gt;=5000,14,IF('Pricing + Order Summary'!$O$13&gt;=3500,15,IF('Pricing + Order Summary'!$O$13&gt;=2500,16,IF('Pricing + Order Summary'!$O$13&gt;=1000,23,21))))</f>
        <v>21</v>
      </c>
      <c r="M1131" s="164" t="str">
        <f t="shared" si="79"/>
        <v>SPR2014-3-0</v>
      </c>
    </row>
    <row r="1132" spans="1:13">
      <c r="A1132" s="167">
        <f>'Order Form'!A87</f>
        <v>100008</v>
      </c>
      <c r="B1132" s="167">
        <f>'Order Form'!A87</f>
        <v>100008</v>
      </c>
      <c r="C1132" s="168">
        <f t="shared" si="77"/>
        <v>100008</v>
      </c>
      <c r="D1132" s="164">
        <f>'Order Form'!$N$2</f>
        <v>0</v>
      </c>
      <c r="E1132" s="165">
        <f>'Order Form'!$M$11</f>
        <v>0</v>
      </c>
      <c r="F1132" s="165" t="str">
        <f>IF(ISBLANK('Order Form'!$M$12),"",'Order Form'!$M$12)</f>
        <v/>
      </c>
      <c r="G1132" s="165">
        <f t="shared" ca="1" si="76"/>
        <v>41493</v>
      </c>
      <c r="H1132" s="166">
        <f>'Order Form'!$M$13</f>
        <v>0</v>
      </c>
      <c r="I1132" s="169">
        <f>'Order Form'!F87</f>
        <v>11.5</v>
      </c>
      <c r="J1132" s="164">
        <f>'Order Form'!M87</f>
        <v>0</v>
      </c>
      <c r="K1132" s="164" t="str">
        <f t="shared" si="78"/>
        <v>F</v>
      </c>
      <c r="L1132" s="164">
        <f>IF('Pricing + Order Summary'!$O$13&gt;=5000,14,IF('Pricing + Order Summary'!$O$13&gt;=3500,15,IF('Pricing + Order Summary'!$O$13&gt;=2500,16,IF('Pricing + Order Summary'!$O$13&gt;=1000,23,21))))</f>
        <v>21</v>
      </c>
      <c r="M1132" s="164" t="str">
        <f t="shared" si="79"/>
        <v>SPR2014-3-0</v>
      </c>
    </row>
    <row r="1133" spans="1:13">
      <c r="A1133" s="167">
        <f>'Order Form'!A88</f>
        <v>100009</v>
      </c>
      <c r="B1133" s="167">
        <f>'Order Form'!A88</f>
        <v>100009</v>
      </c>
      <c r="C1133" s="168">
        <f t="shared" si="77"/>
        <v>100009</v>
      </c>
      <c r="D1133" s="164">
        <f>'Order Form'!$N$2</f>
        <v>0</v>
      </c>
      <c r="E1133" s="165">
        <f>'Order Form'!$M$11</f>
        <v>0</v>
      </c>
      <c r="F1133" s="165" t="str">
        <f>IF(ISBLANK('Order Form'!$M$12),"",'Order Form'!$M$12)</f>
        <v/>
      </c>
      <c r="G1133" s="165">
        <f t="shared" ca="1" si="76"/>
        <v>41493</v>
      </c>
      <c r="H1133" s="166">
        <f>'Order Form'!$M$13</f>
        <v>0</v>
      </c>
      <c r="I1133" s="169">
        <f>'Order Form'!F88</f>
        <v>11.5</v>
      </c>
      <c r="J1133" s="164">
        <f>'Order Form'!M88</f>
        <v>0</v>
      </c>
      <c r="K1133" s="164" t="str">
        <f t="shared" si="78"/>
        <v>F</v>
      </c>
      <c r="L1133" s="164">
        <f>IF('Pricing + Order Summary'!$O$13&gt;=5000,14,IF('Pricing + Order Summary'!$O$13&gt;=3500,15,IF('Pricing + Order Summary'!$O$13&gt;=2500,16,IF('Pricing + Order Summary'!$O$13&gt;=1000,23,21))))</f>
        <v>21</v>
      </c>
      <c r="M1133" s="164" t="str">
        <f t="shared" si="79"/>
        <v>SPR2014-3-0</v>
      </c>
    </row>
    <row r="1134" spans="1:13">
      <c r="A1134" s="167">
        <f>'Order Form'!A89</f>
        <v>107723</v>
      </c>
      <c r="B1134" s="167">
        <f>'Order Form'!A89</f>
        <v>107723</v>
      </c>
      <c r="C1134" s="168">
        <f t="shared" si="77"/>
        <v>107723</v>
      </c>
      <c r="D1134" s="164">
        <f>'Order Form'!$N$2</f>
        <v>0</v>
      </c>
      <c r="E1134" s="165">
        <f>'Order Form'!$M$11</f>
        <v>0</v>
      </c>
      <c r="F1134" s="165" t="str">
        <f>IF(ISBLANK('Order Form'!$M$12),"",'Order Form'!$M$12)</f>
        <v/>
      </c>
      <c r="G1134" s="165">
        <f t="shared" ca="1" si="76"/>
        <v>41493</v>
      </c>
      <c r="H1134" s="166">
        <f>'Order Form'!$M$13</f>
        <v>0</v>
      </c>
      <c r="I1134" s="169">
        <f>'Order Form'!F89</f>
        <v>11.75</v>
      </c>
      <c r="J1134" s="164">
        <f>'Order Form'!M89</f>
        <v>0</v>
      </c>
      <c r="K1134" s="164" t="str">
        <f t="shared" si="78"/>
        <v>F</v>
      </c>
      <c r="L1134" s="164">
        <f>IF('Pricing + Order Summary'!$O$13&gt;=5000,14,IF('Pricing + Order Summary'!$O$13&gt;=3500,15,IF('Pricing + Order Summary'!$O$13&gt;=2500,16,IF('Pricing + Order Summary'!$O$13&gt;=1000,23,21))))</f>
        <v>21</v>
      </c>
      <c r="M1134" s="164" t="str">
        <f t="shared" si="79"/>
        <v>SPR2014-3-0</v>
      </c>
    </row>
    <row r="1135" spans="1:13">
      <c r="A1135" s="167">
        <f>'Order Form'!A90</f>
        <v>107722</v>
      </c>
      <c r="B1135" s="167">
        <f>'Order Form'!A90</f>
        <v>107722</v>
      </c>
      <c r="C1135" s="168">
        <f t="shared" si="77"/>
        <v>107722</v>
      </c>
      <c r="D1135" s="164">
        <f>'Order Form'!$N$2</f>
        <v>0</v>
      </c>
      <c r="E1135" s="165">
        <f>'Order Form'!$M$11</f>
        <v>0</v>
      </c>
      <c r="F1135" s="165" t="str">
        <f>IF(ISBLANK('Order Form'!$M$12),"",'Order Form'!$M$12)</f>
        <v/>
      </c>
      <c r="G1135" s="165">
        <f t="shared" ca="1" si="76"/>
        <v>41493</v>
      </c>
      <c r="H1135" s="166">
        <f>'Order Form'!$M$13</f>
        <v>0</v>
      </c>
      <c r="I1135" s="169">
        <f>'Order Form'!F90</f>
        <v>11.75</v>
      </c>
      <c r="J1135" s="164">
        <f>'Order Form'!M90</f>
        <v>0</v>
      </c>
      <c r="K1135" s="164" t="str">
        <f t="shared" si="78"/>
        <v>F</v>
      </c>
      <c r="L1135" s="164">
        <f>IF('Pricing + Order Summary'!$O$13&gt;=5000,14,IF('Pricing + Order Summary'!$O$13&gt;=3500,15,IF('Pricing + Order Summary'!$O$13&gt;=2500,16,IF('Pricing + Order Summary'!$O$13&gt;=1000,23,21))))</f>
        <v>21</v>
      </c>
      <c r="M1135" s="164" t="str">
        <f t="shared" si="79"/>
        <v>SPR2014-3-0</v>
      </c>
    </row>
    <row r="1136" spans="1:13">
      <c r="A1136" s="167">
        <f>'Order Form'!A91</f>
        <v>107721</v>
      </c>
      <c r="B1136" s="167">
        <f>'Order Form'!A91</f>
        <v>107721</v>
      </c>
      <c r="C1136" s="168">
        <f t="shared" si="77"/>
        <v>107721</v>
      </c>
      <c r="D1136" s="164">
        <f>'Order Form'!$N$2</f>
        <v>0</v>
      </c>
      <c r="E1136" s="165">
        <f>'Order Form'!$M$11</f>
        <v>0</v>
      </c>
      <c r="F1136" s="165" t="str">
        <f>IF(ISBLANK('Order Form'!$M$12),"",'Order Form'!$M$12)</f>
        <v/>
      </c>
      <c r="G1136" s="165">
        <f t="shared" ca="1" si="76"/>
        <v>41493</v>
      </c>
      <c r="H1136" s="166">
        <f>'Order Form'!$M$13</f>
        <v>0</v>
      </c>
      <c r="I1136" s="169">
        <f>'Order Form'!F91</f>
        <v>11.75</v>
      </c>
      <c r="J1136" s="164">
        <f>'Order Form'!M91</f>
        <v>0</v>
      </c>
      <c r="K1136" s="164" t="str">
        <f t="shared" si="78"/>
        <v>F</v>
      </c>
      <c r="L1136" s="164">
        <f>IF('Pricing + Order Summary'!$O$13&gt;=5000,14,IF('Pricing + Order Summary'!$O$13&gt;=3500,15,IF('Pricing + Order Summary'!$O$13&gt;=2500,16,IF('Pricing + Order Summary'!$O$13&gt;=1000,23,21))))</f>
        <v>21</v>
      </c>
      <c r="M1136" s="164" t="str">
        <f t="shared" si="79"/>
        <v>SPR2014-3-0</v>
      </c>
    </row>
    <row r="1137" spans="1:13">
      <c r="A1137" s="167">
        <f>'Order Form'!A92</f>
        <v>107724</v>
      </c>
      <c r="B1137" s="167">
        <f>'Order Form'!A92</f>
        <v>107724</v>
      </c>
      <c r="C1137" s="168">
        <f t="shared" si="77"/>
        <v>107724</v>
      </c>
      <c r="D1137" s="164">
        <f>'Order Form'!$N$2</f>
        <v>0</v>
      </c>
      <c r="E1137" s="165">
        <f>'Order Form'!$M$11</f>
        <v>0</v>
      </c>
      <c r="F1137" s="165" t="str">
        <f>IF(ISBLANK('Order Form'!$M$12),"",'Order Form'!$M$12)</f>
        <v/>
      </c>
      <c r="G1137" s="165">
        <f t="shared" ca="1" si="76"/>
        <v>41493</v>
      </c>
      <c r="H1137" s="166">
        <f>'Order Form'!$M$13</f>
        <v>0</v>
      </c>
      <c r="I1137" s="169">
        <f>'Order Form'!F92</f>
        <v>11.75</v>
      </c>
      <c r="J1137" s="164">
        <f>'Order Form'!M92</f>
        <v>0</v>
      </c>
      <c r="K1137" s="164" t="str">
        <f t="shared" si="78"/>
        <v>F</v>
      </c>
      <c r="L1137" s="164">
        <f>IF('Pricing + Order Summary'!$O$13&gt;=5000,14,IF('Pricing + Order Summary'!$O$13&gt;=3500,15,IF('Pricing + Order Summary'!$O$13&gt;=2500,16,IF('Pricing + Order Summary'!$O$13&gt;=1000,23,21))))</f>
        <v>21</v>
      </c>
      <c r="M1137" s="164" t="str">
        <f t="shared" si="79"/>
        <v>SPR2014-3-0</v>
      </c>
    </row>
    <row r="1138" spans="1:13">
      <c r="A1138" s="167">
        <f>'Order Form'!A93</f>
        <v>100384</v>
      </c>
      <c r="B1138" s="167">
        <f>'Order Form'!A93</f>
        <v>100384</v>
      </c>
      <c r="C1138" s="168">
        <f t="shared" si="77"/>
        <v>100384</v>
      </c>
      <c r="D1138" s="164">
        <f>'Order Form'!$N$2</f>
        <v>0</v>
      </c>
      <c r="E1138" s="165">
        <f>'Order Form'!$M$11</f>
        <v>0</v>
      </c>
      <c r="F1138" s="165" t="str">
        <f>IF(ISBLANK('Order Form'!$M$12),"",'Order Form'!$M$12)</f>
        <v/>
      </c>
      <c r="G1138" s="165">
        <f t="shared" ca="1" si="76"/>
        <v>41493</v>
      </c>
      <c r="H1138" s="166">
        <f>'Order Form'!$M$13</f>
        <v>0</v>
      </c>
      <c r="I1138" s="169">
        <f>'Order Form'!F93</f>
        <v>11.5</v>
      </c>
      <c r="J1138" s="164">
        <f>'Order Form'!M93</f>
        <v>0</v>
      </c>
      <c r="K1138" s="164" t="str">
        <f t="shared" si="78"/>
        <v>F</v>
      </c>
      <c r="L1138" s="164">
        <f>IF('Pricing + Order Summary'!$O$13&gt;=5000,14,IF('Pricing + Order Summary'!$O$13&gt;=3500,15,IF('Pricing + Order Summary'!$O$13&gt;=2500,16,IF('Pricing + Order Summary'!$O$13&gt;=1000,23,21))))</f>
        <v>21</v>
      </c>
      <c r="M1138" s="164" t="str">
        <f t="shared" si="79"/>
        <v>SPR2014-3-0</v>
      </c>
    </row>
    <row r="1139" spans="1:13">
      <c r="A1139" s="167">
        <f>'Order Form'!A94</f>
        <v>100532</v>
      </c>
      <c r="B1139" s="167">
        <f>'Order Form'!A94</f>
        <v>100532</v>
      </c>
      <c r="C1139" s="168">
        <f t="shared" si="77"/>
        <v>100532</v>
      </c>
      <c r="D1139" s="164">
        <f>'Order Form'!$N$2</f>
        <v>0</v>
      </c>
      <c r="E1139" s="165">
        <f>'Order Form'!$M$11</f>
        <v>0</v>
      </c>
      <c r="F1139" s="165" t="str">
        <f>IF(ISBLANK('Order Form'!$M$12),"",'Order Form'!$M$12)</f>
        <v/>
      </c>
      <c r="G1139" s="165">
        <f t="shared" ca="1" si="76"/>
        <v>41493</v>
      </c>
      <c r="H1139" s="166">
        <f>'Order Form'!$M$13</f>
        <v>0</v>
      </c>
      <c r="I1139" s="169">
        <f>'Order Form'!F94</f>
        <v>11.5</v>
      </c>
      <c r="J1139" s="164">
        <f>'Order Form'!M94</f>
        <v>0</v>
      </c>
      <c r="K1139" s="164" t="str">
        <f t="shared" si="78"/>
        <v>F</v>
      </c>
      <c r="L1139" s="164">
        <f>IF('Pricing + Order Summary'!$O$13&gt;=5000,14,IF('Pricing + Order Summary'!$O$13&gt;=3500,15,IF('Pricing + Order Summary'!$O$13&gt;=2500,16,IF('Pricing + Order Summary'!$O$13&gt;=1000,23,21))))</f>
        <v>21</v>
      </c>
      <c r="M1139" s="164" t="str">
        <f t="shared" si="79"/>
        <v>SPR2014-3-0</v>
      </c>
    </row>
    <row r="1140" spans="1:13">
      <c r="A1140" s="167">
        <f>'Order Form'!A95</f>
        <v>107711</v>
      </c>
      <c r="B1140" s="167">
        <f>'Order Form'!A95</f>
        <v>107711</v>
      </c>
      <c r="C1140" s="168">
        <f t="shared" si="77"/>
        <v>107711</v>
      </c>
      <c r="D1140" s="164">
        <f>'Order Form'!$N$2</f>
        <v>0</v>
      </c>
      <c r="E1140" s="165">
        <f>'Order Form'!$M$11</f>
        <v>0</v>
      </c>
      <c r="F1140" s="165" t="str">
        <f>IF(ISBLANK('Order Form'!$M$12),"",'Order Form'!$M$12)</f>
        <v/>
      </c>
      <c r="G1140" s="165">
        <f t="shared" ca="1" si="76"/>
        <v>41493</v>
      </c>
      <c r="H1140" s="166">
        <f>'Order Form'!$M$13</f>
        <v>0</v>
      </c>
      <c r="I1140" s="169">
        <f>'Order Form'!F95</f>
        <v>11.5</v>
      </c>
      <c r="J1140" s="164">
        <f>'Order Form'!M95</f>
        <v>0</v>
      </c>
      <c r="K1140" s="164" t="str">
        <f t="shared" si="78"/>
        <v>F</v>
      </c>
      <c r="L1140" s="164">
        <f>IF('Pricing + Order Summary'!$O$13&gt;=5000,14,IF('Pricing + Order Summary'!$O$13&gt;=3500,15,IF('Pricing + Order Summary'!$O$13&gt;=2500,16,IF('Pricing + Order Summary'!$O$13&gt;=1000,23,21))))</f>
        <v>21</v>
      </c>
      <c r="M1140" s="164" t="str">
        <f t="shared" si="79"/>
        <v>SPR2014-3-0</v>
      </c>
    </row>
    <row r="1141" spans="1:13">
      <c r="A1141" s="167">
        <f>'Order Form'!A96</f>
        <v>107719</v>
      </c>
      <c r="B1141" s="167">
        <f>'Order Form'!A96</f>
        <v>107719</v>
      </c>
      <c r="C1141" s="168">
        <f t="shared" si="77"/>
        <v>107719</v>
      </c>
      <c r="D1141" s="164">
        <f>'Order Form'!$N$2</f>
        <v>0</v>
      </c>
      <c r="E1141" s="165">
        <f>'Order Form'!$M$11</f>
        <v>0</v>
      </c>
      <c r="F1141" s="165" t="str">
        <f>IF(ISBLANK('Order Form'!$M$12),"",'Order Form'!$M$12)</f>
        <v/>
      </c>
      <c r="G1141" s="165">
        <f t="shared" ca="1" si="76"/>
        <v>41493</v>
      </c>
      <c r="H1141" s="166">
        <f>'Order Form'!$M$13</f>
        <v>0</v>
      </c>
      <c r="I1141" s="169">
        <f>'Order Form'!F96</f>
        <v>11.5</v>
      </c>
      <c r="J1141" s="164">
        <f>'Order Form'!M96</f>
        <v>0</v>
      </c>
      <c r="K1141" s="164" t="str">
        <f t="shared" si="78"/>
        <v>F</v>
      </c>
      <c r="L1141" s="164">
        <f>IF('Pricing + Order Summary'!$O$13&gt;=5000,14,IF('Pricing + Order Summary'!$O$13&gt;=3500,15,IF('Pricing + Order Summary'!$O$13&gt;=2500,16,IF('Pricing + Order Summary'!$O$13&gt;=1000,23,21))))</f>
        <v>21</v>
      </c>
      <c r="M1141" s="164" t="str">
        <f t="shared" si="79"/>
        <v>SPR2014-3-0</v>
      </c>
    </row>
    <row r="1142" spans="1:13">
      <c r="A1142" s="167">
        <f>'Order Form'!A97</f>
        <v>107707</v>
      </c>
      <c r="B1142" s="167">
        <f>'Order Form'!A97</f>
        <v>107707</v>
      </c>
      <c r="C1142" s="168">
        <f t="shared" si="77"/>
        <v>107707</v>
      </c>
      <c r="D1142" s="164">
        <f>'Order Form'!$N$2</f>
        <v>0</v>
      </c>
      <c r="E1142" s="165">
        <f>'Order Form'!$M$11</f>
        <v>0</v>
      </c>
      <c r="F1142" s="165" t="str">
        <f>IF(ISBLANK('Order Form'!$M$12),"",'Order Form'!$M$12)</f>
        <v/>
      </c>
      <c r="G1142" s="165">
        <f t="shared" ca="1" si="76"/>
        <v>41493</v>
      </c>
      <c r="H1142" s="166">
        <f>'Order Form'!$M$13</f>
        <v>0</v>
      </c>
      <c r="I1142" s="169">
        <f>'Order Form'!F97</f>
        <v>11.5</v>
      </c>
      <c r="J1142" s="164">
        <f>'Order Form'!M97</f>
        <v>0</v>
      </c>
      <c r="K1142" s="164" t="str">
        <f t="shared" si="78"/>
        <v>F</v>
      </c>
      <c r="L1142" s="164">
        <f>IF('Pricing + Order Summary'!$O$13&gt;=5000,14,IF('Pricing + Order Summary'!$O$13&gt;=3500,15,IF('Pricing + Order Summary'!$O$13&gt;=2500,16,IF('Pricing + Order Summary'!$O$13&gt;=1000,23,21))))</f>
        <v>21</v>
      </c>
      <c r="M1142" s="164" t="str">
        <f t="shared" si="79"/>
        <v>SPR2014-3-0</v>
      </c>
    </row>
    <row r="1143" spans="1:13">
      <c r="A1143" s="167">
        <f>'Order Form'!A98</f>
        <v>107705</v>
      </c>
      <c r="B1143" s="167">
        <f>'Order Form'!A98</f>
        <v>107705</v>
      </c>
      <c r="C1143" s="168">
        <f t="shared" si="77"/>
        <v>107705</v>
      </c>
      <c r="D1143" s="164">
        <f>'Order Form'!$N$2</f>
        <v>0</v>
      </c>
      <c r="E1143" s="165">
        <f>'Order Form'!$M$11</f>
        <v>0</v>
      </c>
      <c r="F1143" s="165" t="str">
        <f>IF(ISBLANK('Order Form'!$M$12),"",'Order Form'!$M$12)</f>
        <v/>
      </c>
      <c r="G1143" s="165">
        <f t="shared" ca="1" si="76"/>
        <v>41493</v>
      </c>
      <c r="H1143" s="166">
        <f>'Order Form'!$M$13</f>
        <v>0</v>
      </c>
      <c r="I1143" s="169">
        <f>'Order Form'!F98</f>
        <v>11.5</v>
      </c>
      <c r="J1143" s="164">
        <f>'Order Form'!M98</f>
        <v>0</v>
      </c>
      <c r="K1143" s="164" t="str">
        <f t="shared" si="78"/>
        <v>F</v>
      </c>
      <c r="L1143" s="164">
        <f>IF('Pricing + Order Summary'!$O$13&gt;=5000,14,IF('Pricing + Order Summary'!$O$13&gt;=3500,15,IF('Pricing + Order Summary'!$O$13&gt;=2500,16,IF('Pricing + Order Summary'!$O$13&gt;=1000,23,21))))</f>
        <v>21</v>
      </c>
      <c r="M1143" s="164" t="str">
        <f t="shared" si="79"/>
        <v>SPR2014-3-0</v>
      </c>
    </row>
    <row r="1144" spans="1:13">
      <c r="A1144" s="167">
        <f>'Order Form'!A99</f>
        <v>107706</v>
      </c>
      <c r="B1144" s="167">
        <f>'Order Form'!A99</f>
        <v>107706</v>
      </c>
      <c r="C1144" s="168">
        <f t="shared" si="77"/>
        <v>107706</v>
      </c>
      <c r="D1144" s="164">
        <f>'Order Form'!$N$2</f>
        <v>0</v>
      </c>
      <c r="E1144" s="165">
        <f>'Order Form'!$M$11</f>
        <v>0</v>
      </c>
      <c r="F1144" s="165" t="str">
        <f>IF(ISBLANK('Order Form'!$M$12),"",'Order Form'!$M$12)</f>
        <v/>
      </c>
      <c r="G1144" s="165">
        <f t="shared" ca="1" si="76"/>
        <v>41493</v>
      </c>
      <c r="H1144" s="166">
        <f>'Order Form'!$M$13</f>
        <v>0</v>
      </c>
      <c r="I1144" s="169">
        <f>'Order Form'!F99</f>
        <v>11.5</v>
      </c>
      <c r="J1144" s="164">
        <f>'Order Form'!M99</f>
        <v>0</v>
      </c>
      <c r="K1144" s="164" t="str">
        <f t="shared" si="78"/>
        <v>F</v>
      </c>
      <c r="L1144" s="164">
        <f>IF('Pricing + Order Summary'!$O$13&gt;=5000,14,IF('Pricing + Order Summary'!$O$13&gt;=3500,15,IF('Pricing + Order Summary'!$O$13&gt;=2500,16,IF('Pricing + Order Summary'!$O$13&gt;=1000,23,21))))</f>
        <v>21</v>
      </c>
      <c r="M1144" s="164" t="str">
        <f t="shared" si="79"/>
        <v>SPR2014-3-0</v>
      </c>
    </row>
    <row r="1145" spans="1:13">
      <c r="A1145" s="167">
        <f>'Order Form'!A100</f>
        <v>100515</v>
      </c>
      <c r="B1145" s="167">
        <f>'Order Form'!A100</f>
        <v>100515</v>
      </c>
      <c r="C1145" s="168">
        <f t="shared" si="77"/>
        <v>100515</v>
      </c>
      <c r="D1145" s="164">
        <f>'Order Form'!$N$2</f>
        <v>0</v>
      </c>
      <c r="E1145" s="165">
        <f>'Order Form'!$M$11</f>
        <v>0</v>
      </c>
      <c r="F1145" s="165" t="str">
        <f>IF(ISBLANK('Order Form'!$M$12),"",'Order Form'!$M$12)</f>
        <v/>
      </c>
      <c r="G1145" s="165">
        <f t="shared" ca="1" si="76"/>
        <v>41493</v>
      </c>
      <c r="H1145" s="166">
        <f>'Order Form'!$M$13</f>
        <v>0</v>
      </c>
      <c r="I1145" s="169">
        <f>'Order Form'!F100</f>
        <v>11.5</v>
      </c>
      <c r="J1145" s="164">
        <f>'Order Form'!M100</f>
        <v>0</v>
      </c>
      <c r="K1145" s="164" t="str">
        <f t="shared" si="78"/>
        <v>F</v>
      </c>
      <c r="L1145" s="164">
        <f>IF('Pricing + Order Summary'!$O$13&gt;=5000,14,IF('Pricing + Order Summary'!$O$13&gt;=3500,15,IF('Pricing + Order Summary'!$O$13&gt;=2500,16,IF('Pricing + Order Summary'!$O$13&gt;=1000,23,21))))</f>
        <v>21</v>
      </c>
      <c r="M1145" s="164" t="str">
        <f t="shared" si="79"/>
        <v>SPR2014-3-0</v>
      </c>
    </row>
    <row r="1146" spans="1:13">
      <c r="A1146" s="167">
        <f>'Order Form'!A101</f>
        <v>100500</v>
      </c>
      <c r="B1146" s="167">
        <f>'Order Form'!A101</f>
        <v>100500</v>
      </c>
      <c r="C1146" s="168">
        <f t="shared" si="77"/>
        <v>100500</v>
      </c>
      <c r="D1146" s="164">
        <f>'Order Form'!$N$2</f>
        <v>0</v>
      </c>
      <c r="E1146" s="165">
        <f>'Order Form'!$M$11</f>
        <v>0</v>
      </c>
      <c r="F1146" s="165" t="str">
        <f>IF(ISBLANK('Order Form'!$M$12),"",'Order Form'!$M$12)</f>
        <v/>
      </c>
      <c r="G1146" s="165">
        <f t="shared" ca="1" si="76"/>
        <v>41493</v>
      </c>
      <c r="H1146" s="166">
        <f>'Order Form'!$M$13</f>
        <v>0</v>
      </c>
      <c r="I1146" s="169">
        <f>'Order Form'!F101</f>
        <v>11.5</v>
      </c>
      <c r="J1146" s="164">
        <f>'Order Form'!M101</f>
        <v>0</v>
      </c>
      <c r="K1146" s="164" t="str">
        <f t="shared" si="78"/>
        <v>F</v>
      </c>
      <c r="L1146" s="164">
        <f>IF('Pricing + Order Summary'!$O$13&gt;=5000,14,IF('Pricing + Order Summary'!$O$13&gt;=3500,15,IF('Pricing + Order Summary'!$O$13&gt;=2500,16,IF('Pricing + Order Summary'!$O$13&gt;=1000,23,21))))</f>
        <v>21</v>
      </c>
      <c r="M1146" s="164" t="str">
        <f t="shared" si="79"/>
        <v>SPR2014-3-0</v>
      </c>
    </row>
    <row r="1147" spans="1:13">
      <c r="A1147" s="167">
        <f>'Order Form'!A102</f>
        <v>100235</v>
      </c>
      <c r="B1147" s="167">
        <f>'Order Form'!A102</f>
        <v>100235</v>
      </c>
      <c r="C1147" s="168">
        <f t="shared" si="77"/>
        <v>100235</v>
      </c>
      <c r="D1147" s="164">
        <f>'Order Form'!$N$2</f>
        <v>0</v>
      </c>
      <c r="E1147" s="165">
        <f>'Order Form'!$M$11</f>
        <v>0</v>
      </c>
      <c r="F1147" s="165" t="str">
        <f>IF(ISBLANK('Order Form'!$M$12),"",'Order Form'!$M$12)</f>
        <v/>
      </c>
      <c r="G1147" s="165">
        <f t="shared" ca="1" si="76"/>
        <v>41493</v>
      </c>
      <c r="H1147" s="166">
        <f>'Order Form'!$M$13</f>
        <v>0</v>
      </c>
      <c r="I1147" s="169">
        <f>'Order Form'!F102</f>
        <v>11.5</v>
      </c>
      <c r="J1147" s="164">
        <f>'Order Form'!M102</f>
        <v>0</v>
      </c>
      <c r="K1147" s="164" t="str">
        <f t="shared" si="78"/>
        <v>F</v>
      </c>
      <c r="L1147" s="164">
        <f>IF('Pricing + Order Summary'!$O$13&gt;=5000,14,IF('Pricing + Order Summary'!$O$13&gt;=3500,15,IF('Pricing + Order Summary'!$O$13&gt;=2500,16,IF('Pricing + Order Summary'!$O$13&gt;=1000,23,21))))</f>
        <v>21</v>
      </c>
      <c r="M1147" s="164" t="str">
        <f t="shared" si="79"/>
        <v>SPR2014-3-0</v>
      </c>
    </row>
    <row r="1148" spans="1:13">
      <c r="A1148" s="167">
        <f>'Order Form'!A103</f>
        <v>100238</v>
      </c>
      <c r="B1148" s="167">
        <f>'Order Form'!A103</f>
        <v>100238</v>
      </c>
      <c r="C1148" s="168">
        <f t="shared" si="77"/>
        <v>100238</v>
      </c>
      <c r="D1148" s="164">
        <f>'Order Form'!$N$2</f>
        <v>0</v>
      </c>
      <c r="E1148" s="165">
        <f>'Order Form'!$M$11</f>
        <v>0</v>
      </c>
      <c r="F1148" s="165" t="str">
        <f>IF(ISBLANK('Order Form'!$M$12),"",'Order Form'!$M$12)</f>
        <v/>
      </c>
      <c r="G1148" s="165">
        <f t="shared" ca="1" si="76"/>
        <v>41493</v>
      </c>
      <c r="H1148" s="166">
        <f>'Order Form'!$M$13</f>
        <v>0</v>
      </c>
      <c r="I1148" s="169">
        <f>'Order Form'!F103</f>
        <v>11.5</v>
      </c>
      <c r="J1148" s="164">
        <f>'Order Form'!M103</f>
        <v>0</v>
      </c>
      <c r="K1148" s="164" t="str">
        <f t="shared" si="78"/>
        <v>F</v>
      </c>
      <c r="L1148" s="164">
        <f>IF('Pricing + Order Summary'!$O$13&gt;=5000,14,IF('Pricing + Order Summary'!$O$13&gt;=3500,15,IF('Pricing + Order Summary'!$O$13&gt;=2500,16,IF('Pricing + Order Summary'!$O$13&gt;=1000,23,21))))</f>
        <v>21</v>
      </c>
      <c r="M1148" s="164" t="str">
        <f t="shared" si="79"/>
        <v>SPR2014-3-0</v>
      </c>
    </row>
    <row r="1149" spans="1:13">
      <c r="A1149" s="167">
        <f>'Order Form'!A104</f>
        <v>100233</v>
      </c>
      <c r="B1149" s="167">
        <f>'Order Form'!A104</f>
        <v>100233</v>
      </c>
      <c r="C1149" s="168">
        <f t="shared" si="77"/>
        <v>100233</v>
      </c>
      <c r="D1149" s="164">
        <f>'Order Form'!$N$2</f>
        <v>0</v>
      </c>
      <c r="E1149" s="165">
        <f>'Order Form'!$M$11</f>
        <v>0</v>
      </c>
      <c r="F1149" s="165" t="str">
        <f>IF(ISBLANK('Order Form'!$M$12),"",'Order Form'!$M$12)</f>
        <v/>
      </c>
      <c r="G1149" s="165">
        <f t="shared" ca="1" si="76"/>
        <v>41493</v>
      </c>
      <c r="H1149" s="166">
        <f>'Order Form'!$M$13</f>
        <v>0</v>
      </c>
      <c r="I1149" s="169">
        <f>'Order Form'!F104</f>
        <v>11.5</v>
      </c>
      <c r="J1149" s="164">
        <f>'Order Form'!M104</f>
        <v>0</v>
      </c>
      <c r="K1149" s="164" t="str">
        <f t="shared" si="78"/>
        <v>F</v>
      </c>
      <c r="L1149" s="164">
        <f>IF('Pricing + Order Summary'!$O$13&gt;=5000,14,IF('Pricing + Order Summary'!$O$13&gt;=3500,15,IF('Pricing + Order Summary'!$O$13&gt;=2500,16,IF('Pricing + Order Summary'!$O$13&gt;=1000,23,21))))</f>
        <v>21</v>
      </c>
      <c r="M1149" s="164" t="str">
        <f t="shared" si="79"/>
        <v>SPR2014-3-0</v>
      </c>
    </row>
    <row r="1150" spans="1:13">
      <c r="A1150" s="167">
        <f>'Order Form'!A105</f>
        <v>100254</v>
      </c>
      <c r="B1150" s="167">
        <f>'Order Form'!A105</f>
        <v>100254</v>
      </c>
      <c r="C1150" s="168">
        <f t="shared" si="77"/>
        <v>100254</v>
      </c>
      <c r="D1150" s="164">
        <f>'Order Form'!$N$2</f>
        <v>0</v>
      </c>
      <c r="E1150" s="165">
        <f>'Order Form'!$M$11</f>
        <v>0</v>
      </c>
      <c r="F1150" s="165" t="str">
        <f>IF(ISBLANK('Order Form'!$M$12),"",'Order Form'!$M$12)</f>
        <v/>
      </c>
      <c r="G1150" s="165">
        <f t="shared" ca="1" si="76"/>
        <v>41493</v>
      </c>
      <c r="H1150" s="166">
        <f>'Order Form'!$M$13</f>
        <v>0</v>
      </c>
      <c r="I1150" s="169">
        <f>'Order Form'!F105</f>
        <v>11.5</v>
      </c>
      <c r="J1150" s="164">
        <f>'Order Form'!M105</f>
        <v>0</v>
      </c>
      <c r="K1150" s="164" t="str">
        <f t="shared" si="78"/>
        <v>F</v>
      </c>
      <c r="L1150" s="164">
        <f>IF('Pricing + Order Summary'!$O$13&gt;=5000,14,IF('Pricing + Order Summary'!$O$13&gt;=3500,15,IF('Pricing + Order Summary'!$O$13&gt;=2500,16,IF('Pricing + Order Summary'!$O$13&gt;=1000,23,21))))</f>
        <v>21</v>
      </c>
      <c r="M1150" s="164" t="str">
        <f t="shared" si="79"/>
        <v>SPR2014-3-0</v>
      </c>
    </row>
    <row r="1151" spans="1:13">
      <c r="A1151" s="167">
        <f>'Order Form'!A106</f>
        <v>100236</v>
      </c>
      <c r="B1151" s="167">
        <f>'Order Form'!A106</f>
        <v>100236</v>
      </c>
      <c r="C1151" s="168">
        <f t="shared" si="77"/>
        <v>100236</v>
      </c>
      <c r="D1151" s="164">
        <f>'Order Form'!$N$2</f>
        <v>0</v>
      </c>
      <c r="E1151" s="165">
        <f>'Order Form'!$M$11</f>
        <v>0</v>
      </c>
      <c r="F1151" s="165" t="str">
        <f>IF(ISBLANK('Order Form'!$M$12),"",'Order Form'!$M$12)</f>
        <v/>
      </c>
      <c r="G1151" s="165">
        <f t="shared" ca="1" si="76"/>
        <v>41493</v>
      </c>
      <c r="H1151" s="166">
        <f>'Order Form'!$M$13</f>
        <v>0</v>
      </c>
      <c r="I1151" s="169">
        <f>'Order Form'!F106</f>
        <v>11.5</v>
      </c>
      <c r="J1151" s="164">
        <f>'Order Form'!M106</f>
        <v>0</v>
      </c>
      <c r="K1151" s="164" t="str">
        <f t="shared" si="78"/>
        <v>F</v>
      </c>
      <c r="L1151" s="164">
        <f>IF('Pricing + Order Summary'!$O$13&gt;=5000,14,IF('Pricing + Order Summary'!$O$13&gt;=3500,15,IF('Pricing + Order Summary'!$O$13&gt;=2500,16,IF('Pricing + Order Summary'!$O$13&gt;=1000,23,21))))</f>
        <v>21</v>
      </c>
      <c r="M1151" s="164" t="str">
        <f t="shared" si="79"/>
        <v>SPR2014-3-0</v>
      </c>
    </row>
    <row r="1152" spans="1:13">
      <c r="A1152" s="167">
        <f>'Order Form'!A107</f>
        <v>100060</v>
      </c>
      <c r="B1152" s="167">
        <f>'Order Form'!A107</f>
        <v>100060</v>
      </c>
      <c r="C1152" s="168">
        <f t="shared" si="77"/>
        <v>100060</v>
      </c>
      <c r="D1152" s="164">
        <f>'Order Form'!$N$2</f>
        <v>0</v>
      </c>
      <c r="E1152" s="165">
        <f>'Order Form'!$M$11</f>
        <v>0</v>
      </c>
      <c r="F1152" s="165" t="str">
        <f>IF(ISBLANK('Order Form'!$M$12),"",'Order Form'!$M$12)</f>
        <v/>
      </c>
      <c r="G1152" s="165">
        <f t="shared" ca="1" si="76"/>
        <v>41493</v>
      </c>
      <c r="H1152" s="166">
        <f>'Order Form'!$M$13</f>
        <v>0</v>
      </c>
      <c r="I1152" s="169">
        <f>'Order Form'!F107</f>
        <v>11.5</v>
      </c>
      <c r="J1152" s="164">
        <f>'Order Form'!M107</f>
        <v>0</v>
      </c>
      <c r="K1152" s="164" t="str">
        <f t="shared" si="78"/>
        <v>F</v>
      </c>
      <c r="L1152" s="164">
        <f>IF('Pricing + Order Summary'!$O$13&gt;=5000,14,IF('Pricing + Order Summary'!$O$13&gt;=3500,15,IF('Pricing + Order Summary'!$O$13&gt;=2500,16,IF('Pricing + Order Summary'!$O$13&gt;=1000,23,21))))</f>
        <v>21</v>
      </c>
      <c r="M1152" s="164" t="str">
        <f t="shared" si="79"/>
        <v>SPR2014-3-0</v>
      </c>
    </row>
    <row r="1153" spans="1:13">
      <c r="A1153" s="167">
        <f>'Order Form'!A108</f>
        <v>100251</v>
      </c>
      <c r="B1153" s="167">
        <f>'Order Form'!A108</f>
        <v>100251</v>
      </c>
      <c r="C1153" s="168">
        <f t="shared" si="77"/>
        <v>100251</v>
      </c>
      <c r="D1153" s="164">
        <f>'Order Form'!$N$2</f>
        <v>0</v>
      </c>
      <c r="E1153" s="165">
        <f>'Order Form'!$M$11</f>
        <v>0</v>
      </c>
      <c r="F1153" s="165" t="str">
        <f>IF(ISBLANK('Order Form'!$M$12),"",'Order Form'!$M$12)</f>
        <v/>
      </c>
      <c r="G1153" s="165">
        <f t="shared" ca="1" si="76"/>
        <v>41493</v>
      </c>
      <c r="H1153" s="166">
        <f>'Order Form'!$M$13</f>
        <v>0</v>
      </c>
      <c r="I1153" s="169">
        <f>'Order Form'!F108</f>
        <v>11.5</v>
      </c>
      <c r="J1153" s="164">
        <f>'Order Form'!M108</f>
        <v>0</v>
      </c>
      <c r="K1153" s="164" t="str">
        <f t="shared" si="78"/>
        <v>F</v>
      </c>
      <c r="L1153" s="164">
        <f>IF('Pricing + Order Summary'!$O$13&gt;=5000,14,IF('Pricing + Order Summary'!$O$13&gt;=3500,15,IF('Pricing + Order Summary'!$O$13&gt;=2500,16,IF('Pricing + Order Summary'!$O$13&gt;=1000,23,21))))</f>
        <v>21</v>
      </c>
      <c r="M1153" s="164" t="str">
        <f t="shared" si="79"/>
        <v>SPR2014-3-0</v>
      </c>
    </row>
    <row r="1154" spans="1:13">
      <c r="A1154" s="167">
        <f>'Order Form'!A109</f>
        <v>100520</v>
      </c>
      <c r="B1154" s="167">
        <f>'Order Form'!A109</f>
        <v>100520</v>
      </c>
      <c r="C1154" s="168">
        <f t="shared" si="77"/>
        <v>100520</v>
      </c>
      <c r="D1154" s="164">
        <f>'Order Form'!$N$2</f>
        <v>0</v>
      </c>
      <c r="E1154" s="165">
        <f>'Order Form'!$M$11</f>
        <v>0</v>
      </c>
      <c r="F1154" s="165" t="str">
        <f>IF(ISBLANK('Order Form'!$M$12),"",'Order Form'!$M$12)</f>
        <v/>
      </c>
      <c r="G1154" s="165">
        <f t="shared" ref="G1154:G1217" ca="1" si="80">TODAY()</f>
        <v>41493</v>
      </c>
      <c r="H1154" s="166">
        <f>'Order Form'!$M$13</f>
        <v>0</v>
      </c>
      <c r="I1154" s="169">
        <f>'Order Form'!F109</f>
        <v>11.5</v>
      </c>
      <c r="J1154" s="164">
        <f>'Order Form'!M109</f>
        <v>0</v>
      </c>
      <c r="K1154" s="164" t="str">
        <f t="shared" si="78"/>
        <v>F</v>
      </c>
      <c r="L1154" s="164">
        <f>IF('Pricing + Order Summary'!$O$13&gt;=5000,14,IF('Pricing + Order Summary'!$O$13&gt;=3500,15,IF('Pricing + Order Summary'!$O$13&gt;=2500,16,IF('Pricing + Order Summary'!$O$13&gt;=1000,23,21))))</f>
        <v>21</v>
      </c>
      <c r="M1154" s="164" t="str">
        <f t="shared" si="79"/>
        <v>SPR2014-3-0</v>
      </c>
    </row>
    <row r="1155" spans="1:13">
      <c r="A1155" s="167">
        <f>'Order Form'!A110</f>
        <v>100519</v>
      </c>
      <c r="B1155" s="167">
        <f>'Order Form'!A110</f>
        <v>100519</v>
      </c>
      <c r="C1155" s="168">
        <f t="shared" si="77"/>
        <v>100519</v>
      </c>
      <c r="D1155" s="164">
        <f>'Order Form'!$N$2</f>
        <v>0</v>
      </c>
      <c r="E1155" s="165">
        <f>'Order Form'!$M$11</f>
        <v>0</v>
      </c>
      <c r="F1155" s="165" t="str">
        <f>IF(ISBLANK('Order Form'!$M$12),"",'Order Form'!$M$12)</f>
        <v/>
      </c>
      <c r="G1155" s="165">
        <f t="shared" ca="1" si="80"/>
        <v>41493</v>
      </c>
      <c r="H1155" s="166">
        <f>'Order Form'!$M$13</f>
        <v>0</v>
      </c>
      <c r="I1155" s="169">
        <f>'Order Form'!F110</f>
        <v>11.5</v>
      </c>
      <c r="J1155" s="164">
        <f>'Order Form'!M110</f>
        <v>0</v>
      </c>
      <c r="K1155" s="164" t="str">
        <f t="shared" si="78"/>
        <v>F</v>
      </c>
      <c r="L1155" s="164">
        <f>IF('Pricing + Order Summary'!$O$13&gt;=5000,14,IF('Pricing + Order Summary'!$O$13&gt;=3500,15,IF('Pricing + Order Summary'!$O$13&gt;=2500,16,IF('Pricing + Order Summary'!$O$13&gt;=1000,23,21))))</f>
        <v>21</v>
      </c>
      <c r="M1155" s="164" t="str">
        <f t="shared" si="79"/>
        <v>SPR2014-3-0</v>
      </c>
    </row>
    <row r="1156" spans="1:13">
      <c r="A1156" s="167">
        <f>'Order Form'!A111</f>
        <v>100509</v>
      </c>
      <c r="B1156" s="167">
        <f>'Order Form'!A111</f>
        <v>100509</v>
      </c>
      <c r="C1156" s="168">
        <f t="shared" si="77"/>
        <v>100509</v>
      </c>
      <c r="D1156" s="164">
        <f>'Order Form'!$N$2</f>
        <v>0</v>
      </c>
      <c r="E1156" s="165">
        <f>'Order Form'!$M$11</f>
        <v>0</v>
      </c>
      <c r="F1156" s="165" t="str">
        <f>IF(ISBLANK('Order Form'!$M$12),"",'Order Form'!$M$12)</f>
        <v/>
      </c>
      <c r="G1156" s="165">
        <f t="shared" ca="1" si="80"/>
        <v>41493</v>
      </c>
      <c r="H1156" s="166">
        <f>'Order Form'!$M$13</f>
        <v>0</v>
      </c>
      <c r="I1156" s="169">
        <f>'Order Form'!F111</f>
        <v>11.5</v>
      </c>
      <c r="J1156" s="164">
        <f>'Order Form'!M111</f>
        <v>0</v>
      </c>
      <c r="K1156" s="164" t="str">
        <f t="shared" si="78"/>
        <v>F</v>
      </c>
      <c r="L1156" s="164">
        <f>IF('Pricing + Order Summary'!$O$13&gt;=5000,14,IF('Pricing + Order Summary'!$O$13&gt;=3500,15,IF('Pricing + Order Summary'!$O$13&gt;=2500,16,IF('Pricing + Order Summary'!$O$13&gt;=1000,23,21))))</f>
        <v>21</v>
      </c>
      <c r="M1156" s="164" t="str">
        <f t="shared" si="79"/>
        <v>SPR2014-3-0</v>
      </c>
    </row>
    <row r="1157" spans="1:13">
      <c r="A1157" s="167">
        <f>'Order Form'!A112</f>
        <v>100510</v>
      </c>
      <c r="B1157" s="167">
        <f>'Order Form'!A112</f>
        <v>100510</v>
      </c>
      <c r="C1157" s="168">
        <f t="shared" si="77"/>
        <v>100510</v>
      </c>
      <c r="D1157" s="164">
        <f>'Order Form'!$N$2</f>
        <v>0</v>
      </c>
      <c r="E1157" s="165">
        <f>'Order Form'!$M$11</f>
        <v>0</v>
      </c>
      <c r="F1157" s="165" t="str">
        <f>IF(ISBLANK('Order Form'!$M$12),"",'Order Form'!$M$12)</f>
        <v/>
      </c>
      <c r="G1157" s="165">
        <f t="shared" ca="1" si="80"/>
        <v>41493</v>
      </c>
      <c r="H1157" s="166">
        <f>'Order Form'!$M$13</f>
        <v>0</v>
      </c>
      <c r="I1157" s="169">
        <f>'Order Form'!F112</f>
        <v>11.5</v>
      </c>
      <c r="J1157" s="164">
        <f>'Order Form'!M112</f>
        <v>0</v>
      </c>
      <c r="K1157" s="164" t="str">
        <f t="shared" si="78"/>
        <v>F</v>
      </c>
      <c r="L1157" s="164">
        <f>IF('Pricing + Order Summary'!$O$13&gt;=5000,14,IF('Pricing + Order Summary'!$O$13&gt;=3500,15,IF('Pricing + Order Summary'!$O$13&gt;=2500,16,IF('Pricing + Order Summary'!$O$13&gt;=1000,23,21))))</f>
        <v>21</v>
      </c>
      <c r="M1157" s="164" t="str">
        <f t="shared" si="79"/>
        <v>SPR2014-3-0</v>
      </c>
    </row>
    <row r="1158" spans="1:13">
      <c r="A1158" s="167">
        <f>'Order Form'!A113</f>
        <v>100091</v>
      </c>
      <c r="B1158" s="167">
        <f>'Order Form'!A113</f>
        <v>100091</v>
      </c>
      <c r="C1158" s="168">
        <f t="shared" si="77"/>
        <v>100091</v>
      </c>
      <c r="D1158" s="164">
        <f>'Order Form'!$N$2</f>
        <v>0</v>
      </c>
      <c r="E1158" s="165">
        <f>'Order Form'!$M$11</f>
        <v>0</v>
      </c>
      <c r="F1158" s="165" t="str">
        <f>IF(ISBLANK('Order Form'!$M$12),"",'Order Form'!$M$12)</f>
        <v/>
      </c>
      <c r="G1158" s="165">
        <f t="shared" ca="1" si="80"/>
        <v>41493</v>
      </c>
      <c r="H1158" s="166">
        <f>'Order Form'!$M$13</f>
        <v>0</v>
      </c>
      <c r="I1158" s="169">
        <f>'Order Form'!F113</f>
        <v>11.5</v>
      </c>
      <c r="J1158" s="164">
        <f>'Order Form'!M113</f>
        <v>0</v>
      </c>
      <c r="K1158" s="164" t="str">
        <f t="shared" si="78"/>
        <v>F</v>
      </c>
      <c r="L1158" s="164">
        <f>IF('Pricing + Order Summary'!$O$13&gt;=5000,14,IF('Pricing + Order Summary'!$O$13&gt;=3500,15,IF('Pricing + Order Summary'!$O$13&gt;=2500,16,IF('Pricing + Order Summary'!$O$13&gt;=1000,23,21))))</f>
        <v>21</v>
      </c>
      <c r="M1158" s="164" t="str">
        <f t="shared" si="79"/>
        <v>SPR2014-3-0</v>
      </c>
    </row>
    <row r="1159" spans="1:13">
      <c r="A1159" s="167">
        <f>'Order Form'!A114</f>
        <v>100063</v>
      </c>
      <c r="B1159" s="167">
        <f>'Order Form'!A114</f>
        <v>100063</v>
      </c>
      <c r="C1159" s="168">
        <f t="shared" si="77"/>
        <v>100063</v>
      </c>
      <c r="D1159" s="164">
        <f>'Order Form'!$N$2</f>
        <v>0</v>
      </c>
      <c r="E1159" s="165">
        <f>'Order Form'!$M$11</f>
        <v>0</v>
      </c>
      <c r="F1159" s="165" t="str">
        <f>IF(ISBLANK('Order Form'!$M$12),"",'Order Form'!$M$12)</f>
        <v/>
      </c>
      <c r="G1159" s="165">
        <f t="shared" ca="1" si="80"/>
        <v>41493</v>
      </c>
      <c r="H1159" s="166">
        <f>'Order Form'!$M$13</f>
        <v>0</v>
      </c>
      <c r="I1159" s="169">
        <f>'Order Form'!F114</f>
        <v>11.5</v>
      </c>
      <c r="J1159" s="164">
        <f>'Order Form'!M114</f>
        <v>0</v>
      </c>
      <c r="K1159" s="164" t="str">
        <f t="shared" si="78"/>
        <v>F</v>
      </c>
      <c r="L1159" s="164">
        <f>IF('Pricing + Order Summary'!$O$13&gt;=5000,14,IF('Pricing + Order Summary'!$O$13&gt;=3500,15,IF('Pricing + Order Summary'!$O$13&gt;=2500,16,IF('Pricing + Order Summary'!$O$13&gt;=1000,23,21))))</f>
        <v>21</v>
      </c>
      <c r="M1159" s="164" t="str">
        <f t="shared" si="79"/>
        <v>SPR2014-3-0</v>
      </c>
    </row>
    <row r="1160" spans="1:13">
      <c r="A1160" s="167">
        <f>'Order Form'!A115</f>
        <v>100086</v>
      </c>
      <c r="B1160" s="167">
        <f>'Order Form'!A115</f>
        <v>100086</v>
      </c>
      <c r="C1160" s="168">
        <f t="shared" si="77"/>
        <v>100086</v>
      </c>
      <c r="D1160" s="164">
        <f>'Order Form'!$N$2</f>
        <v>0</v>
      </c>
      <c r="E1160" s="165">
        <f>'Order Form'!$M$11</f>
        <v>0</v>
      </c>
      <c r="F1160" s="165" t="str">
        <f>IF(ISBLANK('Order Form'!$M$12),"",'Order Form'!$M$12)</f>
        <v/>
      </c>
      <c r="G1160" s="165">
        <f t="shared" ca="1" si="80"/>
        <v>41493</v>
      </c>
      <c r="H1160" s="166">
        <f>'Order Form'!$M$13</f>
        <v>0</v>
      </c>
      <c r="I1160" s="169">
        <f>'Order Form'!F115</f>
        <v>11.5</v>
      </c>
      <c r="J1160" s="164">
        <f>'Order Form'!M115</f>
        <v>0</v>
      </c>
      <c r="K1160" s="164" t="str">
        <f t="shared" si="78"/>
        <v>F</v>
      </c>
      <c r="L1160" s="164">
        <f>IF('Pricing + Order Summary'!$O$13&gt;=5000,14,IF('Pricing + Order Summary'!$O$13&gt;=3500,15,IF('Pricing + Order Summary'!$O$13&gt;=2500,16,IF('Pricing + Order Summary'!$O$13&gt;=1000,23,21))))</f>
        <v>21</v>
      </c>
      <c r="M1160" s="164" t="str">
        <f t="shared" si="79"/>
        <v>SPR2014-3-0</v>
      </c>
    </row>
    <row r="1161" spans="1:13">
      <c r="A1161" s="167">
        <f>'Order Form'!A116</f>
        <v>100860</v>
      </c>
      <c r="B1161" s="167">
        <f>'Order Form'!A116</f>
        <v>100860</v>
      </c>
      <c r="C1161" s="168">
        <f t="shared" si="77"/>
        <v>100860</v>
      </c>
      <c r="D1161" s="164">
        <f>'Order Form'!$N$2</f>
        <v>0</v>
      </c>
      <c r="E1161" s="165">
        <f>'Order Form'!$M$11</f>
        <v>0</v>
      </c>
      <c r="F1161" s="165" t="str">
        <f>IF(ISBLANK('Order Form'!$M$12),"",'Order Form'!$M$12)</f>
        <v/>
      </c>
      <c r="G1161" s="165">
        <f t="shared" ca="1" si="80"/>
        <v>41493</v>
      </c>
      <c r="H1161" s="166">
        <f>'Order Form'!$M$13</f>
        <v>0</v>
      </c>
      <c r="I1161" s="169">
        <f>'Order Form'!F116</f>
        <v>11.5</v>
      </c>
      <c r="J1161" s="164">
        <f>'Order Form'!M116</f>
        <v>0</v>
      </c>
      <c r="K1161" s="164" t="str">
        <f t="shared" si="78"/>
        <v>F</v>
      </c>
      <c r="L1161" s="164">
        <f>IF('Pricing + Order Summary'!$O$13&gt;=5000,14,IF('Pricing + Order Summary'!$O$13&gt;=3500,15,IF('Pricing + Order Summary'!$O$13&gt;=2500,16,IF('Pricing + Order Summary'!$O$13&gt;=1000,23,21))))</f>
        <v>21</v>
      </c>
      <c r="M1161" s="164" t="str">
        <f t="shared" si="79"/>
        <v>SPR2014-3-0</v>
      </c>
    </row>
    <row r="1162" spans="1:13">
      <c r="A1162" s="167">
        <f>'Order Form'!A117</f>
        <v>107735</v>
      </c>
      <c r="B1162" s="167">
        <f>'Order Form'!A117</f>
        <v>107735</v>
      </c>
      <c r="C1162" s="168">
        <f t="shared" si="77"/>
        <v>107735</v>
      </c>
      <c r="D1162" s="164">
        <f>'Order Form'!$N$2</f>
        <v>0</v>
      </c>
      <c r="E1162" s="165">
        <f>'Order Form'!$M$11</f>
        <v>0</v>
      </c>
      <c r="F1162" s="165" t="str">
        <f>IF(ISBLANK('Order Form'!$M$12),"",'Order Form'!$M$12)</f>
        <v/>
      </c>
      <c r="G1162" s="165">
        <f t="shared" ca="1" si="80"/>
        <v>41493</v>
      </c>
      <c r="H1162" s="166">
        <f>'Order Form'!$M$13</f>
        <v>0</v>
      </c>
      <c r="I1162" s="169">
        <f>'Order Form'!F117</f>
        <v>11.5</v>
      </c>
      <c r="J1162" s="164">
        <f>'Order Form'!M117</f>
        <v>0</v>
      </c>
      <c r="K1162" s="164" t="str">
        <f t="shared" si="78"/>
        <v>F</v>
      </c>
      <c r="L1162" s="164">
        <f>IF('Pricing + Order Summary'!$O$13&gt;=5000,14,IF('Pricing + Order Summary'!$O$13&gt;=3500,15,IF('Pricing + Order Summary'!$O$13&gt;=2500,16,IF('Pricing + Order Summary'!$O$13&gt;=1000,23,21))))</f>
        <v>21</v>
      </c>
      <c r="M1162" s="164" t="str">
        <f t="shared" si="79"/>
        <v>SPR2014-3-0</v>
      </c>
    </row>
    <row r="1163" spans="1:13">
      <c r="A1163" s="167">
        <f>'Order Form'!A118</f>
        <v>107736</v>
      </c>
      <c r="B1163" s="167">
        <f>'Order Form'!A118</f>
        <v>107736</v>
      </c>
      <c r="C1163" s="168">
        <f t="shared" si="77"/>
        <v>107736</v>
      </c>
      <c r="D1163" s="164">
        <f>'Order Form'!$N$2</f>
        <v>0</v>
      </c>
      <c r="E1163" s="165">
        <f>'Order Form'!$M$11</f>
        <v>0</v>
      </c>
      <c r="F1163" s="165" t="str">
        <f>IF(ISBLANK('Order Form'!$M$12),"",'Order Form'!$M$12)</f>
        <v/>
      </c>
      <c r="G1163" s="165">
        <f t="shared" ca="1" si="80"/>
        <v>41493</v>
      </c>
      <c r="H1163" s="166">
        <f>'Order Form'!$M$13</f>
        <v>0</v>
      </c>
      <c r="I1163" s="169">
        <f>'Order Form'!F118</f>
        <v>11.5</v>
      </c>
      <c r="J1163" s="164">
        <f>'Order Form'!M118</f>
        <v>0</v>
      </c>
      <c r="K1163" s="164" t="str">
        <f t="shared" si="78"/>
        <v>F</v>
      </c>
      <c r="L1163" s="164">
        <f>IF('Pricing + Order Summary'!$O$13&gt;=5000,14,IF('Pricing + Order Summary'!$O$13&gt;=3500,15,IF('Pricing + Order Summary'!$O$13&gt;=2500,16,IF('Pricing + Order Summary'!$O$13&gt;=1000,23,21))))</f>
        <v>21</v>
      </c>
      <c r="M1163" s="164" t="str">
        <f t="shared" si="79"/>
        <v>SPR2014-3-0</v>
      </c>
    </row>
    <row r="1164" spans="1:13">
      <c r="A1164" s="167">
        <f>'Order Form'!A119</f>
        <v>100216</v>
      </c>
      <c r="B1164" s="167">
        <f>'Order Form'!A119</f>
        <v>100216</v>
      </c>
      <c r="C1164" s="168">
        <f t="shared" si="77"/>
        <v>100216</v>
      </c>
      <c r="D1164" s="164">
        <f>'Order Form'!$N$2</f>
        <v>0</v>
      </c>
      <c r="E1164" s="165">
        <f>'Order Form'!$M$11</f>
        <v>0</v>
      </c>
      <c r="F1164" s="165" t="str">
        <f>IF(ISBLANK('Order Form'!$M$12),"",'Order Form'!$M$12)</f>
        <v/>
      </c>
      <c r="G1164" s="165">
        <f t="shared" ca="1" si="80"/>
        <v>41493</v>
      </c>
      <c r="H1164" s="166">
        <f>'Order Form'!$M$13</f>
        <v>0</v>
      </c>
      <c r="I1164" s="169">
        <f>'Order Form'!F119</f>
        <v>11.5</v>
      </c>
      <c r="J1164" s="164">
        <f>'Order Form'!M119</f>
        <v>0</v>
      </c>
      <c r="K1164" s="164" t="str">
        <f t="shared" si="78"/>
        <v>F</v>
      </c>
      <c r="L1164" s="164">
        <f>IF('Pricing + Order Summary'!$O$13&gt;=5000,14,IF('Pricing + Order Summary'!$O$13&gt;=3500,15,IF('Pricing + Order Summary'!$O$13&gt;=2500,16,IF('Pricing + Order Summary'!$O$13&gt;=1000,23,21))))</f>
        <v>21</v>
      </c>
      <c r="M1164" s="164" t="str">
        <f t="shared" si="79"/>
        <v>SPR2014-3-0</v>
      </c>
    </row>
    <row r="1165" spans="1:13">
      <c r="A1165" s="167">
        <f>'Order Form'!A120</f>
        <v>100219</v>
      </c>
      <c r="B1165" s="167">
        <f>'Order Form'!A120</f>
        <v>100219</v>
      </c>
      <c r="C1165" s="168">
        <f t="shared" si="77"/>
        <v>100219</v>
      </c>
      <c r="D1165" s="164">
        <f>'Order Form'!$N$2</f>
        <v>0</v>
      </c>
      <c r="E1165" s="165">
        <f>'Order Form'!$M$11</f>
        <v>0</v>
      </c>
      <c r="F1165" s="165" t="str">
        <f>IF(ISBLANK('Order Form'!$M$12),"",'Order Form'!$M$12)</f>
        <v/>
      </c>
      <c r="G1165" s="165">
        <f t="shared" ca="1" si="80"/>
        <v>41493</v>
      </c>
      <c r="H1165" s="166">
        <f>'Order Form'!$M$13</f>
        <v>0</v>
      </c>
      <c r="I1165" s="169">
        <f>'Order Form'!F120</f>
        <v>11.5</v>
      </c>
      <c r="J1165" s="164">
        <f>'Order Form'!M120</f>
        <v>0</v>
      </c>
      <c r="K1165" s="164" t="str">
        <f t="shared" si="78"/>
        <v>F</v>
      </c>
      <c r="L1165" s="164">
        <f>IF('Pricing + Order Summary'!$O$13&gt;=5000,14,IF('Pricing + Order Summary'!$O$13&gt;=3500,15,IF('Pricing + Order Summary'!$O$13&gt;=2500,16,IF('Pricing + Order Summary'!$O$13&gt;=1000,23,21))))</f>
        <v>21</v>
      </c>
      <c r="M1165" s="164" t="str">
        <f t="shared" si="79"/>
        <v>SPR2014-3-0</v>
      </c>
    </row>
    <row r="1166" spans="1:13">
      <c r="A1166" s="167">
        <f>'Order Form'!A121</f>
        <v>107725</v>
      </c>
      <c r="B1166" s="167">
        <f>'Order Form'!A121</f>
        <v>107725</v>
      </c>
      <c r="C1166" s="168">
        <f t="shared" si="77"/>
        <v>107725</v>
      </c>
      <c r="D1166" s="164">
        <f>'Order Form'!$N$2</f>
        <v>0</v>
      </c>
      <c r="E1166" s="165">
        <f>'Order Form'!$M$11</f>
        <v>0</v>
      </c>
      <c r="F1166" s="165" t="str">
        <f>IF(ISBLANK('Order Form'!$M$12),"",'Order Form'!$M$12)</f>
        <v/>
      </c>
      <c r="G1166" s="165">
        <f t="shared" ca="1" si="80"/>
        <v>41493</v>
      </c>
      <c r="H1166" s="166">
        <f>'Order Form'!$M$13</f>
        <v>0</v>
      </c>
      <c r="I1166" s="169">
        <f>'Order Form'!F121</f>
        <v>11.5</v>
      </c>
      <c r="J1166" s="164">
        <f>'Order Form'!M121</f>
        <v>0</v>
      </c>
      <c r="K1166" s="164" t="str">
        <f t="shared" si="78"/>
        <v>F</v>
      </c>
      <c r="L1166" s="164">
        <f>IF('Pricing + Order Summary'!$O$13&gt;=5000,14,IF('Pricing + Order Summary'!$O$13&gt;=3500,15,IF('Pricing + Order Summary'!$O$13&gt;=2500,16,IF('Pricing + Order Summary'!$O$13&gt;=1000,23,21))))</f>
        <v>21</v>
      </c>
      <c r="M1166" s="164" t="str">
        <f t="shared" si="79"/>
        <v>SPR2014-3-0</v>
      </c>
    </row>
    <row r="1167" spans="1:13">
      <c r="A1167" s="167">
        <f>'Order Form'!A122</f>
        <v>107727</v>
      </c>
      <c r="B1167" s="167">
        <f>'Order Form'!A122</f>
        <v>107727</v>
      </c>
      <c r="C1167" s="168">
        <f t="shared" si="77"/>
        <v>107727</v>
      </c>
      <c r="D1167" s="164">
        <f>'Order Form'!$N$2</f>
        <v>0</v>
      </c>
      <c r="E1167" s="165">
        <f>'Order Form'!$M$11</f>
        <v>0</v>
      </c>
      <c r="F1167" s="165" t="str">
        <f>IF(ISBLANK('Order Form'!$M$12),"",'Order Form'!$M$12)</f>
        <v/>
      </c>
      <c r="G1167" s="165">
        <f t="shared" ca="1" si="80"/>
        <v>41493</v>
      </c>
      <c r="H1167" s="166">
        <f>'Order Form'!$M$13</f>
        <v>0</v>
      </c>
      <c r="I1167" s="169">
        <f>'Order Form'!F122</f>
        <v>11.5</v>
      </c>
      <c r="J1167" s="164">
        <f>'Order Form'!M122</f>
        <v>0</v>
      </c>
      <c r="K1167" s="164" t="str">
        <f t="shared" si="78"/>
        <v>F</v>
      </c>
      <c r="L1167" s="164">
        <f>IF('Pricing + Order Summary'!$O$13&gt;=5000,14,IF('Pricing + Order Summary'!$O$13&gt;=3500,15,IF('Pricing + Order Summary'!$O$13&gt;=2500,16,IF('Pricing + Order Summary'!$O$13&gt;=1000,23,21))))</f>
        <v>21</v>
      </c>
      <c r="M1167" s="164" t="str">
        <f t="shared" si="79"/>
        <v>SPR2014-3-0</v>
      </c>
    </row>
    <row r="1168" spans="1:13">
      <c r="A1168" s="167">
        <f>'Order Form'!A123</f>
        <v>107726</v>
      </c>
      <c r="B1168" s="167">
        <f>'Order Form'!A123</f>
        <v>107726</v>
      </c>
      <c r="C1168" s="168">
        <f t="shared" si="77"/>
        <v>107726</v>
      </c>
      <c r="D1168" s="164">
        <f>'Order Form'!$N$2</f>
        <v>0</v>
      </c>
      <c r="E1168" s="165">
        <f>'Order Form'!$M$11</f>
        <v>0</v>
      </c>
      <c r="F1168" s="165" t="str">
        <f>IF(ISBLANK('Order Form'!$M$12),"",'Order Form'!$M$12)</f>
        <v/>
      </c>
      <c r="G1168" s="165">
        <f t="shared" ca="1" si="80"/>
        <v>41493</v>
      </c>
      <c r="H1168" s="166">
        <f>'Order Form'!$M$13</f>
        <v>0</v>
      </c>
      <c r="I1168" s="169">
        <f>'Order Form'!F123</f>
        <v>11.5</v>
      </c>
      <c r="J1168" s="164">
        <f>'Order Form'!M123</f>
        <v>0</v>
      </c>
      <c r="K1168" s="164" t="str">
        <f t="shared" si="78"/>
        <v>F</v>
      </c>
      <c r="L1168" s="164">
        <f>IF('Pricing + Order Summary'!$O$13&gt;=5000,14,IF('Pricing + Order Summary'!$O$13&gt;=3500,15,IF('Pricing + Order Summary'!$O$13&gt;=2500,16,IF('Pricing + Order Summary'!$O$13&gt;=1000,23,21))))</f>
        <v>21</v>
      </c>
      <c r="M1168" s="164" t="str">
        <f t="shared" si="79"/>
        <v>SPR2014-3-0</v>
      </c>
    </row>
    <row r="1169" spans="1:13">
      <c r="A1169" s="167">
        <f>'Order Form'!A124</f>
        <v>100503</v>
      </c>
      <c r="B1169" s="167">
        <f>'Order Form'!A124</f>
        <v>100503</v>
      </c>
      <c r="C1169" s="168">
        <f t="shared" si="77"/>
        <v>100503</v>
      </c>
      <c r="D1169" s="164">
        <f>'Order Form'!$N$2</f>
        <v>0</v>
      </c>
      <c r="E1169" s="165">
        <f>'Order Form'!$M$11</f>
        <v>0</v>
      </c>
      <c r="F1169" s="165" t="str">
        <f>IF(ISBLANK('Order Form'!$M$12),"",'Order Form'!$M$12)</f>
        <v/>
      </c>
      <c r="G1169" s="165">
        <f t="shared" ca="1" si="80"/>
        <v>41493</v>
      </c>
      <c r="H1169" s="166">
        <f>'Order Form'!$M$13</f>
        <v>0</v>
      </c>
      <c r="I1169" s="169">
        <f>'Order Form'!F124</f>
        <v>11.5</v>
      </c>
      <c r="J1169" s="164">
        <f>'Order Form'!M124</f>
        <v>0</v>
      </c>
      <c r="K1169" s="164" t="str">
        <f t="shared" si="78"/>
        <v>F</v>
      </c>
      <c r="L1169" s="164">
        <f>IF('Pricing + Order Summary'!$O$13&gt;=5000,14,IF('Pricing + Order Summary'!$O$13&gt;=3500,15,IF('Pricing + Order Summary'!$O$13&gt;=2500,16,IF('Pricing + Order Summary'!$O$13&gt;=1000,23,21))))</f>
        <v>21</v>
      </c>
      <c r="M1169" s="164" t="str">
        <f t="shared" si="79"/>
        <v>SPR2014-3-0</v>
      </c>
    </row>
    <row r="1170" spans="1:13">
      <c r="A1170" s="167">
        <f>'Order Form'!A125</f>
        <v>100250</v>
      </c>
      <c r="B1170" s="167">
        <f>'Order Form'!A125</f>
        <v>100250</v>
      </c>
      <c r="C1170" s="168">
        <f t="shared" si="77"/>
        <v>100250</v>
      </c>
      <c r="D1170" s="164">
        <f>'Order Form'!$N$2</f>
        <v>0</v>
      </c>
      <c r="E1170" s="165">
        <f>'Order Form'!$M$11</f>
        <v>0</v>
      </c>
      <c r="F1170" s="165" t="str">
        <f>IF(ISBLANK('Order Form'!$M$12),"",'Order Form'!$M$12)</f>
        <v/>
      </c>
      <c r="G1170" s="165">
        <f t="shared" ca="1" si="80"/>
        <v>41493</v>
      </c>
      <c r="H1170" s="166">
        <f>'Order Form'!$M$13</f>
        <v>0</v>
      </c>
      <c r="I1170" s="169">
        <f>'Order Form'!F125</f>
        <v>11.5</v>
      </c>
      <c r="J1170" s="164">
        <f>'Order Form'!M125</f>
        <v>0</v>
      </c>
      <c r="K1170" s="164" t="str">
        <f t="shared" si="78"/>
        <v>F</v>
      </c>
      <c r="L1170" s="164">
        <f>IF('Pricing + Order Summary'!$O$13&gt;=5000,14,IF('Pricing + Order Summary'!$O$13&gt;=3500,15,IF('Pricing + Order Summary'!$O$13&gt;=2500,16,IF('Pricing + Order Summary'!$O$13&gt;=1000,23,21))))</f>
        <v>21</v>
      </c>
      <c r="M1170" s="164" t="str">
        <f t="shared" si="79"/>
        <v>SPR2014-3-0</v>
      </c>
    </row>
    <row r="1171" spans="1:13">
      <c r="A1171" s="167">
        <f>'Order Form'!A126</f>
        <v>100069</v>
      </c>
      <c r="B1171" s="167">
        <f>'Order Form'!A126</f>
        <v>100069</v>
      </c>
      <c r="C1171" s="168">
        <f t="shared" si="77"/>
        <v>100069</v>
      </c>
      <c r="D1171" s="164">
        <f>'Order Form'!$N$2</f>
        <v>0</v>
      </c>
      <c r="E1171" s="165">
        <f>'Order Form'!$M$11</f>
        <v>0</v>
      </c>
      <c r="F1171" s="165" t="str">
        <f>IF(ISBLANK('Order Form'!$M$12),"",'Order Form'!$M$12)</f>
        <v/>
      </c>
      <c r="G1171" s="165">
        <f t="shared" ca="1" si="80"/>
        <v>41493</v>
      </c>
      <c r="H1171" s="166">
        <f>'Order Form'!$M$13</f>
        <v>0</v>
      </c>
      <c r="I1171" s="169">
        <f>'Order Form'!F126</f>
        <v>11.5</v>
      </c>
      <c r="J1171" s="164">
        <f>'Order Form'!M126</f>
        <v>0</v>
      </c>
      <c r="K1171" s="164" t="str">
        <f t="shared" si="78"/>
        <v>F</v>
      </c>
      <c r="L1171" s="164">
        <f>IF('Pricing + Order Summary'!$O$13&gt;=5000,14,IF('Pricing + Order Summary'!$O$13&gt;=3500,15,IF('Pricing + Order Summary'!$O$13&gt;=2500,16,IF('Pricing + Order Summary'!$O$13&gt;=1000,23,21))))</f>
        <v>21</v>
      </c>
      <c r="M1171" s="164" t="str">
        <f t="shared" si="79"/>
        <v>SPR2014-3-0</v>
      </c>
    </row>
    <row r="1172" spans="1:13">
      <c r="A1172" s="167">
        <f>'Order Form'!A127</f>
        <v>107738</v>
      </c>
      <c r="B1172" s="167">
        <f>'Order Form'!A127</f>
        <v>107738</v>
      </c>
      <c r="C1172" s="168">
        <f t="shared" si="77"/>
        <v>107738</v>
      </c>
      <c r="D1172" s="164">
        <f>'Order Form'!$N$2</f>
        <v>0</v>
      </c>
      <c r="E1172" s="165">
        <f>'Order Form'!$M$11</f>
        <v>0</v>
      </c>
      <c r="F1172" s="165" t="str">
        <f>IF(ISBLANK('Order Form'!$M$12),"",'Order Form'!$M$12)</f>
        <v/>
      </c>
      <c r="G1172" s="165">
        <f t="shared" ca="1" si="80"/>
        <v>41493</v>
      </c>
      <c r="H1172" s="166">
        <f>'Order Form'!$M$13</f>
        <v>0</v>
      </c>
      <c r="I1172" s="169">
        <f>'Order Form'!F127</f>
        <v>11.5</v>
      </c>
      <c r="J1172" s="164">
        <f>'Order Form'!M127</f>
        <v>0</v>
      </c>
      <c r="K1172" s="164" t="str">
        <f t="shared" si="78"/>
        <v>F</v>
      </c>
      <c r="L1172" s="164">
        <f>IF('Pricing + Order Summary'!$O$13&gt;=5000,14,IF('Pricing + Order Summary'!$O$13&gt;=3500,15,IF('Pricing + Order Summary'!$O$13&gt;=2500,16,IF('Pricing + Order Summary'!$O$13&gt;=1000,23,21))))</f>
        <v>21</v>
      </c>
      <c r="M1172" s="164" t="str">
        <f t="shared" si="79"/>
        <v>SPR2014-3-0</v>
      </c>
    </row>
    <row r="1173" spans="1:13">
      <c r="A1173" s="167">
        <f>'Order Form'!A128</f>
        <v>107712</v>
      </c>
      <c r="B1173" s="167">
        <f>'Order Form'!A128</f>
        <v>107712</v>
      </c>
      <c r="C1173" s="168">
        <f t="shared" si="77"/>
        <v>107712</v>
      </c>
      <c r="D1173" s="164">
        <f>'Order Form'!$N$2</f>
        <v>0</v>
      </c>
      <c r="E1173" s="165">
        <f>'Order Form'!$M$11</f>
        <v>0</v>
      </c>
      <c r="F1173" s="165" t="str">
        <f>IF(ISBLANK('Order Form'!$M$12),"",'Order Form'!$M$12)</f>
        <v/>
      </c>
      <c r="G1173" s="165">
        <f t="shared" ca="1" si="80"/>
        <v>41493</v>
      </c>
      <c r="H1173" s="166">
        <f>'Order Form'!$M$13</f>
        <v>0</v>
      </c>
      <c r="I1173" s="169">
        <f>'Order Form'!F128</f>
        <v>11.5</v>
      </c>
      <c r="J1173" s="164">
        <f>'Order Form'!M128</f>
        <v>0</v>
      </c>
      <c r="K1173" s="164" t="str">
        <f t="shared" si="78"/>
        <v>F</v>
      </c>
      <c r="L1173" s="164">
        <f>IF('Pricing + Order Summary'!$O$13&gt;=5000,14,IF('Pricing + Order Summary'!$O$13&gt;=3500,15,IF('Pricing + Order Summary'!$O$13&gt;=2500,16,IF('Pricing + Order Summary'!$O$13&gt;=1000,23,21))))</f>
        <v>21</v>
      </c>
      <c r="M1173" s="164" t="str">
        <f t="shared" si="79"/>
        <v>SPR2014-3-0</v>
      </c>
    </row>
    <row r="1174" spans="1:13">
      <c r="A1174" s="167">
        <f>'Order Form'!A129</f>
        <v>107731</v>
      </c>
      <c r="B1174" s="167">
        <f>'Order Form'!A129</f>
        <v>107731</v>
      </c>
      <c r="C1174" s="168">
        <f t="shared" si="77"/>
        <v>107731</v>
      </c>
      <c r="D1174" s="164">
        <f>'Order Form'!$N$2</f>
        <v>0</v>
      </c>
      <c r="E1174" s="165">
        <f>'Order Form'!$M$11</f>
        <v>0</v>
      </c>
      <c r="F1174" s="165" t="str">
        <f>IF(ISBLANK('Order Form'!$M$12),"",'Order Form'!$M$12)</f>
        <v/>
      </c>
      <c r="G1174" s="165">
        <f t="shared" ca="1" si="80"/>
        <v>41493</v>
      </c>
      <c r="H1174" s="166">
        <f>'Order Form'!$M$13</f>
        <v>0</v>
      </c>
      <c r="I1174" s="169">
        <f>'Order Form'!F129</f>
        <v>11.5</v>
      </c>
      <c r="J1174" s="164">
        <f>'Order Form'!M129</f>
        <v>0</v>
      </c>
      <c r="K1174" s="164" t="str">
        <f t="shared" si="78"/>
        <v>F</v>
      </c>
      <c r="L1174" s="164">
        <f>IF('Pricing + Order Summary'!$O$13&gt;=5000,14,IF('Pricing + Order Summary'!$O$13&gt;=3500,15,IF('Pricing + Order Summary'!$O$13&gt;=2500,16,IF('Pricing + Order Summary'!$O$13&gt;=1000,23,21))))</f>
        <v>21</v>
      </c>
      <c r="M1174" s="164" t="str">
        <f t="shared" si="79"/>
        <v>SPR2014-3-0</v>
      </c>
    </row>
    <row r="1175" spans="1:13">
      <c r="A1175" s="167">
        <f>'Order Form'!A130</f>
        <v>107720</v>
      </c>
      <c r="B1175" s="167">
        <f>'Order Form'!A130</f>
        <v>107720</v>
      </c>
      <c r="C1175" s="168">
        <f t="shared" si="77"/>
        <v>107720</v>
      </c>
      <c r="D1175" s="164">
        <f>'Order Form'!$N$2</f>
        <v>0</v>
      </c>
      <c r="E1175" s="165">
        <f>'Order Form'!$M$11</f>
        <v>0</v>
      </c>
      <c r="F1175" s="165" t="str">
        <f>IF(ISBLANK('Order Form'!$M$12),"",'Order Form'!$M$12)</f>
        <v/>
      </c>
      <c r="G1175" s="165">
        <f t="shared" ca="1" si="80"/>
        <v>41493</v>
      </c>
      <c r="H1175" s="166">
        <f>'Order Form'!$M$13</f>
        <v>0</v>
      </c>
      <c r="I1175" s="169">
        <f>'Order Form'!F130</f>
        <v>11.5</v>
      </c>
      <c r="J1175" s="164">
        <f>'Order Form'!M130</f>
        <v>0</v>
      </c>
      <c r="K1175" s="164" t="str">
        <f t="shared" si="78"/>
        <v>F</v>
      </c>
      <c r="L1175" s="164">
        <f>IF('Pricing + Order Summary'!$O$13&gt;=5000,14,IF('Pricing + Order Summary'!$O$13&gt;=3500,15,IF('Pricing + Order Summary'!$O$13&gt;=2500,16,IF('Pricing + Order Summary'!$O$13&gt;=1000,23,21))))</f>
        <v>21</v>
      </c>
      <c r="M1175" s="164" t="str">
        <f t="shared" si="79"/>
        <v>SPR2014-3-0</v>
      </c>
    </row>
    <row r="1176" spans="1:13">
      <c r="A1176" s="167">
        <f>'Order Form'!A131</f>
        <v>107745</v>
      </c>
      <c r="B1176" s="167">
        <f>'Order Form'!A131</f>
        <v>107745</v>
      </c>
      <c r="C1176" s="168">
        <f t="shared" si="77"/>
        <v>107745</v>
      </c>
      <c r="D1176" s="164">
        <f>'Order Form'!$N$2</f>
        <v>0</v>
      </c>
      <c r="E1176" s="165">
        <f>'Order Form'!$M$11</f>
        <v>0</v>
      </c>
      <c r="F1176" s="165" t="str">
        <f>IF(ISBLANK('Order Form'!$M$12),"",'Order Form'!$M$12)</f>
        <v/>
      </c>
      <c r="G1176" s="165">
        <f t="shared" ca="1" si="80"/>
        <v>41493</v>
      </c>
      <c r="H1176" s="166">
        <f>'Order Form'!$M$13</f>
        <v>0</v>
      </c>
      <c r="I1176" s="169">
        <f>'Order Form'!F131</f>
        <v>11.5</v>
      </c>
      <c r="J1176" s="164">
        <f>'Order Form'!M131</f>
        <v>0</v>
      </c>
      <c r="K1176" s="164" t="str">
        <f t="shared" si="78"/>
        <v>F</v>
      </c>
      <c r="L1176" s="164">
        <f>IF('Pricing + Order Summary'!$O$13&gt;=5000,14,IF('Pricing + Order Summary'!$O$13&gt;=3500,15,IF('Pricing + Order Summary'!$O$13&gt;=2500,16,IF('Pricing + Order Summary'!$O$13&gt;=1000,23,21))))</f>
        <v>21</v>
      </c>
      <c r="M1176" s="164" t="str">
        <f t="shared" si="79"/>
        <v>SPR2014-3-0</v>
      </c>
    </row>
    <row r="1177" spans="1:13">
      <c r="A1177" s="167">
        <f>'Order Form'!A132</f>
        <v>107715</v>
      </c>
      <c r="B1177" s="167">
        <f>'Order Form'!A132</f>
        <v>107715</v>
      </c>
      <c r="C1177" s="168">
        <f t="shared" si="77"/>
        <v>107715</v>
      </c>
      <c r="D1177" s="164">
        <f>'Order Form'!$N$2</f>
        <v>0</v>
      </c>
      <c r="E1177" s="165">
        <f>'Order Form'!$M$11</f>
        <v>0</v>
      </c>
      <c r="F1177" s="165" t="str">
        <f>IF(ISBLANK('Order Form'!$M$12),"",'Order Form'!$M$12)</f>
        <v/>
      </c>
      <c r="G1177" s="165">
        <f t="shared" ca="1" si="80"/>
        <v>41493</v>
      </c>
      <c r="H1177" s="166">
        <f>'Order Form'!$M$13</f>
        <v>0</v>
      </c>
      <c r="I1177" s="169">
        <f>'Order Form'!F132</f>
        <v>11.5</v>
      </c>
      <c r="J1177" s="164">
        <f>'Order Form'!M132</f>
        <v>0</v>
      </c>
      <c r="K1177" s="164" t="str">
        <f t="shared" si="78"/>
        <v>F</v>
      </c>
      <c r="L1177" s="164">
        <f>IF('Pricing + Order Summary'!$O$13&gt;=5000,14,IF('Pricing + Order Summary'!$O$13&gt;=3500,15,IF('Pricing + Order Summary'!$O$13&gt;=2500,16,IF('Pricing + Order Summary'!$O$13&gt;=1000,23,21))))</f>
        <v>21</v>
      </c>
      <c r="M1177" s="164" t="str">
        <f t="shared" si="79"/>
        <v>SPR2014-3-0</v>
      </c>
    </row>
    <row r="1178" spans="1:13">
      <c r="A1178" s="167">
        <f>'Order Form'!A133</f>
        <v>107710</v>
      </c>
      <c r="B1178" s="167">
        <f>'Order Form'!A133</f>
        <v>107710</v>
      </c>
      <c r="C1178" s="168">
        <f t="shared" si="77"/>
        <v>107710</v>
      </c>
      <c r="D1178" s="164">
        <f>'Order Form'!$N$2</f>
        <v>0</v>
      </c>
      <c r="E1178" s="165">
        <f>'Order Form'!$M$11</f>
        <v>0</v>
      </c>
      <c r="F1178" s="165" t="str">
        <f>IF(ISBLANK('Order Form'!$M$12),"",'Order Form'!$M$12)</f>
        <v/>
      </c>
      <c r="G1178" s="165">
        <f t="shared" ca="1" si="80"/>
        <v>41493</v>
      </c>
      <c r="H1178" s="166">
        <f>'Order Form'!$M$13</f>
        <v>0</v>
      </c>
      <c r="I1178" s="169">
        <f>'Order Form'!F133</f>
        <v>11.5</v>
      </c>
      <c r="J1178" s="164">
        <f>'Order Form'!M133</f>
        <v>0</v>
      </c>
      <c r="K1178" s="164" t="str">
        <f t="shared" si="78"/>
        <v>F</v>
      </c>
      <c r="L1178" s="164">
        <f>IF('Pricing + Order Summary'!$O$13&gt;=5000,14,IF('Pricing + Order Summary'!$O$13&gt;=3500,15,IF('Pricing + Order Summary'!$O$13&gt;=2500,16,IF('Pricing + Order Summary'!$O$13&gt;=1000,23,21))))</f>
        <v>21</v>
      </c>
      <c r="M1178" s="164" t="str">
        <f t="shared" si="79"/>
        <v>SPR2014-3-0</v>
      </c>
    </row>
    <row r="1179" spans="1:13">
      <c r="A1179" s="167">
        <f>'Order Form'!A134</f>
        <v>107746</v>
      </c>
      <c r="B1179" s="167">
        <f>'Order Form'!A134</f>
        <v>107746</v>
      </c>
      <c r="C1179" s="168">
        <f t="shared" si="77"/>
        <v>107746</v>
      </c>
      <c r="D1179" s="164">
        <f>'Order Form'!$N$2</f>
        <v>0</v>
      </c>
      <c r="E1179" s="165">
        <f>'Order Form'!$M$11</f>
        <v>0</v>
      </c>
      <c r="F1179" s="165" t="str">
        <f>IF(ISBLANK('Order Form'!$M$12),"",'Order Form'!$M$12)</f>
        <v/>
      </c>
      <c r="G1179" s="165">
        <f t="shared" ca="1" si="80"/>
        <v>41493</v>
      </c>
      <c r="H1179" s="166">
        <f>'Order Form'!$M$13</f>
        <v>0</v>
      </c>
      <c r="I1179" s="169">
        <f>'Order Form'!F134</f>
        <v>11.5</v>
      </c>
      <c r="J1179" s="164">
        <f>'Order Form'!M134</f>
        <v>0</v>
      </c>
      <c r="K1179" s="164" t="str">
        <f t="shared" si="78"/>
        <v>F</v>
      </c>
      <c r="L1179" s="164">
        <f>IF('Pricing + Order Summary'!$O$13&gt;=5000,14,IF('Pricing + Order Summary'!$O$13&gt;=3500,15,IF('Pricing + Order Summary'!$O$13&gt;=2500,16,IF('Pricing + Order Summary'!$O$13&gt;=1000,23,21))))</f>
        <v>21</v>
      </c>
      <c r="M1179" s="164" t="str">
        <f t="shared" si="79"/>
        <v>SPR2014-3-0</v>
      </c>
    </row>
    <row r="1180" spans="1:13">
      <c r="A1180" s="167">
        <f>'Order Form'!A135</f>
        <v>107728</v>
      </c>
      <c r="B1180" s="167">
        <f>'Order Form'!A135</f>
        <v>107728</v>
      </c>
      <c r="C1180" s="168">
        <f t="shared" si="77"/>
        <v>107728</v>
      </c>
      <c r="D1180" s="164">
        <f>'Order Form'!$N$2</f>
        <v>0</v>
      </c>
      <c r="E1180" s="165">
        <f>'Order Form'!$M$11</f>
        <v>0</v>
      </c>
      <c r="F1180" s="165" t="str">
        <f>IF(ISBLANK('Order Form'!$M$12),"",'Order Form'!$M$12)</f>
        <v/>
      </c>
      <c r="G1180" s="165">
        <f t="shared" ca="1" si="80"/>
        <v>41493</v>
      </c>
      <c r="H1180" s="166">
        <f>'Order Form'!$M$13</f>
        <v>0</v>
      </c>
      <c r="I1180" s="169">
        <f>'Order Form'!F135</f>
        <v>11.5</v>
      </c>
      <c r="J1180" s="164">
        <f>'Order Form'!M135</f>
        <v>0</v>
      </c>
      <c r="K1180" s="164" t="str">
        <f t="shared" si="78"/>
        <v>F</v>
      </c>
      <c r="L1180" s="164">
        <f>IF('Pricing + Order Summary'!$O$13&gt;=5000,14,IF('Pricing + Order Summary'!$O$13&gt;=3500,15,IF('Pricing + Order Summary'!$O$13&gt;=2500,16,IF('Pricing + Order Summary'!$O$13&gt;=1000,23,21))))</f>
        <v>21</v>
      </c>
      <c r="M1180" s="164" t="str">
        <f t="shared" si="79"/>
        <v>SPR2014-3-0</v>
      </c>
    </row>
    <row r="1181" spans="1:13">
      <c r="A1181" s="167">
        <f>'Order Form'!A136</f>
        <v>107729</v>
      </c>
      <c r="B1181" s="167">
        <f>'Order Form'!A136</f>
        <v>107729</v>
      </c>
      <c r="C1181" s="168">
        <f t="shared" si="77"/>
        <v>107729</v>
      </c>
      <c r="D1181" s="164">
        <f>'Order Form'!$N$2</f>
        <v>0</v>
      </c>
      <c r="E1181" s="165">
        <f>'Order Form'!$M$11</f>
        <v>0</v>
      </c>
      <c r="F1181" s="165" t="str">
        <f>IF(ISBLANK('Order Form'!$M$12),"",'Order Form'!$M$12)</f>
        <v/>
      </c>
      <c r="G1181" s="165">
        <f t="shared" ca="1" si="80"/>
        <v>41493</v>
      </c>
      <c r="H1181" s="166">
        <f>'Order Form'!$M$13</f>
        <v>0</v>
      </c>
      <c r="I1181" s="169">
        <f>'Order Form'!F136</f>
        <v>11.5</v>
      </c>
      <c r="J1181" s="164">
        <f>'Order Form'!M136</f>
        <v>0</v>
      </c>
      <c r="K1181" s="164" t="str">
        <f t="shared" si="78"/>
        <v>F</v>
      </c>
      <c r="L1181" s="164">
        <f>IF('Pricing + Order Summary'!$O$13&gt;=5000,14,IF('Pricing + Order Summary'!$O$13&gt;=3500,15,IF('Pricing + Order Summary'!$O$13&gt;=2500,16,IF('Pricing + Order Summary'!$O$13&gt;=1000,23,21))))</f>
        <v>21</v>
      </c>
      <c r="M1181" s="164" t="str">
        <f t="shared" si="79"/>
        <v>SPR2014-3-0</v>
      </c>
    </row>
    <row r="1182" spans="1:13">
      <c r="A1182" s="167">
        <f>'Order Form'!A137</f>
        <v>107737</v>
      </c>
      <c r="B1182" s="167">
        <f>'Order Form'!A137</f>
        <v>107737</v>
      </c>
      <c r="C1182" s="168">
        <f t="shared" si="77"/>
        <v>107737</v>
      </c>
      <c r="D1182" s="164">
        <f>'Order Form'!$N$2</f>
        <v>0</v>
      </c>
      <c r="E1182" s="165">
        <f>'Order Form'!$M$11</f>
        <v>0</v>
      </c>
      <c r="F1182" s="165" t="str">
        <f>IF(ISBLANK('Order Form'!$M$12),"",'Order Form'!$M$12)</f>
        <v/>
      </c>
      <c r="G1182" s="165">
        <f t="shared" ca="1" si="80"/>
        <v>41493</v>
      </c>
      <c r="H1182" s="166">
        <f>'Order Form'!$M$13</f>
        <v>0</v>
      </c>
      <c r="I1182" s="169">
        <f>'Order Form'!F137</f>
        <v>11.5</v>
      </c>
      <c r="J1182" s="164">
        <f>'Order Form'!M137</f>
        <v>0</v>
      </c>
      <c r="K1182" s="164" t="str">
        <f t="shared" si="78"/>
        <v>F</v>
      </c>
      <c r="L1182" s="164">
        <f>IF('Pricing + Order Summary'!$O$13&gt;=5000,14,IF('Pricing + Order Summary'!$O$13&gt;=3500,15,IF('Pricing + Order Summary'!$O$13&gt;=2500,16,IF('Pricing + Order Summary'!$O$13&gt;=1000,23,21))))</f>
        <v>21</v>
      </c>
      <c r="M1182" s="164" t="str">
        <f t="shared" si="79"/>
        <v>SPR2014-3-0</v>
      </c>
    </row>
    <row r="1183" spans="1:13">
      <c r="A1183" s="167">
        <f>'Order Form'!A138</f>
        <v>107709</v>
      </c>
      <c r="B1183" s="167">
        <f>'Order Form'!A138</f>
        <v>107709</v>
      </c>
      <c r="C1183" s="168">
        <f t="shared" si="77"/>
        <v>107709</v>
      </c>
      <c r="D1183" s="164">
        <f>'Order Form'!$N$2</f>
        <v>0</v>
      </c>
      <c r="E1183" s="165">
        <f>'Order Form'!$M$11</f>
        <v>0</v>
      </c>
      <c r="F1183" s="165" t="str">
        <f>IF(ISBLANK('Order Form'!$M$12),"",'Order Form'!$M$12)</f>
        <v/>
      </c>
      <c r="G1183" s="165">
        <f t="shared" ca="1" si="80"/>
        <v>41493</v>
      </c>
      <c r="H1183" s="166">
        <f>'Order Form'!$M$13</f>
        <v>0</v>
      </c>
      <c r="I1183" s="169">
        <f>'Order Form'!F138</f>
        <v>11.5</v>
      </c>
      <c r="J1183" s="164">
        <f>'Order Form'!M138</f>
        <v>0</v>
      </c>
      <c r="K1183" s="164" t="str">
        <f t="shared" si="78"/>
        <v>F</v>
      </c>
      <c r="L1183" s="164">
        <f>IF('Pricing + Order Summary'!$O$13&gt;=5000,14,IF('Pricing + Order Summary'!$O$13&gt;=3500,15,IF('Pricing + Order Summary'!$O$13&gt;=2500,16,IF('Pricing + Order Summary'!$O$13&gt;=1000,23,21))))</f>
        <v>21</v>
      </c>
      <c r="M1183" s="164" t="str">
        <f t="shared" si="79"/>
        <v>SPR2014-3-0</v>
      </c>
    </row>
    <row r="1184" spans="1:13">
      <c r="A1184" s="167">
        <f>'Order Form'!A139</f>
        <v>107717</v>
      </c>
      <c r="B1184" s="167">
        <f>'Order Form'!A139</f>
        <v>107717</v>
      </c>
      <c r="C1184" s="168">
        <f t="shared" si="77"/>
        <v>107717</v>
      </c>
      <c r="D1184" s="164">
        <f>'Order Form'!$N$2</f>
        <v>0</v>
      </c>
      <c r="E1184" s="165">
        <f>'Order Form'!$M$11</f>
        <v>0</v>
      </c>
      <c r="F1184" s="165" t="str">
        <f>IF(ISBLANK('Order Form'!$M$12),"",'Order Form'!$M$12)</f>
        <v/>
      </c>
      <c r="G1184" s="165">
        <f t="shared" ca="1" si="80"/>
        <v>41493</v>
      </c>
      <c r="H1184" s="166">
        <f>'Order Form'!$M$13</f>
        <v>0</v>
      </c>
      <c r="I1184" s="169">
        <f>'Order Form'!F139</f>
        <v>12</v>
      </c>
      <c r="J1184" s="164">
        <f>'Order Form'!M139</f>
        <v>0</v>
      </c>
      <c r="K1184" s="164" t="str">
        <f t="shared" si="78"/>
        <v>F</v>
      </c>
      <c r="L1184" s="164">
        <f>IF('Pricing + Order Summary'!$O$13&gt;=5000,14,IF('Pricing + Order Summary'!$O$13&gt;=3500,15,IF('Pricing + Order Summary'!$O$13&gt;=2500,16,IF('Pricing + Order Summary'!$O$13&gt;=1000,23,21))))</f>
        <v>21</v>
      </c>
      <c r="M1184" s="164" t="str">
        <f t="shared" si="79"/>
        <v>SPR2014-3-0</v>
      </c>
    </row>
    <row r="1185" spans="1:13">
      <c r="A1185" s="167">
        <f>'Order Form'!A140</f>
        <v>107716</v>
      </c>
      <c r="B1185" s="167">
        <f>'Order Form'!A140</f>
        <v>107716</v>
      </c>
      <c r="C1185" s="168">
        <f t="shared" si="77"/>
        <v>107716</v>
      </c>
      <c r="D1185" s="164">
        <f>'Order Form'!$N$2</f>
        <v>0</v>
      </c>
      <c r="E1185" s="165">
        <f>'Order Form'!$M$11</f>
        <v>0</v>
      </c>
      <c r="F1185" s="165" t="str">
        <f>IF(ISBLANK('Order Form'!$M$12),"",'Order Form'!$M$12)</f>
        <v/>
      </c>
      <c r="G1185" s="165">
        <f t="shared" ca="1" si="80"/>
        <v>41493</v>
      </c>
      <c r="H1185" s="166">
        <f>'Order Form'!$M$13</f>
        <v>0</v>
      </c>
      <c r="I1185" s="169">
        <f>'Order Form'!F140</f>
        <v>12</v>
      </c>
      <c r="J1185" s="164">
        <f>'Order Form'!M140</f>
        <v>0</v>
      </c>
      <c r="K1185" s="164" t="str">
        <f t="shared" si="78"/>
        <v>F</v>
      </c>
      <c r="L1185" s="164">
        <f>IF('Pricing + Order Summary'!$O$13&gt;=5000,14,IF('Pricing + Order Summary'!$O$13&gt;=3500,15,IF('Pricing + Order Summary'!$O$13&gt;=2500,16,IF('Pricing + Order Summary'!$O$13&gt;=1000,23,21))))</f>
        <v>21</v>
      </c>
      <c r="M1185" s="164" t="str">
        <f t="shared" si="79"/>
        <v>SPR2014-3-0</v>
      </c>
    </row>
    <row r="1186" spans="1:13">
      <c r="A1186" s="167">
        <f>'Order Form'!A141</f>
        <v>107718</v>
      </c>
      <c r="B1186" s="167">
        <f>'Order Form'!A141</f>
        <v>107718</v>
      </c>
      <c r="C1186" s="168">
        <f t="shared" si="77"/>
        <v>107718</v>
      </c>
      <c r="D1186" s="164">
        <f>'Order Form'!$N$2</f>
        <v>0</v>
      </c>
      <c r="E1186" s="165">
        <f>'Order Form'!$M$11</f>
        <v>0</v>
      </c>
      <c r="F1186" s="165" t="str">
        <f>IF(ISBLANK('Order Form'!$M$12),"",'Order Form'!$M$12)</f>
        <v/>
      </c>
      <c r="G1186" s="165">
        <f t="shared" ca="1" si="80"/>
        <v>41493</v>
      </c>
      <c r="H1186" s="166">
        <f>'Order Form'!$M$13</f>
        <v>0</v>
      </c>
      <c r="I1186" s="169">
        <f>'Order Form'!F141</f>
        <v>12</v>
      </c>
      <c r="J1186" s="164">
        <f>'Order Form'!M141</f>
        <v>0</v>
      </c>
      <c r="K1186" s="164" t="str">
        <f t="shared" si="78"/>
        <v>F</v>
      </c>
      <c r="L1186" s="164">
        <f>IF('Pricing + Order Summary'!$O$13&gt;=5000,14,IF('Pricing + Order Summary'!$O$13&gt;=3500,15,IF('Pricing + Order Summary'!$O$13&gt;=2500,16,IF('Pricing + Order Summary'!$O$13&gt;=1000,23,21))))</f>
        <v>21</v>
      </c>
      <c r="M1186" s="164" t="str">
        <f t="shared" si="79"/>
        <v>SPR2014-3-0</v>
      </c>
    </row>
    <row r="1187" spans="1:13">
      <c r="A1187" s="167">
        <f>'Order Form'!A142</f>
        <v>107740</v>
      </c>
      <c r="B1187" s="167">
        <f>'Order Form'!A142</f>
        <v>107740</v>
      </c>
      <c r="C1187" s="168">
        <f t="shared" si="77"/>
        <v>107740</v>
      </c>
      <c r="D1187" s="164">
        <f>'Order Form'!$N$2</f>
        <v>0</v>
      </c>
      <c r="E1187" s="165">
        <f>'Order Form'!$M$11</f>
        <v>0</v>
      </c>
      <c r="F1187" s="165" t="str">
        <f>IF(ISBLANK('Order Form'!$M$12),"",'Order Form'!$M$12)</f>
        <v/>
      </c>
      <c r="G1187" s="165">
        <f t="shared" ca="1" si="80"/>
        <v>41493</v>
      </c>
      <c r="H1187" s="166">
        <f>'Order Form'!$M$13</f>
        <v>0</v>
      </c>
      <c r="I1187" s="169">
        <f>'Order Form'!F142</f>
        <v>11.5</v>
      </c>
      <c r="J1187" s="164">
        <f>'Order Form'!M142</f>
        <v>0</v>
      </c>
      <c r="K1187" s="164" t="str">
        <f t="shared" si="78"/>
        <v>F</v>
      </c>
      <c r="L1187" s="164">
        <f>IF('Pricing + Order Summary'!$O$13&gt;=5000,14,IF('Pricing + Order Summary'!$O$13&gt;=3500,15,IF('Pricing + Order Summary'!$O$13&gt;=2500,16,IF('Pricing + Order Summary'!$O$13&gt;=1000,23,21))))</f>
        <v>21</v>
      </c>
      <c r="M1187" s="164" t="str">
        <f t="shared" si="79"/>
        <v>SPR2014-3-0</v>
      </c>
    </row>
    <row r="1188" spans="1:13">
      <c r="A1188" s="167">
        <f>'Order Form'!A143</f>
        <v>107742</v>
      </c>
      <c r="B1188" s="167">
        <f>'Order Form'!A143</f>
        <v>107742</v>
      </c>
      <c r="C1188" s="168">
        <f t="shared" si="77"/>
        <v>107742</v>
      </c>
      <c r="D1188" s="164">
        <f>'Order Form'!$N$2</f>
        <v>0</v>
      </c>
      <c r="E1188" s="165">
        <f>'Order Form'!$M$11</f>
        <v>0</v>
      </c>
      <c r="F1188" s="165" t="str">
        <f>IF(ISBLANK('Order Form'!$M$12),"",'Order Form'!$M$12)</f>
        <v/>
      </c>
      <c r="G1188" s="165">
        <f t="shared" ca="1" si="80"/>
        <v>41493</v>
      </c>
      <c r="H1188" s="166">
        <f>'Order Form'!$M$13</f>
        <v>0</v>
      </c>
      <c r="I1188" s="169">
        <f>'Order Form'!F143</f>
        <v>11.5</v>
      </c>
      <c r="J1188" s="164">
        <f>'Order Form'!M143</f>
        <v>0</v>
      </c>
      <c r="K1188" s="164" t="str">
        <f t="shared" si="78"/>
        <v>F</v>
      </c>
      <c r="L1188" s="164">
        <f>IF('Pricing + Order Summary'!$O$13&gt;=5000,14,IF('Pricing + Order Summary'!$O$13&gt;=3500,15,IF('Pricing + Order Summary'!$O$13&gt;=2500,16,IF('Pricing + Order Summary'!$O$13&gt;=1000,23,21))))</f>
        <v>21</v>
      </c>
      <c r="M1188" s="164" t="str">
        <f t="shared" si="79"/>
        <v>SPR2014-3-0</v>
      </c>
    </row>
    <row r="1189" spans="1:13">
      <c r="A1189" s="167">
        <f>'Order Form'!A144</f>
        <v>107743</v>
      </c>
      <c r="B1189" s="167">
        <f>'Order Form'!A144</f>
        <v>107743</v>
      </c>
      <c r="C1189" s="168">
        <f t="shared" si="77"/>
        <v>107743</v>
      </c>
      <c r="D1189" s="164">
        <f>'Order Form'!$N$2</f>
        <v>0</v>
      </c>
      <c r="E1189" s="165">
        <f>'Order Form'!$M$11</f>
        <v>0</v>
      </c>
      <c r="F1189" s="165" t="str">
        <f>IF(ISBLANK('Order Form'!$M$12),"",'Order Form'!$M$12)</f>
        <v/>
      </c>
      <c r="G1189" s="165">
        <f t="shared" ca="1" si="80"/>
        <v>41493</v>
      </c>
      <c r="H1189" s="166">
        <f>'Order Form'!$M$13</f>
        <v>0</v>
      </c>
      <c r="I1189" s="169">
        <f>'Order Form'!F144</f>
        <v>11.5</v>
      </c>
      <c r="J1189" s="164">
        <f>'Order Form'!M144</f>
        <v>0</v>
      </c>
      <c r="K1189" s="164" t="str">
        <f t="shared" si="78"/>
        <v>F</v>
      </c>
      <c r="L1189" s="164">
        <f>IF('Pricing + Order Summary'!$O$13&gt;=5000,14,IF('Pricing + Order Summary'!$O$13&gt;=3500,15,IF('Pricing + Order Summary'!$O$13&gt;=2500,16,IF('Pricing + Order Summary'!$O$13&gt;=1000,23,21))))</f>
        <v>21</v>
      </c>
      <c r="M1189" s="164" t="str">
        <f t="shared" si="79"/>
        <v>SPR2014-3-0</v>
      </c>
    </row>
    <row r="1190" spans="1:13">
      <c r="A1190" s="167">
        <f>'Order Form'!A145</f>
        <v>107744</v>
      </c>
      <c r="B1190" s="167">
        <f>'Order Form'!A145</f>
        <v>107744</v>
      </c>
      <c r="C1190" s="168">
        <f t="shared" si="77"/>
        <v>107744</v>
      </c>
      <c r="D1190" s="164">
        <f>'Order Form'!$N$2</f>
        <v>0</v>
      </c>
      <c r="E1190" s="165">
        <f>'Order Form'!$M$11</f>
        <v>0</v>
      </c>
      <c r="F1190" s="165" t="str">
        <f>IF(ISBLANK('Order Form'!$M$12),"",'Order Form'!$M$12)</f>
        <v/>
      </c>
      <c r="G1190" s="165">
        <f t="shared" ca="1" si="80"/>
        <v>41493</v>
      </c>
      <c r="H1190" s="166">
        <f>'Order Form'!$M$13</f>
        <v>0</v>
      </c>
      <c r="I1190" s="169">
        <f>'Order Form'!F145</f>
        <v>11.5</v>
      </c>
      <c r="J1190" s="164">
        <f>'Order Form'!M145</f>
        <v>0</v>
      </c>
      <c r="K1190" s="164" t="str">
        <f t="shared" si="78"/>
        <v>F</v>
      </c>
      <c r="L1190" s="164">
        <f>IF('Pricing + Order Summary'!$O$13&gt;=5000,14,IF('Pricing + Order Summary'!$O$13&gt;=3500,15,IF('Pricing + Order Summary'!$O$13&gt;=2500,16,IF('Pricing + Order Summary'!$O$13&gt;=1000,23,21))))</f>
        <v>21</v>
      </c>
      <c r="M1190" s="164" t="str">
        <f t="shared" si="79"/>
        <v>SPR2014-3-0</v>
      </c>
    </row>
    <row r="1191" spans="1:13">
      <c r="A1191" s="167">
        <f>'Order Form'!A146</f>
        <v>107741</v>
      </c>
      <c r="B1191" s="167">
        <f>'Order Form'!A146</f>
        <v>107741</v>
      </c>
      <c r="C1191" s="168">
        <f t="shared" ref="C1191:C1254" si="81">IF(B1191=0,A1191,B1191)</f>
        <v>107741</v>
      </c>
      <c r="D1191" s="164">
        <f>'Order Form'!$N$2</f>
        <v>0</v>
      </c>
      <c r="E1191" s="165">
        <f>'Order Form'!$M$11</f>
        <v>0</v>
      </c>
      <c r="F1191" s="165" t="str">
        <f>IF(ISBLANK('Order Form'!$M$12),"",'Order Form'!$M$12)</f>
        <v/>
      </c>
      <c r="G1191" s="165">
        <f t="shared" ca="1" si="80"/>
        <v>41493</v>
      </c>
      <c r="H1191" s="166">
        <f>'Order Form'!$M$13</f>
        <v>0</v>
      </c>
      <c r="I1191" s="169">
        <f>'Order Form'!F146</f>
        <v>11.5</v>
      </c>
      <c r="J1191" s="164">
        <f>'Order Form'!M146</f>
        <v>0</v>
      </c>
      <c r="K1191" s="164" t="str">
        <f t="shared" ref="K1191:K1254" si="82">IF(J1191=0,"F","T")</f>
        <v>F</v>
      </c>
      <c r="L1191" s="164">
        <f>IF('Pricing + Order Summary'!$O$13&gt;=5000,14,IF('Pricing + Order Summary'!$O$13&gt;=3500,15,IF('Pricing + Order Summary'!$O$13&gt;=2500,16,IF('Pricing + Order Summary'!$O$13&gt;=1000,23,21))))</f>
        <v>21</v>
      </c>
      <c r="M1191" s="164" t="str">
        <f t="shared" ref="M1191:M1254" si="83">"SPR2014"&amp;"-3-"&amp;D1191</f>
        <v>SPR2014-3-0</v>
      </c>
    </row>
    <row r="1192" spans="1:13">
      <c r="A1192" s="167">
        <f>'Order Form'!A147</f>
        <v>101838</v>
      </c>
      <c r="B1192" s="167">
        <f>'Order Form'!A147</f>
        <v>101838</v>
      </c>
      <c r="C1192" s="168">
        <f t="shared" si="81"/>
        <v>101838</v>
      </c>
      <c r="D1192" s="164">
        <f>'Order Form'!$N$2</f>
        <v>0</v>
      </c>
      <c r="E1192" s="165">
        <f>'Order Form'!$M$11</f>
        <v>0</v>
      </c>
      <c r="F1192" s="165" t="str">
        <f>IF(ISBLANK('Order Form'!$M$12),"",'Order Form'!$M$12)</f>
        <v/>
      </c>
      <c r="G1192" s="165">
        <f t="shared" ca="1" si="80"/>
        <v>41493</v>
      </c>
      <c r="H1192" s="166">
        <f>'Order Form'!$M$13</f>
        <v>0</v>
      </c>
      <c r="I1192" s="169">
        <f>'Order Form'!F147</f>
        <v>12</v>
      </c>
      <c r="J1192" s="164">
        <f>'Order Form'!M147</f>
        <v>0</v>
      </c>
      <c r="K1192" s="164" t="str">
        <f t="shared" si="82"/>
        <v>F</v>
      </c>
      <c r="L1192" s="164">
        <f>IF('Pricing + Order Summary'!$O$13&gt;=5000,14,IF('Pricing + Order Summary'!$O$13&gt;=3500,15,IF('Pricing + Order Summary'!$O$13&gt;=2500,16,IF('Pricing + Order Summary'!$O$13&gt;=1000,23,21))))</f>
        <v>21</v>
      </c>
      <c r="M1192" s="164" t="str">
        <f t="shared" si="83"/>
        <v>SPR2014-3-0</v>
      </c>
    </row>
    <row r="1193" spans="1:13">
      <c r="A1193" s="167">
        <f>'Order Form'!A148</f>
        <v>100546</v>
      </c>
      <c r="B1193" s="167">
        <f>'Order Form'!A148</f>
        <v>100546</v>
      </c>
      <c r="C1193" s="168">
        <f t="shared" si="81"/>
        <v>100546</v>
      </c>
      <c r="D1193" s="164">
        <f>'Order Form'!$N$2</f>
        <v>0</v>
      </c>
      <c r="E1193" s="165">
        <f>'Order Form'!$M$11</f>
        <v>0</v>
      </c>
      <c r="F1193" s="165" t="str">
        <f>IF(ISBLANK('Order Form'!$M$12),"",'Order Form'!$M$12)</f>
        <v/>
      </c>
      <c r="G1193" s="165">
        <f t="shared" ca="1" si="80"/>
        <v>41493</v>
      </c>
      <c r="H1193" s="166">
        <f>'Order Form'!$M$13</f>
        <v>0</v>
      </c>
      <c r="I1193" s="169">
        <f>'Order Form'!F148</f>
        <v>12</v>
      </c>
      <c r="J1193" s="164">
        <f>'Order Form'!M148</f>
        <v>0</v>
      </c>
      <c r="K1193" s="164" t="str">
        <f t="shared" si="82"/>
        <v>F</v>
      </c>
      <c r="L1193" s="164">
        <f>IF('Pricing + Order Summary'!$O$13&gt;=5000,14,IF('Pricing + Order Summary'!$O$13&gt;=3500,15,IF('Pricing + Order Summary'!$O$13&gt;=2500,16,IF('Pricing + Order Summary'!$O$13&gt;=1000,23,21))))</f>
        <v>21</v>
      </c>
      <c r="M1193" s="164" t="str">
        <f t="shared" si="83"/>
        <v>SPR2014-3-0</v>
      </c>
    </row>
    <row r="1194" spans="1:13">
      <c r="A1194" s="167">
        <f>'Order Form'!A149</f>
        <v>100543</v>
      </c>
      <c r="B1194" s="167">
        <f>'Order Form'!A149</f>
        <v>100543</v>
      </c>
      <c r="C1194" s="168">
        <f t="shared" si="81"/>
        <v>100543</v>
      </c>
      <c r="D1194" s="164">
        <f>'Order Form'!$N$2</f>
        <v>0</v>
      </c>
      <c r="E1194" s="165">
        <f>'Order Form'!$M$11</f>
        <v>0</v>
      </c>
      <c r="F1194" s="165" t="str">
        <f>IF(ISBLANK('Order Form'!$M$12),"",'Order Form'!$M$12)</f>
        <v/>
      </c>
      <c r="G1194" s="165">
        <f t="shared" ca="1" si="80"/>
        <v>41493</v>
      </c>
      <c r="H1194" s="166">
        <f>'Order Form'!$M$13</f>
        <v>0</v>
      </c>
      <c r="I1194" s="169">
        <f>'Order Form'!F149</f>
        <v>12</v>
      </c>
      <c r="J1194" s="164">
        <f>'Order Form'!M149</f>
        <v>0</v>
      </c>
      <c r="K1194" s="164" t="str">
        <f t="shared" si="82"/>
        <v>F</v>
      </c>
      <c r="L1194" s="164">
        <f>IF('Pricing + Order Summary'!$O$13&gt;=5000,14,IF('Pricing + Order Summary'!$O$13&gt;=3500,15,IF('Pricing + Order Summary'!$O$13&gt;=2500,16,IF('Pricing + Order Summary'!$O$13&gt;=1000,23,21))))</f>
        <v>21</v>
      </c>
      <c r="M1194" s="164" t="str">
        <f t="shared" si="83"/>
        <v>SPR2014-3-0</v>
      </c>
    </row>
    <row r="1195" spans="1:13">
      <c r="A1195" s="167">
        <f>'Order Form'!A150</f>
        <v>100545</v>
      </c>
      <c r="B1195" s="167">
        <f>'Order Form'!A150</f>
        <v>100545</v>
      </c>
      <c r="C1195" s="168">
        <f t="shared" si="81"/>
        <v>100545</v>
      </c>
      <c r="D1195" s="164">
        <f>'Order Form'!$N$2</f>
        <v>0</v>
      </c>
      <c r="E1195" s="165">
        <f>'Order Form'!$M$11</f>
        <v>0</v>
      </c>
      <c r="F1195" s="165" t="str">
        <f>IF(ISBLANK('Order Form'!$M$12),"",'Order Form'!$M$12)</f>
        <v/>
      </c>
      <c r="G1195" s="165">
        <f t="shared" ca="1" si="80"/>
        <v>41493</v>
      </c>
      <c r="H1195" s="166">
        <f>'Order Form'!$M$13</f>
        <v>0</v>
      </c>
      <c r="I1195" s="169">
        <f>'Order Form'!F150</f>
        <v>12</v>
      </c>
      <c r="J1195" s="164">
        <f>'Order Form'!M150</f>
        <v>0</v>
      </c>
      <c r="K1195" s="164" t="str">
        <f t="shared" si="82"/>
        <v>F</v>
      </c>
      <c r="L1195" s="164">
        <f>IF('Pricing + Order Summary'!$O$13&gt;=5000,14,IF('Pricing + Order Summary'!$O$13&gt;=3500,15,IF('Pricing + Order Summary'!$O$13&gt;=2500,16,IF('Pricing + Order Summary'!$O$13&gt;=1000,23,21))))</f>
        <v>21</v>
      </c>
      <c r="M1195" s="164" t="str">
        <f t="shared" si="83"/>
        <v>SPR2014-3-0</v>
      </c>
    </row>
    <row r="1196" spans="1:13">
      <c r="A1196" s="167">
        <f>'Order Form'!A151</f>
        <v>100544</v>
      </c>
      <c r="B1196" s="167">
        <f>'Order Form'!A151</f>
        <v>100544</v>
      </c>
      <c r="C1196" s="168">
        <f t="shared" si="81"/>
        <v>100544</v>
      </c>
      <c r="D1196" s="164">
        <f>'Order Form'!$N$2</f>
        <v>0</v>
      </c>
      <c r="E1196" s="165">
        <f>'Order Form'!$M$11</f>
        <v>0</v>
      </c>
      <c r="F1196" s="165" t="str">
        <f>IF(ISBLANK('Order Form'!$M$12),"",'Order Form'!$M$12)</f>
        <v/>
      </c>
      <c r="G1196" s="165">
        <f t="shared" ca="1" si="80"/>
        <v>41493</v>
      </c>
      <c r="H1196" s="166">
        <f>'Order Form'!$M$13</f>
        <v>0</v>
      </c>
      <c r="I1196" s="169">
        <f>'Order Form'!F151</f>
        <v>12</v>
      </c>
      <c r="J1196" s="164">
        <f>'Order Form'!M151</f>
        <v>0</v>
      </c>
      <c r="K1196" s="164" t="str">
        <f t="shared" si="82"/>
        <v>F</v>
      </c>
      <c r="L1196" s="164">
        <f>IF('Pricing + Order Summary'!$O$13&gt;=5000,14,IF('Pricing + Order Summary'!$O$13&gt;=3500,15,IF('Pricing + Order Summary'!$O$13&gt;=2500,16,IF('Pricing + Order Summary'!$O$13&gt;=1000,23,21))))</f>
        <v>21</v>
      </c>
      <c r="M1196" s="164" t="str">
        <f t="shared" si="83"/>
        <v>SPR2014-3-0</v>
      </c>
    </row>
    <row r="1197" spans="1:13">
      <c r="A1197" s="167">
        <f>'Order Form'!A152</f>
        <v>100547</v>
      </c>
      <c r="B1197" s="167">
        <f>'Order Form'!A152</f>
        <v>100547</v>
      </c>
      <c r="C1197" s="168">
        <f t="shared" si="81"/>
        <v>100547</v>
      </c>
      <c r="D1197" s="164">
        <f>'Order Form'!$N$2</f>
        <v>0</v>
      </c>
      <c r="E1197" s="165">
        <f>'Order Form'!$M$11</f>
        <v>0</v>
      </c>
      <c r="F1197" s="165" t="str">
        <f>IF(ISBLANK('Order Form'!$M$12),"",'Order Form'!$M$12)</f>
        <v/>
      </c>
      <c r="G1197" s="165">
        <f t="shared" ca="1" si="80"/>
        <v>41493</v>
      </c>
      <c r="H1197" s="166">
        <f>'Order Form'!$M$13</f>
        <v>0</v>
      </c>
      <c r="I1197" s="169">
        <f>'Order Form'!F152</f>
        <v>12</v>
      </c>
      <c r="J1197" s="164">
        <f>'Order Form'!M152</f>
        <v>0</v>
      </c>
      <c r="K1197" s="164" t="str">
        <f t="shared" si="82"/>
        <v>F</v>
      </c>
      <c r="L1197" s="164">
        <f>IF('Pricing + Order Summary'!$O$13&gt;=5000,14,IF('Pricing + Order Summary'!$O$13&gt;=3500,15,IF('Pricing + Order Summary'!$O$13&gt;=2500,16,IF('Pricing + Order Summary'!$O$13&gt;=1000,23,21))))</f>
        <v>21</v>
      </c>
      <c r="M1197" s="164" t="str">
        <f t="shared" si="83"/>
        <v>SPR2014-3-0</v>
      </c>
    </row>
    <row r="1198" spans="1:13">
      <c r="A1198" s="167">
        <f>'Order Form'!A153</f>
        <v>107734</v>
      </c>
      <c r="B1198" s="167">
        <f>'Order Form'!A153</f>
        <v>107734</v>
      </c>
      <c r="C1198" s="168">
        <f t="shared" si="81"/>
        <v>107734</v>
      </c>
      <c r="D1198" s="164">
        <f>'Order Form'!$N$2</f>
        <v>0</v>
      </c>
      <c r="E1198" s="165">
        <f>'Order Form'!$M$11</f>
        <v>0</v>
      </c>
      <c r="F1198" s="165" t="str">
        <f>IF(ISBLANK('Order Form'!$M$12),"",'Order Form'!$M$12)</f>
        <v/>
      </c>
      <c r="G1198" s="165">
        <f t="shared" ca="1" si="80"/>
        <v>41493</v>
      </c>
      <c r="H1198" s="166">
        <f>'Order Form'!$M$13</f>
        <v>0</v>
      </c>
      <c r="I1198" s="169">
        <f>'Order Form'!F153</f>
        <v>12</v>
      </c>
      <c r="J1198" s="164">
        <f>'Order Form'!M153</f>
        <v>0</v>
      </c>
      <c r="K1198" s="164" t="str">
        <f t="shared" si="82"/>
        <v>F</v>
      </c>
      <c r="L1198" s="164">
        <f>IF('Pricing + Order Summary'!$O$13&gt;=5000,14,IF('Pricing + Order Summary'!$O$13&gt;=3500,15,IF('Pricing + Order Summary'!$O$13&gt;=2500,16,IF('Pricing + Order Summary'!$O$13&gt;=1000,23,21))))</f>
        <v>21</v>
      </c>
      <c r="M1198" s="164" t="str">
        <f t="shared" si="83"/>
        <v>SPR2014-3-0</v>
      </c>
    </row>
    <row r="1199" spans="1:13">
      <c r="A1199" s="167">
        <f>'Order Form'!A154</f>
        <v>107714</v>
      </c>
      <c r="B1199" s="167">
        <f>'Order Form'!A154</f>
        <v>107714</v>
      </c>
      <c r="C1199" s="168">
        <f t="shared" si="81"/>
        <v>107714</v>
      </c>
      <c r="D1199" s="164">
        <f>'Order Form'!$N$2</f>
        <v>0</v>
      </c>
      <c r="E1199" s="165">
        <f>'Order Form'!$M$11</f>
        <v>0</v>
      </c>
      <c r="F1199" s="165" t="str">
        <f>IF(ISBLANK('Order Form'!$M$12),"",'Order Form'!$M$12)</f>
        <v/>
      </c>
      <c r="G1199" s="165">
        <f t="shared" ca="1" si="80"/>
        <v>41493</v>
      </c>
      <c r="H1199" s="166">
        <f>'Order Form'!$M$13</f>
        <v>0</v>
      </c>
      <c r="I1199" s="169">
        <f>'Order Form'!F154</f>
        <v>11.5</v>
      </c>
      <c r="J1199" s="164">
        <f>'Order Form'!M154</f>
        <v>0</v>
      </c>
      <c r="K1199" s="164" t="str">
        <f t="shared" si="82"/>
        <v>F</v>
      </c>
      <c r="L1199" s="164">
        <f>IF('Pricing + Order Summary'!$O$13&gt;=5000,14,IF('Pricing + Order Summary'!$O$13&gt;=3500,15,IF('Pricing + Order Summary'!$O$13&gt;=2500,16,IF('Pricing + Order Summary'!$O$13&gt;=1000,23,21))))</f>
        <v>21</v>
      </c>
      <c r="M1199" s="164" t="str">
        <f t="shared" si="83"/>
        <v>SPR2014-3-0</v>
      </c>
    </row>
    <row r="1200" spans="1:13">
      <c r="A1200" s="167">
        <f>'Order Form'!A155</f>
        <v>105815</v>
      </c>
      <c r="B1200" s="167">
        <f>'Order Form'!A155</f>
        <v>105815</v>
      </c>
      <c r="C1200" s="168">
        <f t="shared" si="81"/>
        <v>105815</v>
      </c>
      <c r="D1200" s="164">
        <f>'Order Form'!$N$2</f>
        <v>0</v>
      </c>
      <c r="E1200" s="165">
        <f>'Order Form'!$M$11</f>
        <v>0</v>
      </c>
      <c r="F1200" s="165" t="str">
        <f>IF(ISBLANK('Order Form'!$M$12),"",'Order Form'!$M$12)</f>
        <v/>
      </c>
      <c r="G1200" s="165">
        <f t="shared" ca="1" si="80"/>
        <v>41493</v>
      </c>
      <c r="H1200" s="166">
        <f>'Order Form'!$M$13</f>
        <v>0</v>
      </c>
      <c r="I1200" s="169">
        <f>'Order Form'!F155</f>
        <v>11.5</v>
      </c>
      <c r="J1200" s="164">
        <f>'Order Form'!M155</f>
        <v>0</v>
      </c>
      <c r="K1200" s="164" t="str">
        <f t="shared" si="82"/>
        <v>F</v>
      </c>
      <c r="L1200" s="164">
        <f>IF('Pricing + Order Summary'!$O$13&gt;=5000,14,IF('Pricing + Order Summary'!$O$13&gt;=3500,15,IF('Pricing + Order Summary'!$O$13&gt;=2500,16,IF('Pricing + Order Summary'!$O$13&gt;=1000,23,21))))</f>
        <v>21</v>
      </c>
      <c r="M1200" s="164" t="str">
        <f t="shared" si="83"/>
        <v>SPR2014-3-0</v>
      </c>
    </row>
    <row r="1201" spans="1:13">
      <c r="A1201" s="167">
        <f>'Order Form'!A156</f>
        <v>107713</v>
      </c>
      <c r="B1201" s="167">
        <f>'Order Form'!A156</f>
        <v>107713</v>
      </c>
      <c r="C1201" s="168">
        <f t="shared" si="81"/>
        <v>107713</v>
      </c>
      <c r="D1201" s="164">
        <f>'Order Form'!$N$2</f>
        <v>0</v>
      </c>
      <c r="E1201" s="165">
        <f>'Order Form'!$M$11</f>
        <v>0</v>
      </c>
      <c r="F1201" s="165" t="str">
        <f>IF(ISBLANK('Order Form'!$M$12),"",'Order Form'!$M$12)</f>
        <v/>
      </c>
      <c r="G1201" s="165">
        <f t="shared" ca="1" si="80"/>
        <v>41493</v>
      </c>
      <c r="H1201" s="166">
        <f>'Order Form'!$M$13</f>
        <v>0</v>
      </c>
      <c r="I1201" s="169">
        <f>'Order Form'!F156</f>
        <v>11.5</v>
      </c>
      <c r="J1201" s="164">
        <f>'Order Form'!M156</f>
        <v>0</v>
      </c>
      <c r="K1201" s="164" t="str">
        <f t="shared" si="82"/>
        <v>F</v>
      </c>
      <c r="L1201" s="164">
        <f>IF('Pricing + Order Summary'!$O$13&gt;=5000,14,IF('Pricing + Order Summary'!$O$13&gt;=3500,15,IF('Pricing + Order Summary'!$O$13&gt;=2500,16,IF('Pricing + Order Summary'!$O$13&gt;=1000,23,21))))</f>
        <v>21</v>
      </c>
      <c r="M1201" s="164" t="str">
        <f t="shared" si="83"/>
        <v>SPR2014-3-0</v>
      </c>
    </row>
    <row r="1202" spans="1:13">
      <c r="A1202" s="167">
        <f>'Order Form'!A157</f>
        <v>100220</v>
      </c>
      <c r="B1202" s="167">
        <f>'Order Form'!A157</f>
        <v>100220</v>
      </c>
      <c r="C1202" s="168">
        <f t="shared" si="81"/>
        <v>100220</v>
      </c>
      <c r="D1202" s="164">
        <f>'Order Form'!$N$2</f>
        <v>0</v>
      </c>
      <c r="E1202" s="165">
        <f>'Order Form'!$M$11</f>
        <v>0</v>
      </c>
      <c r="F1202" s="165" t="str">
        <f>IF(ISBLANK('Order Form'!$M$12),"",'Order Form'!$M$12)</f>
        <v/>
      </c>
      <c r="G1202" s="165">
        <f t="shared" ca="1" si="80"/>
        <v>41493</v>
      </c>
      <c r="H1202" s="166">
        <f>'Order Form'!$M$13</f>
        <v>0</v>
      </c>
      <c r="I1202" s="169">
        <f>'Order Form'!F157</f>
        <v>11.5</v>
      </c>
      <c r="J1202" s="164">
        <f>'Order Form'!M157</f>
        <v>0</v>
      </c>
      <c r="K1202" s="164" t="str">
        <f t="shared" si="82"/>
        <v>F</v>
      </c>
      <c r="L1202" s="164">
        <f>IF('Pricing + Order Summary'!$O$13&gt;=5000,14,IF('Pricing + Order Summary'!$O$13&gt;=3500,15,IF('Pricing + Order Summary'!$O$13&gt;=2500,16,IF('Pricing + Order Summary'!$O$13&gt;=1000,23,21))))</f>
        <v>21</v>
      </c>
      <c r="M1202" s="164" t="str">
        <f t="shared" si="83"/>
        <v>SPR2014-3-0</v>
      </c>
    </row>
    <row r="1203" spans="1:13">
      <c r="A1203" s="167">
        <f>'Order Form'!A158</f>
        <v>100221</v>
      </c>
      <c r="B1203" s="167">
        <f>'Order Form'!A158</f>
        <v>100221</v>
      </c>
      <c r="C1203" s="168">
        <f t="shared" si="81"/>
        <v>100221</v>
      </c>
      <c r="D1203" s="164">
        <f>'Order Form'!$N$2</f>
        <v>0</v>
      </c>
      <c r="E1203" s="165">
        <f>'Order Form'!$M$11</f>
        <v>0</v>
      </c>
      <c r="F1203" s="165" t="str">
        <f>IF(ISBLANK('Order Form'!$M$12),"",'Order Form'!$M$12)</f>
        <v/>
      </c>
      <c r="G1203" s="165">
        <f t="shared" ca="1" si="80"/>
        <v>41493</v>
      </c>
      <c r="H1203" s="166">
        <f>'Order Form'!$M$13</f>
        <v>0</v>
      </c>
      <c r="I1203" s="169">
        <f>'Order Form'!F158</f>
        <v>11.5</v>
      </c>
      <c r="J1203" s="164">
        <f>'Order Form'!M158</f>
        <v>0</v>
      </c>
      <c r="K1203" s="164" t="str">
        <f t="shared" si="82"/>
        <v>F</v>
      </c>
      <c r="L1203" s="164">
        <f>IF('Pricing + Order Summary'!$O$13&gt;=5000,14,IF('Pricing + Order Summary'!$O$13&gt;=3500,15,IF('Pricing + Order Summary'!$O$13&gt;=2500,16,IF('Pricing + Order Summary'!$O$13&gt;=1000,23,21))))</f>
        <v>21</v>
      </c>
      <c r="M1203" s="164" t="str">
        <f t="shared" si="83"/>
        <v>SPR2014-3-0</v>
      </c>
    </row>
    <row r="1204" spans="1:13">
      <c r="A1204" s="167">
        <f>'Order Form'!A159</f>
        <v>100512</v>
      </c>
      <c r="B1204" s="167">
        <f>'Order Form'!A159</f>
        <v>100512</v>
      </c>
      <c r="C1204" s="168">
        <f t="shared" si="81"/>
        <v>100512</v>
      </c>
      <c r="D1204" s="164">
        <f>'Order Form'!$N$2</f>
        <v>0</v>
      </c>
      <c r="E1204" s="165">
        <f>'Order Form'!$M$11</f>
        <v>0</v>
      </c>
      <c r="F1204" s="165" t="str">
        <f>IF(ISBLANK('Order Form'!$M$12),"",'Order Form'!$M$12)</f>
        <v/>
      </c>
      <c r="G1204" s="165">
        <f t="shared" ca="1" si="80"/>
        <v>41493</v>
      </c>
      <c r="H1204" s="166">
        <f>'Order Form'!$M$13</f>
        <v>0</v>
      </c>
      <c r="I1204" s="169">
        <f>'Order Form'!F159</f>
        <v>11.5</v>
      </c>
      <c r="J1204" s="164">
        <f>'Order Form'!M159</f>
        <v>0</v>
      </c>
      <c r="K1204" s="164" t="str">
        <f t="shared" si="82"/>
        <v>F</v>
      </c>
      <c r="L1204" s="164">
        <f>IF('Pricing + Order Summary'!$O$13&gt;=5000,14,IF('Pricing + Order Summary'!$O$13&gt;=3500,15,IF('Pricing + Order Summary'!$O$13&gt;=2500,16,IF('Pricing + Order Summary'!$O$13&gt;=1000,23,21))))</f>
        <v>21</v>
      </c>
      <c r="M1204" s="164" t="str">
        <f t="shared" si="83"/>
        <v>SPR2014-3-0</v>
      </c>
    </row>
    <row r="1205" spans="1:13">
      <c r="A1205" s="167">
        <f>'Order Form'!A160</f>
        <v>100502</v>
      </c>
      <c r="B1205" s="167">
        <f>'Order Form'!A160</f>
        <v>100502</v>
      </c>
      <c r="C1205" s="168">
        <f t="shared" si="81"/>
        <v>100502</v>
      </c>
      <c r="D1205" s="164">
        <f>'Order Form'!$N$2</f>
        <v>0</v>
      </c>
      <c r="E1205" s="165">
        <f>'Order Form'!$M$11</f>
        <v>0</v>
      </c>
      <c r="F1205" s="165" t="str">
        <f>IF(ISBLANK('Order Form'!$M$12),"",'Order Form'!$M$12)</f>
        <v/>
      </c>
      <c r="G1205" s="165">
        <f t="shared" ca="1" si="80"/>
        <v>41493</v>
      </c>
      <c r="H1205" s="166">
        <f>'Order Form'!$M$13</f>
        <v>0</v>
      </c>
      <c r="I1205" s="169">
        <f>'Order Form'!F160</f>
        <v>11.5</v>
      </c>
      <c r="J1205" s="164">
        <f>'Order Form'!M160</f>
        <v>0</v>
      </c>
      <c r="K1205" s="164" t="str">
        <f t="shared" si="82"/>
        <v>F</v>
      </c>
      <c r="L1205" s="164">
        <f>IF('Pricing + Order Summary'!$O$13&gt;=5000,14,IF('Pricing + Order Summary'!$O$13&gt;=3500,15,IF('Pricing + Order Summary'!$O$13&gt;=2500,16,IF('Pricing + Order Summary'!$O$13&gt;=1000,23,21))))</f>
        <v>21</v>
      </c>
      <c r="M1205" s="164" t="str">
        <f t="shared" si="83"/>
        <v>SPR2014-3-0</v>
      </c>
    </row>
    <row r="1206" spans="1:13">
      <c r="A1206" s="167">
        <f>'Order Form'!A161</f>
        <v>100501</v>
      </c>
      <c r="B1206" s="167">
        <f>'Order Form'!A161</f>
        <v>100501</v>
      </c>
      <c r="C1206" s="168">
        <f t="shared" si="81"/>
        <v>100501</v>
      </c>
      <c r="D1206" s="164">
        <f>'Order Form'!$N$2</f>
        <v>0</v>
      </c>
      <c r="E1206" s="165">
        <f>'Order Form'!$M$11</f>
        <v>0</v>
      </c>
      <c r="F1206" s="165" t="str">
        <f>IF(ISBLANK('Order Form'!$M$12),"",'Order Form'!$M$12)</f>
        <v/>
      </c>
      <c r="G1206" s="165">
        <f t="shared" ca="1" si="80"/>
        <v>41493</v>
      </c>
      <c r="H1206" s="166">
        <f>'Order Form'!$M$13</f>
        <v>0</v>
      </c>
      <c r="I1206" s="169">
        <f>'Order Form'!F161</f>
        <v>11.5</v>
      </c>
      <c r="J1206" s="164">
        <f>'Order Form'!M161</f>
        <v>0</v>
      </c>
      <c r="K1206" s="164" t="str">
        <f t="shared" si="82"/>
        <v>F</v>
      </c>
      <c r="L1206" s="164">
        <f>IF('Pricing + Order Summary'!$O$13&gt;=5000,14,IF('Pricing + Order Summary'!$O$13&gt;=3500,15,IF('Pricing + Order Summary'!$O$13&gt;=2500,16,IF('Pricing + Order Summary'!$O$13&gt;=1000,23,21))))</f>
        <v>21</v>
      </c>
      <c r="M1206" s="164" t="str">
        <f t="shared" si="83"/>
        <v>SPR2014-3-0</v>
      </c>
    </row>
    <row r="1207" spans="1:13">
      <c r="A1207" s="167">
        <f>'Order Form'!A162</f>
        <v>100253</v>
      </c>
      <c r="B1207" s="167">
        <f>'Order Form'!A162</f>
        <v>100253</v>
      </c>
      <c r="C1207" s="168">
        <f t="shared" si="81"/>
        <v>100253</v>
      </c>
      <c r="D1207" s="164">
        <f>'Order Form'!$N$2</f>
        <v>0</v>
      </c>
      <c r="E1207" s="165">
        <f>'Order Form'!$M$11</f>
        <v>0</v>
      </c>
      <c r="F1207" s="165" t="str">
        <f>IF(ISBLANK('Order Form'!$M$12),"",'Order Form'!$M$12)</f>
        <v/>
      </c>
      <c r="G1207" s="165">
        <f t="shared" ca="1" si="80"/>
        <v>41493</v>
      </c>
      <c r="H1207" s="166">
        <f>'Order Form'!$M$13</f>
        <v>0</v>
      </c>
      <c r="I1207" s="169">
        <f>'Order Form'!F162</f>
        <v>11.5</v>
      </c>
      <c r="J1207" s="164">
        <f>'Order Form'!M162</f>
        <v>0</v>
      </c>
      <c r="K1207" s="164" t="str">
        <f t="shared" si="82"/>
        <v>F</v>
      </c>
      <c r="L1207" s="164">
        <f>IF('Pricing + Order Summary'!$O$13&gt;=5000,14,IF('Pricing + Order Summary'!$O$13&gt;=3500,15,IF('Pricing + Order Summary'!$O$13&gt;=2500,16,IF('Pricing + Order Summary'!$O$13&gt;=1000,23,21))))</f>
        <v>21</v>
      </c>
      <c r="M1207" s="164" t="str">
        <f t="shared" si="83"/>
        <v>SPR2014-3-0</v>
      </c>
    </row>
    <row r="1208" spans="1:13">
      <c r="A1208" s="167">
        <f>'Order Form'!A163</f>
        <v>100521</v>
      </c>
      <c r="B1208" s="167">
        <f>'Order Form'!A163</f>
        <v>100521</v>
      </c>
      <c r="C1208" s="168">
        <f t="shared" si="81"/>
        <v>100521</v>
      </c>
      <c r="D1208" s="164">
        <f>'Order Form'!$N$2</f>
        <v>0</v>
      </c>
      <c r="E1208" s="165">
        <f>'Order Form'!$M$11</f>
        <v>0</v>
      </c>
      <c r="F1208" s="165" t="str">
        <f>IF(ISBLANK('Order Form'!$M$12),"",'Order Form'!$M$12)</f>
        <v/>
      </c>
      <c r="G1208" s="165">
        <f t="shared" ca="1" si="80"/>
        <v>41493</v>
      </c>
      <c r="H1208" s="166">
        <f>'Order Form'!$M$13</f>
        <v>0</v>
      </c>
      <c r="I1208" s="169">
        <f>'Order Form'!F163</f>
        <v>11.5</v>
      </c>
      <c r="J1208" s="164">
        <f>'Order Form'!M163</f>
        <v>0</v>
      </c>
      <c r="K1208" s="164" t="str">
        <f t="shared" si="82"/>
        <v>F</v>
      </c>
      <c r="L1208" s="164">
        <f>IF('Pricing + Order Summary'!$O$13&gt;=5000,14,IF('Pricing + Order Summary'!$O$13&gt;=3500,15,IF('Pricing + Order Summary'!$O$13&gt;=2500,16,IF('Pricing + Order Summary'!$O$13&gt;=1000,23,21))))</f>
        <v>21</v>
      </c>
      <c r="M1208" s="164" t="str">
        <f t="shared" si="83"/>
        <v>SPR2014-3-0</v>
      </c>
    </row>
    <row r="1209" spans="1:13">
      <c r="A1209" s="167">
        <f>'Order Form'!A164</f>
        <v>105830</v>
      </c>
      <c r="B1209" s="167">
        <f>'Order Form'!A164</f>
        <v>105830</v>
      </c>
      <c r="C1209" s="168">
        <f t="shared" si="81"/>
        <v>105830</v>
      </c>
      <c r="D1209" s="164">
        <f>'Order Form'!$N$2</f>
        <v>0</v>
      </c>
      <c r="E1209" s="165">
        <f>'Order Form'!$M$11</f>
        <v>0</v>
      </c>
      <c r="F1209" s="165" t="str">
        <f>IF(ISBLANK('Order Form'!$M$12),"",'Order Form'!$M$12)</f>
        <v/>
      </c>
      <c r="G1209" s="165">
        <f t="shared" ca="1" si="80"/>
        <v>41493</v>
      </c>
      <c r="H1209" s="166">
        <f>'Order Form'!$M$13</f>
        <v>0</v>
      </c>
      <c r="I1209" s="169">
        <f>'Order Form'!F164</f>
        <v>11.5</v>
      </c>
      <c r="J1209" s="164">
        <f>'Order Form'!M164</f>
        <v>0</v>
      </c>
      <c r="K1209" s="164" t="str">
        <f t="shared" si="82"/>
        <v>F</v>
      </c>
      <c r="L1209" s="164">
        <f>IF('Pricing + Order Summary'!$O$13&gt;=5000,14,IF('Pricing + Order Summary'!$O$13&gt;=3500,15,IF('Pricing + Order Summary'!$O$13&gt;=2500,16,IF('Pricing + Order Summary'!$O$13&gt;=1000,23,21))))</f>
        <v>21</v>
      </c>
      <c r="M1209" s="164" t="str">
        <f t="shared" si="83"/>
        <v>SPR2014-3-0</v>
      </c>
    </row>
    <row r="1210" spans="1:13">
      <c r="A1210" s="167">
        <f>'Order Form'!A165</f>
        <v>105831</v>
      </c>
      <c r="B1210" s="167">
        <f>'Order Form'!A165</f>
        <v>105831</v>
      </c>
      <c r="C1210" s="168">
        <f t="shared" si="81"/>
        <v>105831</v>
      </c>
      <c r="D1210" s="164">
        <f>'Order Form'!$N$2</f>
        <v>0</v>
      </c>
      <c r="E1210" s="165">
        <f>'Order Form'!$M$11</f>
        <v>0</v>
      </c>
      <c r="F1210" s="165" t="str">
        <f>IF(ISBLANK('Order Form'!$M$12),"",'Order Form'!$M$12)</f>
        <v/>
      </c>
      <c r="G1210" s="165">
        <f t="shared" ca="1" si="80"/>
        <v>41493</v>
      </c>
      <c r="H1210" s="166">
        <f>'Order Form'!$M$13</f>
        <v>0</v>
      </c>
      <c r="I1210" s="169">
        <f>'Order Form'!F165</f>
        <v>11.5</v>
      </c>
      <c r="J1210" s="164">
        <f>'Order Form'!M165</f>
        <v>0</v>
      </c>
      <c r="K1210" s="164" t="str">
        <f t="shared" si="82"/>
        <v>F</v>
      </c>
      <c r="L1210" s="164">
        <f>IF('Pricing + Order Summary'!$O$13&gt;=5000,14,IF('Pricing + Order Summary'!$O$13&gt;=3500,15,IF('Pricing + Order Summary'!$O$13&gt;=2500,16,IF('Pricing + Order Summary'!$O$13&gt;=1000,23,21))))</f>
        <v>21</v>
      </c>
      <c r="M1210" s="164" t="str">
        <f t="shared" si="83"/>
        <v>SPR2014-3-0</v>
      </c>
    </row>
    <row r="1211" spans="1:13">
      <c r="A1211" s="167">
        <f>'Order Form'!A166</f>
        <v>107739</v>
      </c>
      <c r="B1211" s="167">
        <f>'Order Form'!A166</f>
        <v>107739</v>
      </c>
      <c r="C1211" s="168">
        <f t="shared" si="81"/>
        <v>107739</v>
      </c>
      <c r="D1211" s="164">
        <f>'Order Form'!$N$2</f>
        <v>0</v>
      </c>
      <c r="E1211" s="165">
        <f>'Order Form'!$M$11</f>
        <v>0</v>
      </c>
      <c r="F1211" s="165" t="str">
        <f>IF(ISBLANK('Order Form'!$M$12),"",'Order Form'!$M$12)</f>
        <v/>
      </c>
      <c r="G1211" s="165">
        <f t="shared" ca="1" si="80"/>
        <v>41493</v>
      </c>
      <c r="H1211" s="166">
        <f>'Order Form'!$M$13</f>
        <v>0</v>
      </c>
      <c r="I1211" s="169">
        <f>'Order Form'!F166</f>
        <v>11.5</v>
      </c>
      <c r="J1211" s="164">
        <f>'Order Form'!M166</f>
        <v>0</v>
      </c>
      <c r="K1211" s="164" t="str">
        <f t="shared" si="82"/>
        <v>F</v>
      </c>
      <c r="L1211" s="164">
        <f>IF('Pricing + Order Summary'!$O$13&gt;=5000,14,IF('Pricing + Order Summary'!$O$13&gt;=3500,15,IF('Pricing + Order Summary'!$O$13&gt;=2500,16,IF('Pricing + Order Summary'!$O$13&gt;=1000,23,21))))</f>
        <v>21</v>
      </c>
      <c r="M1211" s="164" t="str">
        <f t="shared" si="83"/>
        <v>SPR2014-3-0</v>
      </c>
    </row>
    <row r="1212" spans="1:13">
      <c r="A1212" s="167">
        <f>'Order Form'!A167</f>
        <v>107730</v>
      </c>
      <c r="B1212" s="167">
        <f>'Order Form'!A167</f>
        <v>107730</v>
      </c>
      <c r="C1212" s="168">
        <f t="shared" si="81"/>
        <v>107730</v>
      </c>
      <c r="D1212" s="164">
        <f>'Order Form'!$N$2</f>
        <v>0</v>
      </c>
      <c r="E1212" s="165">
        <f>'Order Form'!$M$11</f>
        <v>0</v>
      </c>
      <c r="F1212" s="165" t="str">
        <f>IF(ISBLANK('Order Form'!$M$12),"",'Order Form'!$M$12)</f>
        <v/>
      </c>
      <c r="G1212" s="165">
        <f t="shared" ca="1" si="80"/>
        <v>41493</v>
      </c>
      <c r="H1212" s="166">
        <f>'Order Form'!$M$13</f>
        <v>0</v>
      </c>
      <c r="I1212" s="169">
        <f>'Order Form'!F167</f>
        <v>11.5</v>
      </c>
      <c r="J1212" s="164">
        <f>'Order Form'!M167</f>
        <v>0</v>
      </c>
      <c r="K1212" s="164" t="str">
        <f t="shared" si="82"/>
        <v>F</v>
      </c>
      <c r="L1212" s="164">
        <f>IF('Pricing + Order Summary'!$O$13&gt;=5000,14,IF('Pricing + Order Summary'!$O$13&gt;=3500,15,IF('Pricing + Order Summary'!$O$13&gt;=2500,16,IF('Pricing + Order Summary'!$O$13&gt;=1000,23,21))))</f>
        <v>21</v>
      </c>
      <c r="M1212" s="164" t="str">
        <f t="shared" si="83"/>
        <v>SPR2014-3-0</v>
      </c>
    </row>
    <row r="1213" spans="1:13">
      <c r="A1213" s="167">
        <f>'Order Form'!A168</f>
        <v>100513</v>
      </c>
      <c r="B1213" s="167">
        <f>'Order Form'!A168</f>
        <v>100513</v>
      </c>
      <c r="C1213" s="168">
        <f t="shared" si="81"/>
        <v>100513</v>
      </c>
      <c r="D1213" s="164">
        <f>'Order Form'!$N$2</f>
        <v>0</v>
      </c>
      <c r="E1213" s="165">
        <f>'Order Form'!$M$11</f>
        <v>0</v>
      </c>
      <c r="F1213" s="165" t="str">
        <f>IF(ISBLANK('Order Form'!$M$12),"",'Order Form'!$M$12)</f>
        <v/>
      </c>
      <c r="G1213" s="165">
        <f t="shared" ca="1" si="80"/>
        <v>41493</v>
      </c>
      <c r="H1213" s="166">
        <f>'Order Form'!$M$13</f>
        <v>0</v>
      </c>
      <c r="I1213" s="169">
        <f>'Order Form'!F168</f>
        <v>11.5</v>
      </c>
      <c r="J1213" s="164">
        <f>'Order Form'!M168</f>
        <v>0</v>
      </c>
      <c r="K1213" s="164" t="str">
        <f t="shared" si="82"/>
        <v>F</v>
      </c>
      <c r="L1213" s="164">
        <f>IF('Pricing + Order Summary'!$O$13&gt;=5000,14,IF('Pricing + Order Summary'!$O$13&gt;=3500,15,IF('Pricing + Order Summary'!$O$13&gt;=2500,16,IF('Pricing + Order Summary'!$O$13&gt;=1000,23,21))))</f>
        <v>21</v>
      </c>
      <c r="M1213" s="164" t="str">
        <f t="shared" si="83"/>
        <v>SPR2014-3-0</v>
      </c>
    </row>
    <row r="1214" spans="1:13">
      <c r="A1214" s="167">
        <f>'Order Form'!A169</f>
        <v>100507</v>
      </c>
      <c r="B1214" s="167">
        <f>'Order Form'!A169</f>
        <v>100507</v>
      </c>
      <c r="C1214" s="168">
        <f t="shared" si="81"/>
        <v>100507</v>
      </c>
      <c r="D1214" s="164">
        <f>'Order Form'!$N$2</f>
        <v>0</v>
      </c>
      <c r="E1214" s="165">
        <f>'Order Form'!$M$11</f>
        <v>0</v>
      </c>
      <c r="F1214" s="165" t="str">
        <f>IF(ISBLANK('Order Form'!$M$12),"",'Order Form'!$M$12)</f>
        <v/>
      </c>
      <c r="G1214" s="165">
        <f t="shared" ca="1" si="80"/>
        <v>41493</v>
      </c>
      <c r="H1214" s="166">
        <f>'Order Form'!$M$13</f>
        <v>0</v>
      </c>
      <c r="I1214" s="169">
        <f>'Order Form'!F169</f>
        <v>11.5</v>
      </c>
      <c r="J1214" s="164">
        <f>'Order Form'!M169</f>
        <v>0</v>
      </c>
      <c r="K1214" s="164" t="str">
        <f t="shared" si="82"/>
        <v>F</v>
      </c>
      <c r="L1214" s="164">
        <f>IF('Pricing + Order Summary'!$O$13&gt;=5000,14,IF('Pricing + Order Summary'!$O$13&gt;=3500,15,IF('Pricing + Order Summary'!$O$13&gt;=2500,16,IF('Pricing + Order Summary'!$O$13&gt;=1000,23,21))))</f>
        <v>21</v>
      </c>
      <c r="M1214" s="164" t="str">
        <f t="shared" si="83"/>
        <v>SPR2014-3-0</v>
      </c>
    </row>
    <row r="1215" spans="1:13">
      <c r="A1215" s="167">
        <f>'Order Form'!A170</f>
        <v>100094</v>
      </c>
      <c r="B1215" s="167">
        <f>'Order Form'!A170</f>
        <v>100094</v>
      </c>
      <c r="C1215" s="168">
        <f t="shared" si="81"/>
        <v>100094</v>
      </c>
      <c r="D1215" s="164">
        <f>'Order Form'!$N$2</f>
        <v>0</v>
      </c>
      <c r="E1215" s="165">
        <f>'Order Form'!$M$11</f>
        <v>0</v>
      </c>
      <c r="F1215" s="165" t="str">
        <f>IF(ISBLANK('Order Form'!$M$12),"",'Order Form'!$M$12)</f>
        <v/>
      </c>
      <c r="G1215" s="165">
        <f t="shared" ca="1" si="80"/>
        <v>41493</v>
      </c>
      <c r="H1215" s="166">
        <f>'Order Form'!$M$13</f>
        <v>0</v>
      </c>
      <c r="I1215" s="169">
        <f>'Order Form'!F170</f>
        <v>11.5</v>
      </c>
      <c r="J1215" s="164">
        <f>'Order Form'!M170</f>
        <v>0</v>
      </c>
      <c r="K1215" s="164" t="str">
        <f t="shared" si="82"/>
        <v>F</v>
      </c>
      <c r="L1215" s="164">
        <f>IF('Pricing + Order Summary'!$O$13&gt;=5000,14,IF('Pricing + Order Summary'!$O$13&gt;=3500,15,IF('Pricing + Order Summary'!$O$13&gt;=2500,16,IF('Pricing + Order Summary'!$O$13&gt;=1000,23,21))))</f>
        <v>21</v>
      </c>
      <c r="M1215" s="164" t="str">
        <f t="shared" si="83"/>
        <v>SPR2014-3-0</v>
      </c>
    </row>
    <row r="1216" spans="1:13">
      <c r="A1216" s="167">
        <f>'Order Form'!A171</f>
        <v>100247</v>
      </c>
      <c r="B1216" s="167">
        <f>'Order Form'!A171</f>
        <v>100247</v>
      </c>
      <c r="C1216" s="168">
        <f t="shared" si="81"/>
        <v>100247</v>
      </c>
      <c r="D1216" s="164">
        <f>'Order Form'!$N$2</f>
        <v>0</v>
      </c>
      <c r="E1216" s="165">
        <f>'Order Form'!$M$11</f>
        <v>0</v>
      </c>
      <c r="F1216" s="165" t="str">
        <f>IF(ISBLANK('Order Form'!$M$12),"",'Order Form'!$M$12)</f>
        <v/>
      </c>
      <c r="G1216" s="165">
        <f t="shared" ca="1" si="80"/>
        <v>41493</v>
      </c>
      <c r="H1216" s="166">
        <f>'Order Form'!$M$13</f>
        <v>0</v>
      </c>
      <c r="I1216" s="169">
        <f>'Order Form'!F171</f>
        <v>11.5</v>
      </c>
      <c r="J1216" s="164">
        <f>'Order Form'!M171</f>
        <v>0</v>
      </c>
      <c r="K1216" s="164" t="str">
        <f t="shared" si="82"/>
        <v>F</v>
      </c>
      <c r="L1216" s="164">
        <f>IF('Pricing + Order Summary'!$O$13&gt;=5000,14,IF('Pricing + Order Summary'!$O$13&gt;=3500,15,IF('Pricing + Order Summary'!$O$13&gt;=2500,16,IF('Pricing + Order Summary'!$O$13&gt;=1000,23,21))))</f>
        <v>21</v>
      </c>
      <c r="M1216" s="164" t="str">
        <f t="shared" si="83"/>
        <v>SPR2014-3-0</v>
      </c>
    </row>
    <row r="1217" spans="1:13">
      <c r="A1217" s="167">
        <f>'Order Form'!A172</f>
        <v>100240</v>
      </c>
      <c r="B1217" s="167">
        <f>'Order Form'!A172</f>
        <v>100240</v>
      </c>
      <c r="C1217" s="168">
        <f t="shared" si="81"/>
        <v>100240</v>
      </c>
      <c r="D1217" s="164">
        <f>'Order Form'!$N$2</f>
        <v>0</v>
      </c>
      <c r="E1217" s="165">
        <f>'Order Form'!$M$11</f>
        <v>0</v>
      </c>
      <c r="F1217" s="165" t="str">
        <f>IF(ISBLANK('Order Form'!$M$12),"",'Order Form'!$M$12)</f>
        <v/>
      </c>
      <c r="G1217" s="165">
        <f t="shared" ca="1" si="80"/>
        <v>41493</v>
      </c>
      <c r="H1217" s="166">
        <f>'Order Form'!$M$13</f>
        <v>0</v>
      </c>
      <c r="I1217" s="169">
        <f>'Order Form'!F172</f>
        <v>11.5</v>
      </c>
      <c r="J1217" s="164">
        <f>'Order Form'!M172</f>
        <v>0</v>
      </c>
      <c r="K1217" s="164" t="str">
        <f t="shared" si="82"/>
        <v>F</v>
      </c>
      <c r="L1217" s="164">
        <f>IF('Pricing + Order Summary'!$O$13&gt;=5000,14,IF('Pricing + Order Summary'!$O$13&gt;=3500,15,IF('Pricing + Order Summary'!$O$13&gt;=2500,16,IF('Pricing + Order Summary'!$O$13&gt;=1000,23,21))))</f>
        <v>21</v>
      </c>
      <c r="M1217" s="164" t="str">
        <f t="shared" si="83"/>
        <v>SPR2014-3-0</v>
      </c>
    </row>
    <row r="1218" spans="1:13">
      <c r="A1218" s="167">
        <f>'Order Form'!A173</f>
        <v>100508</v>
      </c>
      <c r="B1218" s="167">
        <f>'Order Form'!A173</f>
        <v>100508</v>
      </c>
      <c r="C1218" s="168">
        <f t="shared" si="81"/>
        <v>100508</v>
      </c>
      <c r="D1218" s="164">
        <f>'Order Form'!$N$2</f>
        <v>0</v>
      </c>
      <c r="E1218" s="165">
        <f>'Order Form'!$M$11</f>
        <v>0</v>
      </c>
      <c r="F1218" s="165" t="str">
        <f>IF(ISBLANK('Order Form'!$M$12),"",'Order Form'!$M$12)</f>
        <v/>
      </c>
      <c r="G1218" s="165">
        <f t="shared" ref="G1218:G1281" ca="1" si="84">TODAY()</f>
        <v>41493</v>
      </c>
      <c r="H1218" s="166">
        <f>'Order Form'!$M$13</f>
        <v>0</v>
      </c>
      <c r="I1218" s="169">
        <f>'Order Form'!F173</f>
        <v>11.5</v>
      </c>
      <c r="J1218" s="164">
        <f>'Order Form'!M173</f>
        <v>0</v>
      </c>
      <c r="K1218" s="164" t="str">
        <f t="shared" si="82"/>
        <v>F</v>
      </c>
      <c r="L1218" s="164">
        <f>IF('Pricing + Order Summary'!$O$13&gt;=5000,14,IF('Pricing + Order Summary'!$O$13&gt;=3500,15,IF('Pricing + Order Summary'!$O$13&gt;=2500,16,IF('Pricing + Order Summary'!$O$13&gt;=1000,23,21))))</f>
        <v>21</v>
      </c>
      <c r="M1218" s="164" t="str">
        <f t="shared" si="83"/>
        <v>SPR2014-3-0</v>
      </c>
    </row>
    <row r="1219" spans="1:13">
      <c r="A1219" s="167">
        <f>'Order Form'!A174</f>
        <v>100141</v>
      </c>
      <c r="B1219" s="167">
        <f>'Order Form'!A174</f>
        <v>100141</v>
      </c>
      <c r="C1219" s="168">
        <f t="shared" si="81"/>
        <v>100141</v>
      </c>
      <c r="D1219" s="164">
        <f>'Order Form'!$N$2</f>
        <v>0</v>
      </c>
      <c r="E1219" s="165">
        <f>'Order Form'!$M$11</f>
        <v>0</v>
      </c>
      <c r="F1219" s="165" t="str">
        <f>IF(ISBLANK('Order Form'!$M$12),"",'Order Form'!$M$12)</f>
        <v/>
      </c>
      <c r="G1219" s="165">
        <f t="shared" ca="1" si="84"/>
        <v>41493</v>
      </c>
      <c r="H1219" s="166">
        <f>'Order Form'!$M$13</f>
        <v>0</v>
      </c>
      <c r="I1219" s="169">
        <f>'Order Form'!F174</f>
        <v>11.5</v>
      </c>
      <c r="J1219" s="164">
        <f>'Order Form'!M174</f>
        <v>0</v>
      </c>
      <c r="K1219" s="164" t="str">
        <f t="shared" si="82"/>
        <v>F</v>
      </c>
      <c r="L1219" s="164">
        <f>IF('Pricing + Order Summary'!$O$13&gt;=5000,14,IF('Pricing + Order Summary'!$O$13&gt;=3500,15,IF('Pricing + Order Summary'!$O$13&gt;=2500,16,IF('Pricing + Order Summary'!$O$13&gt;=1000,23,21))))</f>
        <v>21</v>
      </c>
      <c r="M1219" s="164" t="str">
        <f t="shared" si="83"/>
        <v>SPR2014-3-0</v>
      </c>
    </row>
    <row r="1220" spans="1:13">
      <c r="A1220" s="167">
        <f>'Order Form'!A175</f>
        <v>100506</v>
      </c>
      <c r="B1220" s="167">
        <f>'Order Form'!A175</f>
        <v>100506</v>
      </c>
      <c r="C1220" s="168">
        <f t="shared" si="81"/>
        <v>100506</v>
      </c>
      <c r="D1220" s="164">
        <f>'Order Form'!$N$2</f>
        <v>0</v>
      </c>
      <c r="E1220" s="165">
        <f>'Order Form'!$M$11</f>
        <v>0</v>
      </c>
      <c r="F1220" s="165" t="str">
        <f>IF(ISBLANK('Order Form'!$M$12),"",'Order Form'!$M$12)</f>
        <v/>
      </c>
      <c r="G1220" s="165">
        <f t="shared" ca="1" si="84"/>
        <v>41493</v>
      </c>
      <c r="H1220" s="166">
        <f>'Order Form'!$M$13</f>
        <v>0</v>
      </c>
      <c r="I1220" s="169">
        <f>'Order Form'!F175</f>
        <v>11.5</v>
      </c>
      <c r="J1220" s="164">
        <f>'Order Form'!M175</f>
        <v>0</v>
      </c>
      <c r="K1220" s="164" t="str">
        <f t="shared" si="82"/>
        <v>F</v>
      </c>
      <c r="L1220" s="164">
        <f>IF('Pricing + Order Summary'!$O$13&gt;=5000,14,IF('Pricing + Order Summary'!$O$13&gt;=3500,15,IF('Pricing + Order Summary'!$O$13&gt;=2500,16,IF('Pricing + Order Summary'!$O$13&gt;=1000,23,21))))</f>
        <v>21</v>
      </c>
      <c r="M1220" s="164" t="str">
        <f t="shared" si="83"/>
        <v>SPR2014-3-0</v>
      </c>
    </row>
    <row r="1221" spans="1:13">
      <c r="A1221" s="167">
        <f>'Order Form'!A176</f>
        <v>100526</v>
      </c>
      <c r="B1221" s="167">
        <f>'Order Form'!A176</f>
        <v>100526</v>
      </c>
      <c r="C1221" s="168">
        <f t="shared" si="81"/>
        <v>100526</v>
      </c>
      <c r="D1221" s="164">
        <f>'Order Form'!$N$2</f>
        <v>0</v>
      </c>
      <c r="E1221" s="165">
        <f>'Order Form'!$M$11</f>
        <v>0</v>
      </c>
      <c r="F1221" s="165" t="str">
        <f>IF(ISBLANK('Order Form'!$M$12),"",'Order Form'!$M$12)</f>
        <v/>
      </c>
      <c r="G1221" s="165">
        <f t="shared" ca="1" si="84"/>
        <v>41493</v>
      </c>
      <c r="H1221" s="166">
        <f>'Order Form'!$M$13</f>
        <v>0</v>
      </c>
      <c r="I1221" s="169">
        <f>'Order Form'!F176</f>
        <v>11.5</v>
      </c>
      <c r="J1221" s="164">
        <f>'Order Form'!M176</f>
        <v>0</v>
      </c>
      <c r="K1221" s="164" t="str">
        <f t="shared" si="82"/>
        <v>F</v>
      </c>
      <c r="L1221" s="164">
        <f>IF('Pricing + Order Summary'!$O$13&gt;=5000,14,IF('Pricing + Order Summary'!$O$13&gt;=3500,15,IF('Pricing + Order Summary'!$O$13&gt;=2500,16,IF('Pricing + Order Summary'!$O$13&gt;=1000,23,21))))</f>
        <v>21</v>
      </c>
      <c r="M1221" s="164" t="str">
        <f t="shared" si="83"/>
        <v>SPR2014-3-0</v>
      </c>
    </row>
    <row r="1222" spans="1:13">
      <c r="A1222" s="167">
        <f>'Order Form'!A177</f>
        <v>100511</v>
      </c>
      <c r="B1222" s="167">
        <f>'Order Form'!A177</f>
        <v>100511</v>
      </c>
      <c r="C1222" s="168">
        <f t="shared" si="81"/>
        <v>100511</v>
      </c>
      <c r="D1222" s="164">
        <f>'Order Form'!$N$2</f>
        <v>0</v>
      </c>
      <c r="E1222" s="165">
        <f>'Order Form'!$M$11</f>
        <v>0</v>
      </c>
      <c r="F1222" s="165" t="str">
        <f>IF(ISBLANK('Order Form'!$M$12),"",'Order Form'!$M$12)</f>
        <v/>
      </c>
      <c r="G1222" s="165">
        <f t="shared" ca="1" si="84"/>
        <v>41493</v>
      </c>
      <c r="H1222" s="166">
        <f>'Order Form'!$M$13</f>
        <v>0</v>
      </c>
      <c r="I1222" s="169">
        <f>'Order Form'!F177</f>
        <v>11.5</v>
      </c>
      <c r="J1222" s="164">
        <f>'Order Form'!M177</f>
        <v>0</v>
      </c>
      <c r="K1222" s="164" t="str">
        <f t="shared" si="82"/>
        <v>F</v>
      </c>
      <c r="L1222" s="164">
        <f>IF('Pricing + Order Summary'!$O$13&gt;=5000,14,IF('Pricing + Order Summary'!$O$13&gt;=3500,15,IF('Pricing + Order Summary'!$O$13&gt;=2500,16,IF('Pricing + Order Summary'!$O$13&gt;=1000,23,21))))</f>
        <v>21</v>
      </c>
      <c r="M1222" s="164" t="str">
        <f t="shared" si="83"/>
        <v>SPR2014-3-0</v>
      </c>
    </row>
    <row r="1223" spans="1:13">
      <c r="A1223" s="167">
        <f>'Order Form'!A178</f>
        <v>100138</v>
      </c>
      <c r="B1223" s="167">
        <f>'Order Form'!A178</f>
        <v>100138</v>
      </c>
      <c r="C1223" s="168">
        <f t="shared" si="81"/>
        <v>100138</v>
      </c>
      <c r="D1223" s="164">
        <f>'Order Form'!$N$2</f>
        <v>0</v>
      </c>
      <c r="E1223" s="165">
        <f>'Order Form'!$M$11</f>
        <v>0</v>
      </c>
      <c r="F1223" s="165" t="str">
        <f>IF(ISBLANK('Order Form'!$M$12),"",'Order Form'!$M$12)</f>
        <v/>
      </c>
      <c r="G1223" s="165">
        <f t="shared" ca="1" si="84"/>
        <v>41493</v>
      </c>
      <c r="H1223" s="166">
        <f>'Order Form'!$M$13</f>
        <v>0</v>
      </c>
      <c r="I1223" s="169">
        <f>'Order Form'!F178</f>
        <v>11.5</v>
      </c>
      <c r="J1223" s="164">
        <f>'Order Form'!M178</f>
        <v>0</v>
      </c>
      <c r="K1223" s="164" t="str">
        <f t="shared" si="82"/>
        <v>F</v>
      </c>
      <c r="L1223" s="164">
        <f>IF('Pricing + Order Summary'!$O$13&gt;=5000,14,IF('Pricing + Order Summary'!$O$13&gt;=3500,15,IF('Pricing + Order Summary'!$O$13&gt;=2500,16,IF('Pricing + Order Summary'!$O$13&gt;=1000,23,21))))</f>
        <v>21</v>
      </c>
      <c r="M1223" s="164" t="str">
        <f t="shared" si="83"/>
        <v>SPR2014-3-0</v>
      </c>
    </row>
    <row r="1224" spans="1:13">
      <c r="A1224" s="167">
        <f>'Order Form'!A179</f>
        <v>100505</v>
      </c>
      <c r="B1224" s="167">
        <f>'Order Form'!A179</f>
        <v>100505</v>
      </c>
      <c r="C1224" s="168">
        <f t="shared" si="81"/>
        <v>100505</v>
      </c>
      <c r="D1224" s="164">
        <f>'Order Form'!$N$2</f>
        <v>0</v>
      </c>
      <c r="E1224" s="165">
        <f>'Order Form'!$M$11</f>
        <v>0</v>
      </c>
      <c r="F1224" s="165" t="str">
        <f>IF(ISBLANK('Order Form'!$M$12),"",'Order Form'!$M$12)</f>
        <v/>
      </c>
      <c r="G1224" s="165">
        <f t="shared" ca="1" si="84"/>
        <v>41493</v>
      </c>
      <c r="H1224" s="166">
        <f>'Order Form'!$M$13</f>
        <v>0</v>
      </c>
      <c r="I1224" s="169">
        <f>'Order Form'!F179</f>
        <v>11.5</v>
      </c>
      <c r="J1224" s="164">
        <f>'Order Form'!M179</f>
        <v>0</v>
      </c>
      <c r="K1224" s="164" t="str">
        <f t="shared" si="82"/>
        <v>F</v>
      </c>
      <c r="L1224" s="164">
        <f>IF('Pricing + Order Summary'!$O$13&gt;=5000,14,IF('Pricing + Order Summary'!$O$13&gt;=3500,15,IF('Pricing + Order Summary'!$O$13&gt;=2500,16,IF('Pricing + Order Summary'!$O$13&gt;=1000,23,21))))</f>
        <v>21</v>
      </c>
      <c r="M1224" s="164" t="str">
        <f t="shared" si="83"/>
        <v>SPR2014-3-0</v>
      </c>
    </row>
    <row r="1225" spans="1:13">
      <c r="A1225" s="167">
        <f>'Order Form'!A180</f>
        <v>100549</v>
      </c>
      <c r="B1225" s="167">
        <f>'Order Form'!A180</f>
        <v>100549</v>
      </c>
      <c r="C1225" s="168">
        <f t="shared" si="81"/>
        <v>100549</v>
      </c>
      <c r="D1225" s="164">
        <f>'Order Form'!$N$2</f>
        <v>0</v>
      </c>
      <c r="E1225" s="165">
        <f>'Order Form'!$M$11</f>
        <v>0</v>
      </c>
      <c r="F1225" s="165" t="str">
        <f>IF(ISBLANK('Order Form'!$M$12),"",'Order Form'!$M$12)</f>
        <v/>
      </c>
      <c r="G1225" s="165">
        <f t="shared" ca="1" si="84"/>
        <v>41493</v>
      </c>
      <c r="H1225" s="166">
        <f>'Order Form'!$M$13</f>
        <v>0</v>
      </c>
      <c r="I1225" s="169">
        <f>'Order Form'!F180</f>
        <v>11.5</v>
      </c>
      <c r="J1225" s="164">
        <f>'Order Form'!M180</f>
        <v>0</v>
      </c>
      <c r="K1225" s="164" t="str">
        <f t="shared" si="82"/>
        <v>F</v>
      </c>
      <c r="L1225" s="164">
        <f>IF('Pricing + Order Summary'!$O$13&gt;=5000,14,IF('Pricing + Order Summary'!$O$13&gt;=3500,15,IF('Pricing + Order Summary'!$O$13&gt;=2500,16,IF('Pricing + Order Summary'!$O$13&gt;=1000,23,21))))</f>
        <v>21</v>
      </c>
      <c r="M1225" s="164" t="str">
        <f t="shared" si="83"/>
        <v>SPR2014-3-0</v>
      </c>
    </row>
    <row r="1226" spans="1:13">
      <c r="A1226" s="167">
        <f>'Order Form'!A181</f>
        <v>100139</v>
      </c>
      <c r="B1226" s="167">
        <f>'Order Form'!A181</f>
        <v>100139</v>
      </c>
      <c r="C1226" s="168">
        <f t="shared" si="81"/>
        <v>100139</v>
      </c>
      <c r="D1226" s="164">
        <f>'Order Form'!$N$2</f>
        <v>0</v>
      </c>
      <c r="E1226" s="165">
        <f>'Order Form'!$M$11</f>
        <v>0</v>
      </c>
      <c r="F1226" s="165" t="str">
        <f>IF(ISBLANK('Order Form'!$M$12),"",'Order Form'!$M$12)</f>
        <v/>
      </c>
      <c r="G1226" s="165">
        <f t="shared" ca="1" si="84"/>
        <v>41493</v>
      </c>
      <c r="H1226" s="166">
        <f>'Order Form'!$M$13</f>
        <v>0</v>
      </c>
      <c r="I1226" s="169">
        <f>'Order Form'!F181</f>
        <v>11.5</v>
      </c>
      <c r="J1226" s="164">
        <f>'Order Form'!M181</f>
        <v>0</v>
      </c>
      <c r="K1226" s="164" t="str">
        <f t="shared" si="82"/>
        <v>F</v>
      </c>
      <c r="L1226" s="164">
        <f>IF('Pricing + Order Summary'!$O$13&gt;=5000,14,IF('Pricing + Order Summary'!$O$13&gt;=3500,15,IF('Pricing + Order Summary'!$O$13&gt;=2500,16,IF('Pricing + Order Summary'!$O$13&gt;=1000,23,21))))</f>
        <v>21</v>
      </c>
      <c r="M1226" s="164" t="str">
        <f t="shared" si="83"/>
        <v>SPR2014-3-0</v>
      </c>
    </row>
    <row r="1227" spans="1:13">
      <c r="A1227" s="167">
        <f>'Order Form'!A182</f>
        <v>100137</v>
      </c>
      <c r="B1227" s="167">
        <f>'Order Form'!A182</f>
        <v>100137</v>
      </c>
      <c r="C1227" s="168">
        <f t="shared" si="81"/>
        <v>100137</v>
      </c>
      <c r="D1227" s="164">
        <f>'Order Form'!$N$2</f>
        <v>0</v>
      </c>
      <c r="E1227" s="165">
        <f>'Order Form'!$M$11</f>
        <v>0</v>
      </c>
      <c r="F1227" s="165" t="str">
        <f>IF(ISBLANK('Order Form'!$M$12),"",'Order Form'!$M$12)</f>
        <v/>
      </c>
      <c r="G1227" s="165">
        <f t="shared" ca="1" si="84"/>
        <v>41493</v>
      </c>
      <c r="H1227" s="166">
        <f>'Order Form'!$M$13</f>
        <v>0</v>
      </c>
      <c r="I1227" s="169">
        <f>'Order Form'!F182</f>
        <v>11.5</v>
      </c>
      <c r="J1227" s="164">
        <f>'Order Form'!M182</f>
        <v>0</v>
      </c>
      <c r="K1227" s="164" t="str">
        <f t="shared" si="82"/>
        <v>F</v>
      </c>
      <c r="L1227" s="164">
        <f>IF('Pricing + Order Summary'!$O$13&gt;=5000,14,IF('Pricing + Order Summary'!$O$13&gt;=3500,15,IF('Pricing + Order Summary'!$O$13&gt;=2500,16,IF('Pricing + Order Summary'!$O$13&gt;=1000,23,21))))</f>
        <v>21</v>
      </c>
      <c r="M1227" s="164" t="str">
        <f t="shared" si="83"/>
        <v>SPR2014-3-0</v>
      </c>
    </row>
    <row r="1228" spans="1:13">
      <c r="A1228" s="167">
        <f>'Order Form'!A183</f>
        <v>107660</v>
      </c>
      <c r="B1228" s="167">
        <f>'Order Form'!A183</f>
        <v>107660</v>
      </c>
      <c r="C1228" s="168">
        <f t="shared" si="81"/>
        <v>107660</v>
      </c>
      <c r="D1228" s="164">
        <f>'Order Form'!$N$2</f>
        <v>0</v>
      </c>
      <c r="E1228" s="165">
        <f>'Order Form'!$M$11</f>
        <v>0</v>
      </c>
      <c r="F1228" s="165" t="str">
        <f>IF(ISBLANK('Order Form'!$M$12),"",'Order Form'!$M$12)</f>
        <v/>
      </c>
      <c r="G1228" s="165">
        <f t="shared" ca="1" si="84"/>
        <v>41493</v>
      </c>
      <c r="H1228" s="166">
        <f>'Order Form'!$M$13</f>
        <v>0</v>
      </c>
      <c r="I1228" s="169">
        <f>'Order Form'!F183</f>
        <v>14</v>
      </c>
      <c r="J1228" s="164">
        <f>'Order Form'!M183</f>
        <v>0</v>
      </c>
      <c r="K1228" s="164" t="str">
        <f t="shared" si="82"/>
        <v>F</v>
      </c>
      <c r="L1228" s="164">
        <f>IF('Pricing + Order Summary'!$O$13&gt;=5000,14,IF('Pricing + Order Summary'!$O$13&gt;=3500,15,IF('Pricing + Order Summary'!$O$13&gt;=2500,16,IF('Pricing + Order Summary'!$O$13&gt;=1000,23,21))))</f>
        <v>21</v>
      </c>
      <c r="M1228" s="164" t="str">
        <f t="shared" si="83"/>
        <v>SPR2014-3-0</v>
      </c>
    </row>
    <row r="1229" spans="1:13">
      <c r="A1229" s="167">
        <f>'Order Form'!A184</f>
        <v>100633</v>
      </c>
      <c r="B1229" s="167">
        <f>'Order Form'!A184</f>
        <v>100633</v>
      </c>
      <c r="C1229" s="168">
        <f t="shared" si="81"/>
        <v>100633</v>
      </c>
      <c r="D1229" s="164">
        <f>'Order Form'!$N$2</f>
        <v>0</v>
      </c>
      <c r="E1229" s="165">
        <f>'Order Form'!$M$11</f>
        <v>0</v>
      </c>
      <c r="F1229" s="165" t="str">
        <f>IF(ISBLANK('Order Form'!$M$12),"",'Order Form'!$M$12)</f>
        <v/>
      </c>
      <c r="G1229" s="165">
        <f t="shared" ca="1" si="84"/>
        <v>41493</v>
      </c>
      <c r="H1229" s="166">
        <f>'Order Form'!$M$13</f>
        <v>0</v>
      </c>
      <c r="I1229" s="169">
        <f>'Order Form'!F184</f>
        <v>14</v>
      </c>
      <c r="J1229" s="164">
        <f>'Order Form'!M184</f>
        <v>0</v>
      </c>
      <c r="K1229" s="164" t="str">
        <f t="shared" si="82"/>
        <v>F</v>
      </c>
      <c r="L1229" s="164">
        <f>IF('Pricing + Order Summary'!$O$13&gt;=5000,14,IF('Pricing + Order Summary'!$O$13&gt;=3500,15,IF('Pricing + Order Summary'!$O$13&gt;=2500,16,IF('Pricing + Order Summary'!$O$13&gt;=1000,23,21))))</f>
        <v>21</v>
      </c>
      <c r="M1229" s="164" t="str">
        <f t="shared" si="83"/>
        <v>SPR2014-3-0</v>
      </c>
    </row>
    <row r="1230" spans="1:13">
      <c r="A1230" s="167">
        <f>'Order Form'!A185</f>
        <v>100001</v>
      </c>
      <c r="B1230" s="167">
        <f>'Order Form'!A185</f>
        <v>100001</v>
      </c>
      <c r="C1230" s="168">
        <f t="shared" si="81"/>
        <v>100001</v>
      </c>
      <c r="D1230" s="164">
        <f>'Order Form'!$N$2</f>
        <v>0</v>
      </c>
      <c r="E1230" s="165">
        <f>'Order Form'!$M$11</f>
        <v>0</v>
      </c>
      <c r="F1230" s="165" t="str">
        <f>IF(ISBLANK('Order Form'!$M$12),"",'Order Form'!$M$12)</f>
        <v/>
      </c>
      <c r="G1230" s="165">
        <f t="shared" ca="1" si="84"/>
        <v>41493</v>
      </c>
      <c r="H1230" s="166">
        <f>'Order Form'!$M$13</f>
        <v>0</v>
      </c>
      <c r="I1230" s="169">
        <f>'Order Form'!F185</f>
        <v>13.5</v>
      </c>
      <c r="J1230" s="164">
        <f>'Order Form'!M185</f>
        <v>0</v>
      </c>
      <c r="K1230" s="164" t="str">
        <f t="shared" si="82"/>
        <v>F</v>
      </c>
      <c r="L1230" s="164">
        <f>IF('Pricing + Order Summary'!$O$13&gt;=5000,14,IF('Pricing + Order Summary'!$O$13&gt;=3500,15,IF('Pricing + Order Summary'!$O$13&gt;=2500,16,IF('Pricing + Order Summary'!$O$13&gt;=1000,23,21))))</f>
        <v>21</v>
      </c>
      <c r="M1230" s="164" t="str">
        <f t="shared" si="83"/>
        <v>SPR2014-3-0</v>
      </c>
    </row>
    <row r="1231" spans="1:13">
      <c r="A1231" s="167">
        <f>'Order Form'!A186</f>
        <v>100002</v>
      </c>
      <c r="B1231" s="167">
        <f>'Order Form'!A186</f>
        <v>100002</v>
      </c>
      <c r="C1231" s="168">
        <f t="shared" si="81"/>
        <v>100002</v>
      </c>
      <c r="D1231" s="164">
        <f>'Order Form'!$N$2</f>
        <v>0</v>
      </c>
      <c r="E1231" s="165">
        <f>'Order Form'!$M$11</f>
        <v>0</v>
      </c>
      <c r="F1231" s="165" t="str">
        <f>IF(ISBLANK('Order Form'!$M$12),"",'Order Form'!$M$12)</f>
        <v/>
      </c>
      <c r="G1231" s="165">
        <f t="shared" ca="1" si="84"/>
        <v>41493</v>
      </c>
      <c r="H1231" s="166">
        <f>'Order Form'!$M$13</f>
        <v>0</v>
      </c>
      <c r="I1231" s="169">
        <f>'Order Form'!F186</f>
        <v>13.5</v>
      </c>
      <c r="J1231" s="164">
        <f>'Order Form'!M186</f>
        <v>0</v>
      </c>
      <c r="K1231" s="164" t="str">
        <f t="shared" si="82"/>
        <v>F</v>
      </c>
      <c r="L1231" s="164">
        <f>IF('Pricing + Order Summary'!$O$13&gt;=5000,14,IF('Pricing + Order Summary'!$O$13&gt;=3500,15,IF('Pricing + Order Summary'!$O$13&gt;=2500,16,IF('Pricing + Order Summary'!$O$13&gt;=1000,23,21))))</f>
        <v>21</v>
      </c>
      <c r="M1231" s="164" t="str">
        <f t="shared" si="83"/>
        <v>SPR2014-3-0</v>
      </c>
    </row>
    <row r="1232" spans="1:13">
      <c r="A1232" s="167">
        <f>'Order Form'!A187</f>
        <v>100359</v>
      </c>
      <c r="B1232" s="167">
        <f>'Order Form'!A187</f>
        <v>100359</v>
      </c>
      <c r="C1232" s="168">
        <f t="shared" si="81"/>
        <v>100359</v>
      </c>
      <c r="D1232" s="164">
        <f>'Order Form'!$N$2</f>
        <v>0</v>
      </c>
      <c r="E1232" s="165">
        <f>'Order Form'!$M$11</f>
        <v>0</v>
      </c>
      <c r="F1232" s="165" t="str">
        <f>IF(ISBLANK('Order Form'!$M$12),"",'Order Form'!$M$12)</f>
        <v/>
      </c>
      <c r="G1232" s="165">
        <f t="shared" ca="1" si="84"/>
        <v>41493</v>
      </c>
      <c r="H1232" s="166">
        <f>'Order Form'!$M$13</f>
        <v>0</v>
      </c>
      <c r="I1232" s="169">
        <f>'Order Form'!F187</f>
        <v>13.5</v>
      </c>
      <c r="J1232" s="164">
        <f>'Order Form'!M187</f>
        <v>0</v>
      </c>
      <c r="K1232" s="164" t="str">
        <f t="shared" si="82"/>
        <v>F</v>
      </c>
      <c r="L1232" s="164">
        <f>IF('Pricing + Order Summary'!$O$13&gt;=5000,14,IF('Pricing + Order Summary'!$O$13&gt;=3500,15,IF('Pricing + Order Summary'!$O$13&gt;=2500,16,IF('Pricing + Order Summary'!$O$13&gt;=1000,23,21))))</f>
        <v>21</v>
      </c>
      <c r="M1232" s="164" t="str">
        <f t="shared" si="83"/>
        <v>SPR2014-3-0</v>
      </c>
    </row>
    <row r="1233" spans="1:13">
      <c r="A1233" s="167">
        <f>'Order Form'!A188</f>
        <v>100229</v>
      </c>
      <c r="B1233" s="167">
        <f>'Order Form'!A188</f>
        <v>100229</v>
      </c>
      <c r="C1233" s="168">
        <f t="shared" si="81"/>
        <v>100229</v>
      </c>
      <c r="D1233" s="164">
        <f>'Order Form'!$N$2</f>
        <v>0</v>
      </c>
      <c r="E1233" s="165">
        <f>'Order Form'!$M$11</f>
        <v>0</v>
      </c>
      <c r="F1233" s="165" t="str">
        <f>IF(ISBLANK('Order Form'!$M$12),"",'Order Form'!$M$12)</f>
        <v/>
      </c>
      <c r="G1233" s="165">
        <f t="shared" ca="1" si="84"/>
        <v>41493</v>
      </c>
      <c r="H1233" s="166">
        <f>'Order Form'!$M$13</f>
        <v>0</v>
      </c>
      <c r="I1233" s="169">
        <f>'Order Form'!F188</f>
        <v>13.5</v>
      </c>
      <c r="J1233" s="164">
        <f>'Order Form'!M188</f>
        <v>0</v>
      </c>
      <c r="K1233" s="164" t="str">
        <f t="shared" si="82"/>
        <v>F</v>
      </c>
      <c r="L1233" s="164">
        <f>IF('Pricing + Order Summary'!$O$13&gt;=5000,14,IF('Pricing + Order Summary'!$O$13&gt;=3500,15,IF('Pricing + Order Summary'!$O$13&gt;=2500,16,IF('Pricing + Order Summary'!$O$13&gt;=1000,23,21))))</f>
        <v>21</v>
      </c>
      <c r="M1233" s="164" t="str">
        <f t="shared" si="83"/>
        <v>SPR2014-3-0</v>
      </c>
    </row>
    <row r="1234" spans="1:13">
      <c r="A1234" s="167">
        <f>'Order Form'!A189</f>
        <v>100226</v>
      </c>
      <c r="B1234" s="167">
        <f>'Order Form'!A189</f>
        <v>100226</v>
      </c>
      <c r="C1234" s="168">
        <f t="shared" si="81"/>
        <v>100226</v>
      </c>
      <c r="D1234" s="164">
        <f>'Order Form'!$N$2</f>
        <v>0</v>
      </c>
      <c r="E1234" s="165">
        <f>'Order Form'!$M$11</f>
        <v>0</v>
      </c>
      <c r="F1234" s="165" t="str">
        <f>IF(ISBLANK('Order Form'!$M$12),"",'Order Form'!$M$12)</f>
        <v/>
      </c>
      <c r="G1234" s="165">
        <f t="shared" ca="1" si="84"/>
        <v>41493</v>
      </c>
      <c r="H1234" s="166">
        <f>'Order Form'!$M$13</f>
        <v>0</v>
      </c>
      <c r="I1234" s="169">
        <f>'Order Form'!F189</f>
        <v>13.5</v>
      </c>
      <c r="J1234" s="164">
        <f>'Order Form'!M189</f>
        <v>0</v>
      </c>
      <c r="K1234" s="164" t="str">
        <f t="shared" si="82"/>
        <v>F</v>
      </c>
      <c r="L1234" s="164">
        <f>IF('Pricing + Order Summary'!$O$13&gt;=5000,14,IF('Pricing + Order Summary'!$O$13&gt;=3500,15,IF('Pricing + Order Summary'!$O$13&gt;=2500,16,IF('Pricing + Order Summary'!$O$13&gt;=1000,23,21))))</f>
        <v>21</v>
      </c>
      <c r="M1234" s="164" t="str">
        <f t="shared" si="83"/>
        <v>SPR2014-3-0</v>
      </c>
    </row>
    <row r="1235" spans="1:13">
      <c r="A1235" s="167">
        <f>'Order Form'!A190</f>
        <v>100227</v>
      </c>
      <c r="B1235" s="167">
        <f>'Order Form'!A190</f>
        <v>100227</v>
      </c>
      <c r="C1235" s="168">
        <f t="shared" si="81"/>
        <v>100227</v>
      </c>
      <c r="D1235" s="164">
        <f>'Order Form'!$N$2</f>
        <v>0</v>
      </c>
      <c r="E1235" s="165">
        <f>'Order Form'!$M$11</f>
        <v>0</v>
      </c>
      <c r="F1235" s="165" t="str">
        <f>IF(ISBLANK('Order Form'!$M$12),"",'Order Form'!$M$12)</f>
        <v/>
      </c>
      <c r="G1235" s="165">
        <f t="shared" ca="1" si="84"/>
        <v>41493</v>
      </c>
      <c r="H1235" s="166">
        <f>'Order Form'!$M$13</f>
        <v>0</v>
      </c>
      <c r="I1235" s="169">
        <f>'Order Form'!F190</f>
        <v>13.5</v>
      </c>
      <c r="J1235" s="164">
        <f>'Order Form'!M190</f>
        <v>0</v>
      </c>
      <c r="K1235" s="164" t="str">
        <f t="shared" si="82"/>
        <v>F</v>
      </c>
      <c r="L1235" s="164">
        <f>IF('Pricing + Order Summary'!$O$13&gt;=5000,14,IF('Pricing + Order Summary'!$O$13&gt;=3500,15,IF('Pricing + Order Summary'!$O$13&gt;=2500,16,IF('Pricing + Order Summary'!$O$13&gt;=1000,23,21))))</f>
        <v>21</v>
      </c>
      <c r="M1235" s="164" t="str">
        <f t="shared" si="83"/>
        <v>SPR2014-3-0</v>
      </c>
    </row>
    <row r="1236" spans="1:13">
      <c r="A1236" s="167">
        <f>'Order Form'!A191</f>
        <v>100082</v>
      </c>
      <c r="B1236" s="167">
        <f>'Order Form'!A191</f>
        <v>100082</v>
      </c>
      <c r="C1236" s="168">
        <f t="shared" si="81"/>
        <v>100082</v>
      </c>
      <c r="D1236" s="164">
        <f>'Order Form'!$N$2</f>
        <v>0</v>
      </c>
      <c r="E1236" s="165">
        <f>'Order Form'!$M$11</f>
        <v>0</v>
      </c>
      <c r="F1236" s="165" t="str">
        <f>IF(ISBLANK('Order Form'!$M$12),"",'Order Form'!$M$12)</f>
        <v/>
      </c>
      <c r="G1236" s="165">
        <f t="shared" ca="1" si="84"/>
        <v>41493</v>
      </c>
      <c r="H1236" s="166">
        <f>'Order Form'!$M$13</f>
        <v>0</v>
      </c>
      <c r="I1236" s="169">
        <f>'Order Form'!F191</f>
        <v>6.5</v>
      </c>
      <c r="J1236" s="164">
        <f>'Order Form'!M191</f>
        <v>0</v>
      </c>
      <c r="K1236" s="164" t="str">
        <f t="shared" si="82"/>
        <v>F</v>
      </c>
      <c r="L1236" s="164">
        <f>IF('Pricing + Order Summary'!$O$13&gt;=5000,14,IF('Pricing + Order Summary'!$O$13&gt;=3500,15,IF('Pricing + Order Summary'!$O$13&gt;=2500,16,IF('Pricing + Order Summary'!$O$13&gt;=1000,23,21))))</f>
        <v>21</v>
      </c>
      <c r="M1236" s="164" t="str">
        <f t="shared" si="83"/>
        <v>SPR2014-3-0</v>
      </c>
    </row>
    <row r="1237" spans="1:13">
      <c r="A1237" s="167">
        <f>'Order Form'!A192</f>
        <v>100274</v>
      </c>
      <c r="B1237" s="167">
        <f>'Order Form'!A192</f>
        <v>100274</v>
      </c>
      <c r="C1237" s="168">
        <f t="shared" si="81"/>
        <v>100274</v>
      </c>
      <c r="D1237" s="164">
        <f>'Order Form'!$N$2</f>
        <v>0</v>
      </c>
      <c r="E1237" s="165">
        <f>'Order Form'!$M$11</f>
        <v>0</v>
      </c>
      <c r="F1237" s="165" t="str">
        <f>IF(ISBLANK('Order Form'!$M$12),"",'Order Form'!$M$12)</f>
        <v/>
      </c>
      <c r="G1237" s="165">
        <f t="shared" ca="1" si="84"/>
        <v>41493</v>
      </c>
      <c r="H1237" s="166">
        <f>'Order Form'!$M$13</f>
        <v>0</v>
      </c>
      <c r="I1237" s="169">
        <f>'Order Form'!F192</f>
        <v>6.5</v>
      </c>
      <c r="J1237" s="164">
        <f>'Order Form'!M192</f>
        <v>0</v>
      </c>
      <c r="K1237" s="164" t="str">
        <f t="shared" si="82"/>
        <v>F</v>
      </c>
      <c r="L1237" s="164">
        <f>IF('Pricing + Order Summary'!$O$13&gt;=5000,14,IF('Pricing + Order Summary'!$O$13&gt;=3500,15,IF('Pricing + Order Summary'!$O$13&gt;=2500,16,IF('Pricing + Order Summary'!$O$13&gt;=1000,23,21))))</f>
        <v>21</v>
      </c>
      <c r="M1237" s="164" t="str">
        <f t="shared" si="83"/>
        <v>SPR2014-3-0</v>
      </c>
    </row>
    <row r="1238" spans="1:13">
      <c r="A1238" s="167">
        <f>'Order Form'!A193</f>
        <v>100604</v>
      </c>
      <c r="B1238" s="167">
        <f>'Order Form'!A193</f>
        <v>100604</v>
      </c>
      <c r="C1238" s="168">
        <f t="shared" si="81"/>
        <v>100604</v>
      </c>
      <c r="D1238" s="164">
        <f>'Order Form'!$N$2</f>
        <v>0</v>
      </c>
      <c r="E1238" s="165">
        <f>'Order Form'!$M$11</f>
        <v>0</v>
      </c>
      <c r="F1238" s="165" t="str">
        <f>IF(ISBLANK('Order Form'!$M$12),"",'Order Form'!$M$12)</f>
        <v/>
      </c>
      <c r="G1238" s="165">
        <f t="shared" ca="1" si="84"/>
        <v>41493</v>
      </c>
      <c r="H1238" s="166">
        <f>'Order Form'!$M$13</f>
        <v>0</v>
      </c>
      <c r="I1238" s="169">
        <f>'Order Form'!F193</f>
        <v>6.5</v>
      </c>
      <c r="J1238" s="164">
        <f>'Order Form'!M193</f>
        <v>0</v>
      </c>
      <c r="K1238" s="164" t="str">
        <f t="shared" si="82"/>
        <v>F</v>
      </c>
      <c r="L1238" s="164">
        <f>IF('Pricing + Order Summary'!$O$13&gt;=5000,14,IF('Pricing + Order Summary'!$O$13&gt;=3500,15,IF('Pricing + Order Summary'!$O$13&gt;=2500,16,IF('Pricing + Order Summary'!$O$13&gt;=1000,23,21))))</f>
        <v>21</v>
      </c>
      <c r="M1238" s="164" t="str">
        <f t="shared" si="83"/>
        <v>SPR2014-3-0</v>
      </c>
    </row>
    <row r="1239" spans="1:13">
      <c r="A1239" s="167">
        <f>'Order Form'!A194</f>
        <v>107677</v>
      </c>
      <c r="B1239" s="167">
        <f>'Order Form'!A194</f>
        <v>107677</v>
      </c>
      <c r="C1239" s="168">
        <f t="shared" si="81"/>
        <v>107677</v>
      </c>
      <c r="D1239" s="164">
        <f>'Order Form'!$N$2</f>
        <v>0</v>
      </c>
      <c r="E1239" s="165">
        <f>'Order Form'!$M$11</f>
        <v>0</v>
      </c>
      <c r="F1239" s="165" t="str">
        <f>IF(ISBLANK('Order Form'!$M$12),"",'Order Form'!$M$12)</f>
        <v/>
      </c>
      <c r="G1239" s="165">
        <f t="shared" ca="1" si="84"/>
        <v>41493</v>
      </c>
      <c r="H1239" s="166">
        <f>'Order Form'!$M$13</f>
        <v>0</v>
      </c>
      <c r="I1239" s="169">
        <f>'Order Form'!F194</f>
        <v>6.5</v>
      </c>
      <c r="J1239" s="164">
        <f>'Order Form'!M194</f>
        <v>0</v>
      </c>
      <c r="K1239" s="164" t="str">
        <f t="shared" si="82"/>
        <v>F</v>
      </c>
      <c r="L1239" s="164">
        <f>IF('Pricing + Order Summary'!$O$13&gt;=5000,14,IF('Pricing + Order Summary'!$O$13&gt;=3500,15,IF('Pricing + Order Summary'!$O$13&gt;=2500,16,IF('Pricing + Order Summary'!$O$13&gt;=1000,23,21))))</f>
        <v>21</v>
      </c>
      <c r="M1239" s="164" t="str">
        <f t="shared" si="83"/>
        <v>SPR2014-3-0</v>
      </c>
    </row>
    <row r="1240" spans="1:13">
      <c r="A1240" s="167">
        <f>'Order Form'!A195</f>
        <v>107676</v>
      </c>
      <c r="B1240" s="167">
        <f>'Order Form'!A195</f>
        <v>107676</v>
      </c>
      <c r="C1240" s="168">
        <f t="shared" si="81"/>
        <v>107676</v>
      </c>
      <c r="D1240" s="164">
        <f>'Order Form'!$N$2</f>
        <v>0</v>
      </c>
      <c r="E1240" s="165">
        <f>'Order Form'!$M$11</f>
        <v>0</v>
      </c>
      <c r="F1240" s="165" t="str">
        <f>IF(ISBLANK('Order Form'!$M$12),"",'Order Form'!$M$12)</f>
        <v/>
      </c>
      <c r="G1240" s="165">
        <f t="shared" ca="1" si="84"/>
        <v>41493</v>
      </c>
      <c r="H1240" s="166">
        <f>'Order Form'!$M$13</f>
        <v>0</v>
      </c>
      <c r="I1240" s="169">
        <f>'Order Form'!F195</f>
        <v>6.5</v>
      </c>
      <c r="J1240" s="164">
        <f>'Order Form'!M195</f>
        <v>0</v>
      </c>
      <c r="K1240" s="164" t="str">
        <f t="shared" si="82"/>
        <v>F</v>
      </c>
      <c r="L1240" s="164">
        <f>IF('Pricing + Order Summary'!$O$13&gt;=5000,14,IF('Pricing + Order Summary'!$O$13&gt;=3500,15,IF('Pricing + Order Summary'!$O$13&gt;=2500,16,IF('Pricing + Order Summary'!$O$13&gt;=1000,23,21))))</f>
        <v>21</v>
      </c>
      <c r="M1240" s="164" t="str">
        <f t="shared" si="83"/>
        <v>SPR2014-3-0</v>
      </c>
    </row>
    <row r="1241" spans="1:13">
      <c r="A1241" s="167">
        <f>'Order Form'!A196</f>
        <v>107679</v>
      </c>
      <c r="B1241" s="167">
        <f>'Order Form'!A196</f>
        <v>107679</v>
      </c>
      <c r="C1241" s="168">
        <f t="shared" si="81"/>
        <v>107679</v>
      </c>
      <c r="D1241" s="164">
        <f>'Order Form'!$N$2</f>
        <v>0</v>
      </c>
      <c r="E1241" s="165">
        <f>'Order Form'!$M$11</f>
        <v>0</v>
      </c>
      <c r="F1241" s="165" t="str">
        <f>IF(ISBLANK('Order Form'!$M$12),"",'Order Form'!$M$12)</f>
        <v/>
      </c>
      <c r="G1241" s="165">
        <f t="shared" ca="1" si="84"/>
        <v>41493</v>
      </c>
      <c r="H1241" s="166">
        <f>'Order Form'!$M$13</f>
        <v>0</v>
      </c>
      <c r="I1241" s="169">
        <f>'Order Form'!F196</f>
        <v>6.5</v>
      </c>
      <c r="J1241" s="164">
        <f>'Order Form'!M196</f>
        <v>0</v>
      </c>
      <c r="K1241" s="164" t="str">
        <f t="shared" si="82"/>
        <v>F</v>
      </c>
      <c r="L1241" s="164">
        <f>IF('Pricing + Order Summary'!$O$13&gt;=5000,14,IF('Pricing + Order Summary'!$O$13&gt;=3500,15,IF('Pricing + Order Summary'!$O$13&gt;=2500,16,IF('Pricing + Order Summary'!$O$13&gt;=1000,23,21))))</f>
        <v>21</v>
      </c>
      <c r="M1241" s="164" t="str">
        <f t="shared" si="83"/>
        <v>SPR2014-3-0</v>
      </c>
    </row>
    <row r="1242" spans="1:13">
      <c r="A1242" s="167">
        <f>'Order Form'!A197</f>
        <v>107680</v>
      </c>
      <c r="B1242" s="167">
        <f>'Order Form'!A197</f>
        <v>107680</v>
      </c>
      <c r="C1242" s="168">
        <f t="shared" si="81"/>
        <v>107680</v>
      </c>
      <c r="D1242" s="164">
        <f>'Order Form'!$N$2</f>
        <v>0</v>
      </c>
      <c r="E1242" s="165">
        <f>'Order Form'!$M$11</f>
        <v>0</v>
      </c>
      <c r="F1242" s="165" t="str">
        <f>IF(ISBLANK('Order Form'!$M$12),"",'Order Form'!$M$12)</f>
        <v/>
      </c>
      <c r="G1242" s="165">
        <f t="shared" ca="1" si="84"/>
        <v>41493</v>
      </c>
      <c r="H1242" s="166">
        <f>'Order Form'!$M$13</f>
        <v>0</v>
      </c>
      <c r="I1242" s="169">
        <f>'Order Form'!F197</f>
        <v>6.5</v>
      </c>
      <c r="J1242" s="164">
        <f>'Order Form'!M197</f>
        <v>0</v>
      </c>
      <c r="K1242" s="164" t="str">
        <f t="shared" si="82"/>
        <v>F</v>
      </c>
      <c r="L1242" s="164">
        <f>IF('Pricing + Order Summary'!$O$13&gt;=5000,14,IF('Pricing + Order Summary'!$O$13&gt;=3500,15,IF('Pricing + Order Summary'!$O$13&gt;=2500,16,IF('Pricing + Order Summary'!$O$13&gt;=1000,23,21))))</f>
        <v>21</v>
      </c>
      <c r="M1242" s="164" t="str">
        <f t="shared" si="83"/>
        <v>SPR2014-3-0</v>
      </c>
    </row>
    <row r="1243" spans="1:13">
      <c r="A1243" s="167">
        <f>'Order Form'!A198</f>
        <v>107681</v>
      </c>
      <c r="B1243" s="167">
        <f>'Order Form'!A198</f>
        <v>107681</v>
      </c>
      <c r="C1243" s="168">
        <f t="shared" si="81"/>
        <v>107681</v>
      </c>
      <c r="D1243" s="164">
        <f>'Order Form'!$N$2</f>
        <v>0</v>
      </c>
      <c r="E1243" s="165">
        <f>'Order Form'!$M$11</f>
        <v>0</v>
      </c>
      <c r="F1243" s="165" t="str">
        <f>IF(ISBLANK('Order Form'!$M$12),"",'Order Form'!$M$12)</f>
        <v/>
      </c>
      <c r="G1243" s="165">
        <f t="shared" ca="1" si="84"/>
        <v>41493</v>
      </c>
      <c r="H1243" s="166">
        <f>'Order Form'!$M$13</f>
        <v>0</v>
      </c>
      <c r="I1243" s="169">
        <f>'Order Form'!F198</f>
        <v>6.5</v>
      </c>
      <c r="J1243" s="164">
        <f>'Order Form'!M198</f>
        <v>0</v>
      </c>
      <c r="K1243" s="164" t="str">
        <f t="shared" si="82"/>
        <v>F</v>
      </c>
      <c r="L1243" s="164">
        <f>IF('Pricing + Order Summary'!$O$13&gt;=5000,14,IF('Pricing + Order Summary'!$O$13&gt;=3500,15,IF('Pricing + Order Summary'!$O$13&gt;=2500,16,IF('Pricing + Order Summary'!$O$13&gt;=1000,23,21))))</f>
        <v>21</v>
      </c>
      <c r="M1243" s="164" t="str">
        <f t="shared" si="83"/>
        <v>SPR2014-3-0</v>
      </c>
    </row>
    <row r="1244" spans="1:13">
      <c r="A1244" s="167">
        <f>'Order Form'!A199</f>
        <v>107682</v>
      </c>
      <c r="B1244" s="167">
        <f>'Order Form'!A199</f>
        <v>107682</v>
      </c>
      <c r="C1244" s="168">
        <f t="shared" si="81"/>
        <v>107682</v>
      </c>
      <c r="D1244" s="164">
        <f>'Order Form'!$N$2</f>
        <v>0</v>
      </c>
      <c r="E1244" s="165">
        <f>'Order Form'!$M$11</f>
        <v>0</v>
      </c>
      <c r="F1244" s="165" t="str">
        <f>IF(ISBLANK('Order Form'!$M$12),"",'Order Form'!$M$12)</f>
        <v/>
      </c>
      <c r="G1244" s="165">
        <f t="shared" ca="1" si="84"/>
        <v>41493</v>
      </c>
      <c r="H1244" s="166">
        <f>'Order Form'!$M$13</f>
        <v>0</v>
      </c>
      <c r="I1244" s="169">
        <f>'Order Form'!F199</f>
        <v>6.5</v>
      </c>
      <c r="J1244" s="164">
        <f>'Order Form'!M199</f>
        <v>0</v>
      </c>
      <c r="K1244" s="164" t="str">
        <f t="shared" si="82"/>
        <v>F</v>
      </c>
      <c r="L1244" s="164">
        <f>IF('Pricing + Order Summary'!$O$13&gt;=5000,14,IF('Pricing + Order Summary'!$O$13&gt;=3500,15,IF('Pricing + Order Summary'!$O$13&gt;=2500,16,IF('Pricing + Order Summary'!$O$13&gt;=1000,23,21))))</f>
        <v>21</v>
      </c>
      <c r="M1244" s="164" t="str">
        <f t="shared" si="83"/>
        <v>SPR2014-3-0</v>
      </c>
    </row>
    <row r="1245" spans="1:13">
      <c r="A1245" s="167">
        <f>'Order Form'!A200</f>
        <v>100600</v>
      </c>
      <c r="B1245" s="167">
        <f>'Order Form'!A200</f>
        <v>100600</v>
      </c>
      <c r="C1245" s="168">
        <f t="shared" si="81"/>
        <v>100600</v>
      </c>
      <c r="D1245" s="164">
        <f>'Order Form'!$N$2</f>
        <v>0</v>
      </c>
      <c r="E1245" s="165">
        <f>'Order Form'!$M$11</f>
        <v>0</v>
      </c>
      <c r="F1245" s="165" t="str">
        <f>IF(ISBLANK('Order Form'!$M$12),"",'Order Form'!$M$12)</f>
        <v/>
      </c>
      <c r="G1245" s="165">
        <f t="shared" ca="1" si="84"/>
        <v>41493</v>
      </c>
      <c r="H1245" s="166">
        <f>'Order Form'!$M$13</f>
        <v>0</v>
      </c>
      <c r="I1245" s="169">
        <f>'Order Form'!F200</f>
        <v>6.5</v>
      </c>
      <c r="J1245" s="164">
        <f>'Order Form'!M200</f>
        <v>0</v>
      </c>
      <c r="K1245" s="164" t="str">
        <f t="shared" si="82"/>
        <v>F</v>
      </c>
      <c r="L1245" s="164">
        <f>IF('Pricing + Order Summary'!$O$13&gt;=5000,14,IF('Pricing + Order Summary'!$O$13&gt;=3500,15,IF('Pricing + Order Summary'!$O$13&gt;=2500,16,IF('Pricing + Order Summary'!$O$13&gt;=1000,23,21))))</f>
        <v>21</v>
      </c>
      <c r="M1245" s="164" t="str">
        <f t="shared" si="83"/>
        <v>SPR2014-3-0</v>
      </c>
    </row>
    <row r="1246" spans="1:13">
      <c r="A1246" s="167">
        <f>'Order Form'!A201</f>
        <v>107690</v>
      </c>
      <c r="B1246" s="167">
        <f>'Order Form'!A201</f>
        <v>107690</v>
      </c>
      <c r="C1246" s="168">
        <f t="shared" si="81"/>
        <v>107690</v>
      </c>
      <c r="D1246" s="164">
        <f>'Order Form'!$N$2</f>
        <v>0</v>
      </c>
      <c r="E1246" s="165">
        <f>'Order Form'!$M$11</f>
        <v>0</v>
      </c>
      <c r="F1246" s="165" t="str">
        <f>IF(ISBLANK('Order Form'!$M$12),"",'Order Form'!$M$12)</f>
        <v/>
      </c>
      <c r="G1246" s="165">
        <f t="shared" ca="1" si="84"/>
        <v>41493</v>
      </c>
      <c r="H1246" s="166">
        <f>'Order Form'!$M$13</f>
        <v>0</v>
      </c>
      <c r="I1246" s="169">
        <f>'Order Form'!F201</f>
        <v>6.5</v>
      </c>
      <c r="J1246" s="164">
        <f>'Order Form'!M201</f>
        <v>0</v>
      </c>
      <c r="K1246" s="164" t="str">
        <f t="shared" si="82"/>
        <v>F</v>
      </c>
      <c r="L1246" s="164">
        <f>IF('Pricing + Order Summary'!$O$13&gt;=5000,14,IF('Pricing + Order Summary'!$O$13&gt;=3500,15,IF('Pricing + Order Summary'!$O$13&gt;=2500,16,IF('Pricing + Order Summary'!$O$13&gt;=1000,23,21))))</f>
        <v>21</v>
      </c>
      <c r="M1246" s="164" t="str">
        <f t="shared" si="83"/>
        <v>SPR2014-3-0</v>
      </c>
    </row>
    <row r="1247" spans="1:13">
      <c r="A1247" s="167">
        <f>'Order Form'!A202</f>
        <v>107691</v>
      </c>
      <c r="B1247" s="167">
        <f>'Order Form'!A202</f>
        <v>107691</v>
      </c>
      <c r="C1247" s="168">
        <f t="shared" si="81"/>
        <v>107691</v>
      </c>
      <c r="D1247" s="164">
        <f>'Order Form'!$N$2</f>
        <v>0</v>
      </c>
      <c r="E1247" s="165">
        <f>'Order Form'!$M$11</f>
        <v>0</v>
      </c>
      <c r="F1247" s="165" t="str">
        <f>IF(ISBLANK('Order Form'!$M$12),"",'Order Form'!$M$12)</f>
        <v/>
      </c>
      <c r="G1247" s="165">
        <f t="shared" ca="1" si="84"/>
        <v>41493</v>
      </c>
      <c r="H1247" s="166">
        <f>'Order Form'!$M$13</f>
        <v>0</v>
      </c>
      <c r="I1247" s="169">
        <f>'Order Form'!F202</f>
        <v>6.5</v>
      </c>
      <c r="J1247" s="164">
        <f>'Order Form'!M202</f>
        <v>0</v>
      </c>
      <c r="K1247" s="164" t="str">
        <f t="shared" si="82"/>
        <v>F</v>
      </c>
      <c r="L1247" s="164">
        <f>IF('Pricing + Order Summary'!$O$13&gt;=5000,14,IF('Pricing + Order Summary'!$O$13&gt;=3500,15,IF('Pricing + Order Summary'!$O$13&gt;=2500,16,IF('Pricing + Order Summary'!$O$13&gt;=1000,23,21))))</f>
        <v>21</v>
      </c>
      <c r="M1247" s="164" t="str">
        <f t="shared" si="83"/>
        <v>SPR2014-3-0</v>
      </c>
    </row>
    <row r="1248" spans="1:13">
      <c r="A1248" s="167">
        <f>'Order Form'!A203</f>
        <v>107685</v>
      </c>
      <c r="B1248" s="167">
        <f>'Order Form'!A203</f>
        <v>107685</v>
      </c>
      <c r="C1248" s="168">
        <f t="shared" si="81"/>
        <v>107685</v>
      </c>
      <c r="D1248" s="164">
        <f>'Order Form'!$N$2</f>
        <v>0</v>
      </c>
      <c r="E1248" s="165">
        <f>'Order Form'!$M$11</f>
        <v>0</v>
      </c>
      <c r="F1248" s="165" t="str">
        <f>IF(ISBLANK('Order Form'!$M$12),"",'Order Form'!$M$12)</f>
        <v/>
      </c>
      <c r="G1248" s="165">
        <f t="shared" ca="1" si="84"/>
        <v>41493</v>
      </c>
      <c r="H1248" s="166">
        <f>'Order Form'!$M$13</f>
        <v>0</v>
      </c>
      <c r="I1248" s="169">
        <f>'Order Form'!F203</f>
        <v>6.5</v>
      </c>
      <c r="J1248" s="164">
        <f>'Order Form'!M203</f>
        <v>0</v>
      </c>
      <c r="K1248" s="164" t="str">
        <f t="shared" si="82"/>
        <v>F</v>
      </c>
      <c r="L1248" s="164">
        <f>IF('Pricing + Order Summary'!$O$13&gt;=5000,14,IF('Pricing + Order Summary'!$O$13&gt;=3500,15,IF('Pricing + Order Summary'!$O$13&gt;=2500,16,IF('Pricing + Order Summary'!$O$13&gt;=1000,23,21))))</f>
        <v>21</v>
      </c>
      <c r="M1248" s="164" t="str">
        <f t="shared" si="83"/>
        <v>SPR2014-3-0</v>
      </c>
    </row>
    <row r="1249" spans="1:13">
      <c r="A1249" s="167">
        <f>'Order Form'!A204</f>
        <v>107686</v>
      </c>
      <c r="B1249" s="167">
        <f>'Order Form'!A204</f>
        <v>107686</v>
      </c>
      <c r="C1249" s="168">
        <f t="shared" si="81"/>
        <v>107686</v>
      </c>
      <c r="D1249" s="164">
        <f>'Order Form'!$N$2</f>
        <v>0</v>
      </c>
      <c r="E1249" s="165">
        <f>'Order Form'!$M$11</f>
        <v>0</v>
      </c>
      <c r="F1249" s="165" t="str">
        <f>IF(ISBLANK('Order Form'!$M$12),"",'Order Form'!$M$12)</f>
        <v/>
      </c>
      <c r="G1249" s="165">
        <f t="shared" ca="1" si="84"/>
        <v>41493</v>
      </c>
      <c r="H1249" s="166">
        <f>'Order Form'!$M$13</f>
        <v>0</v>
      </c>
      <c r="I1249" s="169">
        <f>'Order Form'!F204</f>
        <v>6.5</v>
      </c>
      <c r="J1249" s="164">
        <f>'Order Form'!M204</f>
        <v>0</v>
      </c>
      <c r="K1249" s="164" t="str">
        <f t="shared" si="82"/>
        <v>F</v>
      </c>
      <c r="L1249" s="164">
        <f>IF('Pricing + Order Summary'!$O$13&gt;=5000,14,IF('Pricing + Order Summary'!$O$13&gt;=3500,15,IF('Pricing + Order Summary'!$O$13&gt;=2500,16,IF('Pricing + Order Summary'!$O$13&gt;=1000,23,21))))</f>
        <v>21</v>
      </c>
      <c r="M1249" s="164" t="str">
        <f t="shared" si="83"/>
        <v>SPR2014-3-0</v>
      </c>
    </row>
    <row r="1250" spans="1:13">
      <c r="A1250" s="167">
        <f>'Order Form'!A205</f>
        <v>107687</v>
      </c>
      <c r="B1250" s="167">
        <f>'Order Form'!A205</f>
        <v>107687</v>
      </c>
      <c r="C1250" s="168">
        <f t="shared" si="81"/>
        <v>107687</v>
      </c>
      <c r="D1250" s="164">
        <f>'Order Form'!$N$2</f>
        <v>0</v>
      </c>
      <c r="E1250" s="165">
        <f>'Order Form'!$M$11</f>
        <v>0</v>
      </c>
      <c r="F1250" s="165" t="str">
        <f>IF(ISBLANK('Order Form'!$M$12),"",'Order Form'!$M$12)</f>
        <v/>
      </c>
      <c r="G1250" s="165">
        <f t="shared" ca="1" si="84"/>
        <v>41493</v>
      </c>
      <c r="H1250" s="166">
        <f>'Order Form'!$M$13</f>
        <v>0</v>
      </c>
      <c r="I1250" s="169">
        <f>'Order Form'!F205</f>
        <v>6.5</v>
      </c>
      <c r="J1250" s="164">
        <f>'Order Form'!M205</f>
        <v>0</v>
      </c>
      <c r="K1250" s="164" t="str">
        <f t="shared" si="82"/>
        <v>F</v>
      </c>
      <c r="L1250" s="164">
        <f>IF('Pricing + Order Summary'!$O$13&gt;=5000,14,IF('Pricing + Order Summary'!$O$13&gt;=3500,15,IF('Pricing + Order Summary'!$O$13&gt;=2500,16,IF('Pricing + Order Summary'!$O$13&gt;=1000,23,21))))</f>
        <v>21</v>
      </c>
      <c r="M1250" s="164" t="str">
        <f t="shared" si="83"/>
        <v>SPR2014-3-0</v>
      </c>
    </row>
    <row r="1251" spans="1:13">
      <c r="A1251" s="167">
        <f>'Order Form'!A206</f>
        <v>107688</v>
      </c>
      <c r="B1251" s="167">
        <f>'Order Form'!A206</f>
        <v>107688</v>
      </c>
      <c r="C1251" s="168">
        <f t="shared" si="81"/>
        <v>107688</v>
      </c>
      <c r="D1251" s="164">
        <f>'Order Form'!$N$2</f>
        <v>0</v>
      </c>
      <c r="E1251" s="165">
        <f>'Order Form'!$M$11</f>
        <v>0</v>
      </c>
      <c r="F1251" s="165" t="str">
        <f>IF(ISBLANK('Order Form'!$M$12),"",'Order Form'!$M$12)</f>
        <v/>
      </c>
      <c r="G1251" s="165">
        <f t="shared" ca="1" si="84"/>
        <v>41493</v>
      </c>
      <c r="H1251" s="166">
        <f>'Order Form'!$M$13</f>
        <v>0</v>
      </c>
      <c r="I1251" s="169">
        <f>'Order Form'!F206</f>
        <v>6.5</v>
      </c>
      <c r="J1251" s="164">
        <f>'Order Form'!M206</f>
        <v>0</v>
      </c>
      <c r="K1251" s="164" t="str">
        <f t="shared" si="82"/>
        <v>F</v>
      </c>
      <c r="L1251" s="164">
        <f>IF('Pricing + Order Summary'!$O$13&gt;=5000,14,IF('Pricing + Order Summary'!$O$13&gt;=3500,15,IF('Pricing + Order Summary'!$O$13&gt;=2500,16,IF('Pricing + Order Summary'!$O$13&gt;=1000,23,21))))</f>
        <v>21</v>
      </c>
      <c r="M1251" s="164" t="str">
        <f t="shared" si="83"/>
        <v>SPR2014-3-0</v>
      </c>
    </row>
    <row r="1252" spans="1:13">
      <c r="A1252" s="167">
        <f>'Order Form'!A207</f>
        <v>107689</v>
      </c>
      <c r="B1252" s="167">
        <f>'Order Form'!A207</f>
        <v>107689</v>
      </c>
      <c r="C1252" s="168">
        <f t="shared" si="81"/>
        <v>107689</v>
      </c>
      <c r="D1252" s="164">
        <f>'Order Form'!$N$2</f>
        <v>0</v>
      </c>
      <c r="E1252" s="165">
        <f>'Order Form'!$M$11</f>
        <v>0</v>
      </c>
      <c r="F1252" s="165" t="str">
        <f>IF(ISBLANK('Order Form'!$M$12),"",'Order Form'!$M$12)</f>
        <v/>
      </c>
      <c r="G1252" s="165">
        <f t="shared" ca="1" si="84"/>
        <v>41493</v>
      </c>
      <c r="H1252" s="166">
        <f>'Order Form'!$M$13</f>
        <v>0</v>
      </c>
      <c r="I1252" s="169">
        <f>'Order Form'!F207</f>
        <v>6.5</v>
      </c>
      <c r="J1252" s="164">
        <f>'Order Form'!M207</f>
        <v>0</v>
      </c>
      <c r="K1252" s="164" t="str">
        <f t="shared" si="82"/>
        <v>F</v>
      </c>
      <c r="L1252" s="164">
        <f>IF('Pricing + Order Summary'!$O$13&gt;=5000,14,IF('Pricing + Order Summary'!$O$13&gt;=3500,15,IF('Pricing + Order Summary'!$O$13&gt;=2500,16,IF('Pricing + Order Summary'!$O$13&gt;=1000,23,21))))</f>
        <v>21</v>
      </c>
      <c r="M1252" s="164" t="str">
        <f t="shared" si="83"/>
        <v>SPR2014-3-0</v>
      </c>
    </row>
    <row r="1253" spans="1:13">
      <c r="A1253" s="167">
        <f>'Order Form'!A208</f>
        <v>107678</v>
      </c>
      <c r="B1253" s="167">
        <f>'Order Form'!A208</f>
        <v>107678</v>
      </c>
      <c r="C1253" s="168">
        <f t="shared" si="81"/>
        <v>107678</v>
      </c>
      <c r="D1253" s="164">
        <f>'Order Form'!$N$2</f>
        <v>0</v>
      </c>
      <c r="E1253" s="165">
        <f>'Order Form'!$M$11</f>
        <v>0</v>
      </c>
      <c r="F1253" s="165" t="str">
        <f>IF(ISBLANK('Order Form'!$M$12),"",'Order Form'!$M$12)</f>
        <v/>
      </c>
      <c r="G1253" s="165">
        <f t="shared" ca="1" si="84"/>
        <v>41493</v>
      </c>
      <c r="H1253" s="166">
        <f>'Order Form'!$M$13</f>
        <v>0</v>
      </c>
      <c r="I1253" s="169">
        <f>'Order Form'!F208</f>
        <v>6.5</v>
      </c>
      <c r="J1253" s="164">
        <f>'Order Form'!M208</f>
        <v>0</v>
      </c>
      <c r="K1253" s="164" t="str">
        <f t="shared" si="82"/>
        <v>F</v>
      </c>
      <c r="L1253" s="164">
        <f>IF('Pricing + Order Summary'!$O$13&gt;=5000,14,IF('Pricing + Order Summary'!$O$13&gt;=3500,15,IF('Pricing + Order Summary'!$O$13&gt;=2500,16,IF('Pricing + Order Summary'!$O$13&gt;=1000,23,21))))</f>
        <v>21</v>
      </c>
      <c r="M1253" s="164" t="str">
        <f t="shared" si="83"/>
        <v>SPR2014-3-0</v>
      </c>
    </row>
    <row r="1254" spans="1:13">
      <c r="A1254" s="167">
        <f>'Order Form'!A209</f>
        <v>107683</v>
      </c>
      <c r="B1254" s="167">
        <f>'Order Form'!A209</f>
        <v>107683</v>
      </c>
      <c r="C1254" s="168">
        <f t="shared" si="81"/>
        <v>107683</v>
      </c>
      <c r="D1254" s="164">
        <f>'Order Form'!$N$2</f>
        <v>0</v>
      </c>
      <c r="E1254" s="165">
        <f>'Order Form'!$M$11</f>
        <v>0</v>
      </c>
      <c r="F1254" s="165" t="str">
        <f>IF(ISBLANK('Order Form'!$M$12),"",'Order Form'!$M$12)</f>
        <v/>
      </c>
      <c r="G1254" s="165">
        <f t="shared" ca="1" si="84"/>
        <v>41493</v>
      </c>
      <c r="H1254" s="166">
        <f>'Order Form'!$M$13</f>
        <v>0</v>
      </c>
      <c r="I1254" s="169">
        <f>'Order Form'!F209</f>
        <v>6.5</v>
      </c>
      <c r="J1254" s="164">
        <f>'Order Form'!M209</f>
        <v>0</v>
      </c>
      <c r="K1254" s="164" t="str">
        <f t="shared" si="82"/>
        <v>F</v>
      </c>
      <c r="L1254" s="164">
        <f>IF('Pricing + Order Summary'!$O$13&gt;=5000,14,IF('Pricing + Order Summary'!$O$13&gt;=3500,15,IF('Pricing + Order Summary'!$O$13&gt;=2500,16,IF('Pricing + Order Summary'!$O$13&gt;=1000,23,21))))</f>
        <v>21</v>
      </c>
      <c r="M1254" s="164" t="str">
        <f t="shared" si="83"/>
        <v>SPR2014-3-0</v>
      </c>
    </row>
    <row r="1255" spans="1:13">
      <c r="A1255" s="167">
        <f>'Order Form'!A210</f>
        <v>107684</v>
      </c>
      <c r="B1255" s="167">
        <f>'Order Form'!A210</f>
        <v>107684</v>
      </c>
      <c r="C1255" s="168">
        <f t="shared" ref="C1255:C1318" si="85">IF(B1255=0,A1255,B1255)</f>
        <v>107684</v>
      </c>
      <c r="D1255" s="164">
        <f>'Order Form'!$N$2</f>
        <v>0</v>
      </c>
      <c r="E1255" s="165">
        <f>'Order Form'!$M$11</f>
        <v>0</v>
      </c>
      <c r="F1255" s="165" t="str">
        <f>IF(ISBLANK('Order Form'!$M$12),"",'Order Form'!$M$12)</f>
        <v/>
      </c>
      <c r="G1255" s="165">
        <f t="shared" ca="1" si="84"/>
        <v>41493</v>
      </c>
      <c r="H1255" s="166">
        <f>'Order Form'!$M$13</f>
        <v>0</v>
      </c>
      <c r="I1255" s="169">
        <f>'Order Form'!F210</f>
        <v>6.5</v>
      </c>
      <c r="J1255" s="164">
        <f>'Order Form'!M210</f>
        <v>0</v>
      </c>
      <c r="K1255" s="164" t="str">
        <f t="shared" ref="K1255:K1318" si="86">IF(J1255=0,"F","T")</f>
        <v>F</v>
      </c>
      <c r="L1255" s="164">
        <f>IF('Pricing + Order Summary'!$O$13&gt;=5000,14,IF('Pricing + Order Summary'!$O$13&gt;=3500,15,IF('Pricing + Order Summary'!$O$13&gt;=2500,16,IF('Pricing + Order Summary'!$O$13&gt;=1000,23,21))))</f>
        <v>21</v>
      </c>
      <c r="M1255" s="164" t="str">
        <f t="shared" ref="M1255:M1318" si="87">"SPR2014"&amp;"-3-"&amp;D1255</f>
        <v>SPR2014-3-0</v>
      </c>
    </row>
    <row r="1256" spans="1:13">
      <c r="A1256" s="167">
        <f>'Order Form'!A211</f>
        <v>100611</v>
      </c>
      <c r="B1256" s="167">
        <f>'Order Form'!A211</f>
        <v>100611</v>
      </c>
      <c r="C1256" s="168">
        <f t="shared" si="85"/>
        <v>100611</v>
      </c>
      <c r="D1256" s="164">
        <f>'Order Form'!$N$2</f>
        <v>0</v>
      </c>
      <c r="E1256" s="165">
        <f>'Order Form'!$M$11</f>
        <v>0</v>
      </c>
      <c r="F1256" s="165" t="str">
        <f>IF(ISBLANK('Order Form'!$M$12),"",'Order Form'!$M$12)</f>
        <v/>
      </c>
      <c r="G1256" s="165">
        <f t="shared" ca="1" si="84"/>
        <v>41493</v>
      </c>
      <c r="H1256" s="166">
        <f>'Order Form'!$M$13</f>
        <v>0</v>
      </c>
      <c r="I1256" s="169">
        <f>'Order Form'!F211</f>
        <v>6.5</v>
      </c>
      <c r="J1256" s="164">
        <f>'Order Form'!M211</f>
        <v>0</v>
      </c>
      <c r="K1256" s="164" t="str">
        <f t="shared" si="86"/>
        <v>F</v>
      </c>
      <c r="L1256" s="164">
        <f>IF('Pricing + Order Summary'!$O$13&gt;=5000,14,IF('Pricing + Order Summary'!$O$13&gt;=3500,15,IF('Pricing + Order Summary'!$O$13&gt;=2500,16,IF('Pricing + Order Summary'!$O$13&gt;=1000,23,21))))</f>
        <v>21</v>
      </c>
      <c r="M1256" s="164" t="str">
        <f t="shared" si="87"/>
        <v>SPR2014-3-0</v>
      </c>
    </row>
    <row r="1257" spans="1:13">
      <c r="A1257" s="167">
        <f>'Order Form'!A212</f>
        <v>100244</v>
      </c>
      <c r="B1257" s="167">
        <f>'Order Form'!A212</f>
        <v>100244</v>
      </c>
      <c r="C1257" s="168">
        <f t="shared" si="85"/>
        <v>100244</v>
      </c>
      <c r="D1257" s="164">
        <f>'Order Form'!$N$2</f>
        <v>0</v>
      </c>
      <c r="E1257" s="165">
        <f>'Order Form'!$M$11</f>
        <v>0</v>
      </c>
      <c r="F1257" s="165" t="str">
        <f>IF(ISBLANK('Order Form'!$M$12),"",'Order Form'!$M$12)</f>
        <v/>
      </c>
      <c r="G1257" s="165">
        <f t="shared" ca="1" si="84"/>
        <v>41493</v>
      </c>
      <c r="H1257" s="166">
        <f>'Order Form'!$M$13</f>
        <v>0</v>
      </c>
      <c r="I1257" s="169">
        <f>'Order Form'!F212</f>
        <v>6.5</v>
      </c>
      <c r="J1257" s="164">
        <f>'Order Form'!M212</f>
        <v>0</v>
      </c>
      <c r="K1257" s="164" t="str">
        <f t="shared" si="86"/>
        <v>F</v>
      </c>
      <c r="L1257" s="164">
        <f>IF('Pricing + Order Summary'!$O$13&gt;=5000,14,IF('Pricing + Order Summary'!$O$13&gt;=3500,15,IF('Pricing + Order Summary'!$O$13&gt;=2500,16,IF('Pricing + Order Summary'!$O$13&gt;=1000,23,21))))</f>
        <v>21</v>
      </c>
      <c r="M1257" s="164" t="str">
        <f t="shared" si="87"/>
        <v>SPR2014-3-0</v>
      </c>
    </row>
    <row r="1258" spans="1:13">
      <c r="A1258" s="167">
        <f>'Order Form'!A213</f>
        <v>100245</v>
      </c>
      <c r="B1258" s="167">
        <f>'Order Form'!A213</f>
        <v>100245</v>
      </c>
      <c r="C1258" s="168">
        <f t="shared" si="85"/>
        <v>100245</v>
      </c>
      <c r="D1258" s="164">
        <f>'Order Form'!$N$2</f>
        <v>0</v>
      </c>
      <c r="E1258" s="165">
        <f>'Order Form'!$M$11</f>
        <v>0</v>
      </c>
      <c r="F1258" s="165" t="str">
        <f>IF(ISBLANK('Order Form'!$M$12),"",'Order Form'!$M$12)</f>
        <v/>
      </c>
      <c r="G1258" s="165">
        <f t="shared" ca="1" si="84"/>
        <v>41493</v>
      </c>
      <c r="H1258" s="166">
        <f>'Order Form'!$M$13</f>
        <v>0</v>
      </c>
      <c r="I1258" s="169">
        <f>'Order Form'!F213</f>
        <v>6.5</v>
      </c>
      <c r="J1258" s="164">
        <f>'Order Form'!M213</f>
        <v>0</v>
      </c>
      <c r="K1258" s="164" t="str">
        <f t="shared" si="86"/>
        <v>F</v>
      </c>
      <c r="L1258" s="164">
        <f>IF('Pricing + Order Summary'!$O$13&gt;=5000,14,IF('Pricing + Order Summary'!$O$13&gt;=3500,15,IF('Pricing + Order Summary'!$O$13&gt;=2500,16,IF('Pricing + Order Summary'!$O$13&gt;=1000,23,21))))</f>
        <v>21</v>
      </c>
      <c r="M1258" s="164" t="str">
        <f t="shared" si="87"/>
        <v>SPR2014-3-0</v>
      </c>
    </row>
    <row r="1259" spans="1:13">
      <c r="A1259" s="167">
        <f>'Order Form'!A214</f>
        <v>100246</v>
      </c>
      <c r="B1259" s="167">
        <f>'Order Form'!A214</f>
        <v>100246</v>
      </c>
      <c r="C1259" s="168">
        <f t="shared" si="85"/>
        <v>100246</v>
      </c>
      <c r="D1259" s="164">
        <f>'Order Form'!$N$2</f>
        <v>0</v>
      </c>
      <c r="E1259" s="165">
        <f>'Order Form'!$M$11</f>
        <v>0</v>
      </c>
      <c r="F1259" s="165" t="str">
        <f>IF(ISBLANK('Order Form'!$M$12),"",'Order Form'!$M$12)</f>
        <v/>
      </c>
      <c r="G1259" s="165">
        <f t="shared" ca="1" si="84"/>
        <v>41493</v>
      </c>
      <c r="H1259" s="166">
        <f>'Order Form'!$M$13</f>
        <v>0</v>
      </c>
      <c r="I1259" s="169">
        <f>'Order Form'!F214</f>
        <v>6.5</v>
      </c>
      <c r="J1259" s="164">
        <f>'Order Form'!M214</f>
        <v>0</v>
      </c>
      <c r="K1259" s="164" t="str">
        <f t="shared" si="86"/>
        <v>F</v>
      </c>
      <c r="L1259" s="164">
        <f>IF('Pricing + Order Summary'!$O$13&gt;=5000,14,IF('Pricing + Order Summary'!$O$13&gt;=3500,15,IF('Pricing + Order Summary'!$O$13&gt;=2500,16,IF('Pricing + Order Summary'!$O$13&gt;=1000,23,21))))</f>
        <v>21</v>
      </c>
      <c r="M1259" s="164" t="str">
        <f t="shared" si="87"/>
        <v>SPR2014-3-0</v>
      </c>
    </row>
    <row r="1260" spans="1:13">
      <c r="A1260" s="167">
        <f>'Order Form'!A215</f>
        <v>100223</v>
      </c>
      <c r="B1260" s="167">
        <f>'Order Form'!A215</f>
        <v>100223</v>
      </c>
      <c r="C1260" s="168">
        <f t="shared" si="85"/>
        <v>100223</v>
      </c>
      <c r="D1260" s="164">
        <f>'Order Form'!$N$2</f>
        <v>0</v>
      </c>
      <c r="E1260" s="165">
        <f>'Order Form'!$M$11</f>
        <v>0</v>
      </c>
      <c r="F1260" s="165" t="str">
        <f>IF(ISBLANK('Order Form'!$M$12),"",'Order Form'!$M$12)</f>
        <v/>
      </c>
      <c r="G1260" s="165">
        <f t="shared" ca="1" si="84"/>
        <v>41493</v>
      </c>
      <c r="H1260" s="166">
        <f>'Order Form'!$M$13</f>
        <v>0</v>
      </c>
      <c r="I1260" s="169">
        <f>'Order Form'!F215</f>
        <v>6.5</v>
      </c>
      <c r="J1260" s="164">
        <f>'Order Form'!M215</f>
        <v>0</v>
      </c>
      <c r="K1260" s="164" t="str">
        <f t="shared" si="86"/>
        <v>F</v>
      </c>
      <c r="L1260" s="164">
        <f>IF('Pricing + Order Summary'!$O$13&gt;=5000,14,IF('Pricing + Order Summary'!$O$13&gt;=3500,15,IF('Pricing + Order Summary'!$O$13&gt;=2500,16,IF('Pricing + Order Summary'!$O$13&gt;=1000,23,21))))</f>
        <v>21</v>
      </c>
      <c r="M1260" s="164" t="str">
        <f t="shared" si="87"/>
        <v>SPR2014-3-0</v>
      </c>
    </row>
    <row r="1261" spans="1:13">
      <c r="A1261" s="167">
        <f>'Order Form'!A216</f>
        <v>100224</v>
      </c>
      <c r="B1261" s="167">
        <f>'Order Form'!A216</f>
        <v>100224</v>
      </c>
      <c r="C1261" s="168">
        <f t="shared" si="85"/>
        <v>100224</v>
      </c>
      <c r="D1261" s="164">
        <f>'Order Form'!$N$2</f>
        <v>0</v>
      </c>
      <c r="E1261" s="165">
        <f>'Order Form'!$M$11</f>
        <v>0</v>
      </c>
      <c r="F1261" s="165" t="str">
        <f>IF(ISBLANK('Order Form'!$M$12),"",'Order Form'!$M$12)</f>
        <v/>
      </c>
      <c r="G1261" s="165">
        <f t="shared" ca="1" si="84"/>
        <v>41493</v>
      </c>
      <c r="H1261" s="166">
        <f>'Order Form'!$M$13</f>
        <v>0</v>
      </c>
      <c r="I1261" s="169">
        <f>'Order Form'!F216</f>
        <v>6.5</v>
      </c>
      <c r="J1261" s="164">
        <f>'Order Form'!M216</f>
        <v>0</v>
      </c>
      <c r="K1261" s="164" t="str">
        <f t="shared" si="86"/>
        <v>F</v>
      </c>
      <c r="L1261" s="164">
        <f>IF('Pricing + Order Summary'!$O$13&gt;=5000,14,IF('Pricing + Order Summary'!$O$13&gt;=3500,15,IF('Pricing + Order Summary'!$O$13&gt;=2500,16,IF('Pricing + Order Summary'!$O$13&gt;=1000,23,21))))</f>
        <v>21</v>
      </c>
      <c r="M1261" s="164" t="str">
        <f t="shared" si="87"/>
        <v>SPR2014-3-0</v>
      </c>
    </row>
    <row r="1262" spans="1:13">
      <c r="A1262" s="167">
        <f>'Order Form'!A217</f>
        <v>100225</v>
      </c>
      <c r="B1262" s="167">
        <f>'Order Form'!A217</f>
        <v>100225</v>
      </c>
      <c r="C1262" s="168">
        <f t="shared" si="85"/>
        <v>100225</v>
      </c>
      <c r="D1262" s="164">
        <f>'Order Form'!$N$2</f>
        <v>0</v>
      </c>
      <c r="E1262" s="165">
        <f>'Order Form'!$M$11</f>
        <v>0</v>
      </c>
      <c r="F1262" s="165" t="str">
        <f>IF(ISBLANK('Order Form'!$M$12),"",'Order Form'!$M$12)</f>
        <v/>
      </c>
      <c r="G1262" s="165">
        <f t="shared" ca="1" si="84"/>
        <v>41493</v>
      </c>
      <c r="H1262" s="166">
        <f>'Order Form'!$M$13</f>
        <v>0</v>
      </c>
      <c r="I1262" s="169">
        <f>'Order Form'!F217</f>
        <v>6.5</v>
      </c>
      <c r="J1262" s="164">
        <f>'Order Form'!M217</f>
        <v>0</v>
      </c>
      <c r="K1262" s="164" t="str">
        <f t="shared" si="86"/>
        <v>F</v>
      </c>
      <c r="L1262" s="164">
        <f>IF('Pricing + Order Summary'!$O$13&gt;=5000,14,IF('Pricing + Order Summary'!$O$13&gt;=3500,15,IF('Pricing + Order Summary'!$O$13&gt;=2500,16,IF('Pricing + Order Summary'!$O$13&gt;=1000,23,21))))</f>
        <v>21</v>
      </c>
      <c r="M1262" s="164" t="str">
        <f t="shared" si="87"/>
        <v>SPR2014-3-0</v>
      </c>
    </row>
    <row r="1263" spans="1:13">
      <c r="A1263" s="167">
        <f>'Order Form'!A218</f>
        <v>100610</v>
      </c>
      <c r="B1263" s="167">
        <f>'Order Form'!A218</f>
        <v>100610</v>
      </c>
      <c r="C1263" s="168">
        <f t="shared" si="85"/>
        <v>100610</v>
      </c>
      <c r="D1263" s="164">
        <f>'Order Form'!$N$2</f>
        <v>0</v>
      </c>
      <c r="E1263" s="165">
        <f>'Order Form'!$M$11</f>
        <v>0</v>
      </c>
      <c r="F1263" s="165" t="str">
        <f>IF(ISBLANK('Order Form'!$M$12),"",'Order Form'!$M$12)</f>
        <v/>
      </c>
      <c r="G1263" s="165">
        <f t="shared" ca="1" si="84"/>
        <v>41493</v>
      </c>
      <c r="H1263" s="166">
        <f>'Order Form'!$M$13</f>
        <v>0</v>
      </c>
      <c r="I1263" s="169">
        <f>'Order Form'!F218</f>
        <v>6.5</v>
      </c>
      <c r="J1263" s="164">
        <f>'Order Form'!M218</f>
        <v>0</v>
      </c>
      <c r="K1263" s="164" t="str">
        <f t="shared" si="86"/>
        <v>F</v>
      </c>
      <c r="L1263" s="164">
        <f>IF('Pricing + Order Summary'!$O$13&gt;=5000,14,IF('Pricing + Order Summary'!$O$13&gt;=3500,15,IF('Pricing + Order Summary'!$O$13&gt;=2500,16,IF('Pricing + Order Summary'!$O$13&gt;=1000,23,21))))</f>
        <v>21</v>
      </c>
      <c r="M1263" s="164" t="str">
        <f t="shared" si="87"/>
        <v>SPR2014-3-0</v>
      </c>
    </row>
    <row r="1264" spans="1:13">
      <c r="A1264" s="167">
        <f>'Order Form'!A219</f>
        <v>100601</v>
      </c>
      <c r="B1264" s="167">
        <f>'Order Form'!A219</f>
        <v>100601</v>
      </c>
      <c r="C1264" s="168">
        <f t="shared" si="85"/>
        <v>100601</v>
      </c>
      <c r="D1264" s="164">
        <f>'Order Form'!$N$2</f>
        <v>0</v>
      </c>
      <c r="E1264" s="165">
        <f>'Order Form'!$M$11</f>
        <v>0</v>
      </c>
      <c r="F1264" s="165" t="str">
        <f>IF(ISBLANK('Order Form'!$M$12),"",'Order Form'!$M$12)</f>
        <v/>
      </c>
      <c r="G1264" s="165">
        <f t="shared" ca="1" si="84"/>
        <v>41493</v>
      </c>
      <c r="H1264" s="166">
        <f>'Order Form'!$M$13</f>
        <v>0</v>
      </c>
      <c r="I1264" s="169">
        <f>'Order Form'!F219</f>
        <v>6.5</v>
      </c>
      <c r="J1264" s="164">
        <f>'Order Form'!M219</f>
        <v>0</v>
      </c>
      <c r="K1264" s="164" t="str">
        <f t="shared" si="86"/>
        <v>F</v>
      </c>
      <c r="L1264" s="164">
        <f>IF('Pricing + Order Summary'!$O$13&gt;=5000,14,IF('Pricing + Order Summary'!$O$13&gt;=3500,15,IF('Pricing + Order Summary'!$O$13&gt;=2500,16,IF('Pricing + Order Summary'!$O$13&gt;=1000,23,21))))</f>
        <v>21</v>
      </c>
      <c r="M1264" s="164" t="str">
        <f t="shared" si="87"/>
        <v>SPR2014-3-0</v>
      </c>
    </row>
    <row r="1265" spans="1:13">
      <c r="A1265" s="167">
        <f>'Order Form'!A220</f>
        <v>100609</v>
      </c>
      <c r="B1265" s="167">
        <f>'Order Form'!A220</f>
        <v>100609</v>
      </c>
      <c r="C1265" s="168">
        <f t="shared" si="85"/>
        <v>100609</v>
      </c>
      <c r="D1265" s="164">
        <f>'Order Form'!$N$2</f>
        <v>0</v>
      </c>
      <c r="E1265" s="165">
        <f>'Order Form'!$M$11</f>
        <v>0</v>
      </c>
      <c r="F1265" s="165" t="str">
        <f>IF(ISBLANK('Order Form'!$M$12),"",'Order Form'!$M$12)</f>
        <v/>
      </c>
      <c r="G1265" s="165">
        <f t="shared" ca="1" si="84"/>
        <v>41493</v>
      </c>
      <c r="H1265" s="166">
        <f>'Order Form'!$M$13</f>
        <v>0</v>
      </c>
      <c r="I1265" s="169">
        <f>'Order Form'!F220</f>
        <v>6.5</v>
      </c>
      <c r="J1265" s="164">
        <f>'Order Form'!M220</f>
        <v>0</v>
      </c>
      <c r="K1265" s="164" t="str">
        <f t="shared" si="86"/>
        <v>F</v>
      </c>
      <c r="L1265" s="164">
        <f>IF('Pricing + Order Summary'!$O$13&gt;=5000,14,IF('Pricing + Order Summary'!$O$13&gt;=3500,15,IF('Pricing + Order Summary'!$O$13&gt;=2500,16,IF('Pricing + Order Summary'!$O$13&gt;=1000,23,21))))</f>
        <v>21</v>
      </c>
      <c r="M1265" s="164" t="str">
        <f t="shared" si="87"/>
        <v>SPR2014-3-0</v>
      </c>
    </row>
    <row r="1266" spans="1:13">
      <c r="A1266" s="167">
        <f>'Order Form'!A221</f>
        <v>100605</v>
      </c>
      <c r="B1266" s="167">
        <f>'Order Form'!A221</f>
        <v>100605</v>
      </c>
      <c r="C1266" s="168">
        <f t="shared" si="85"/>
        <v>100605</v>
      </c>
      <c r="D1266" s="164">
        <f>'Order Form'!$N$2</f>
        <v>0</v>
      </c>
      <c r="E1266" s="165">
        <f>'Order Form'!$M$11</f>
        <v>0</v>
      </c>
      <c r="F1266" s="165" t="str">
        <f>IF(ISBLANK('Order Form'!$M$12),"",'Order Form'!$M$12)</f>
        <v/>
      </c>
      <c r="G1266" s="165">
        <f t="shared" ca="1" si="84"/>
        <v>41493</v>
      </c>
      <c r="H1266" s="166">
        <f>'Order Form'!$M$13</f>
        <v>0</v>
      </c>
      <c r="I1266" s="169">
        <f>'Order Form'!F221</f>
        <v>6.5</v>
      </c>
      <c r="J1266" s="164">
        <f>'Order Form'!M221</f>
        <v>0</v>
      </c>
      <c r="K1266" s="164" t="str">
        <f t="shared" si="86"/>
        <v>F</v>
      </c>
      <c r="L1266" s="164">
        <f>IF('Pricing + Order Summary'!$O$13&gt;=5000,14,IF('Pricing + Order Summary'!$O$13&gt;=3500,15,IF('Pricing + Order Summary'!$O$13&gt;=2500,16,IF('Pricing + Order Summary'!$O$13&gt;=1000,23,21))))</f>
        <v>21</v>
      </c>
      <c r="M1266" s="164" t="str">
        <f t="shared" si="87"/>
        <v>SPR2014-3-0</v>
      </c>
    </row>
    <row r="1267" spans="1:13">
      <c r="A1267" s="167">
        <f>'Order Form'!A222</f>
        <v>100602</v>
      </c>
      <c r="B1267" s="167">
        <f>'Order Form'!A222</f>
        <v>100602</v>
      </c>
      <c r="C1267" s="168">
        <f t="shared" si="85"/>
        <v>100602</v>
      </c>
      <c r="D1267" s="164">
        <f>'Order Form'!$N$2</f>
        <v>0</v>
      </c>
      <c r="E1267" s="165">
        <f>'Order Form'!$M$11</f>
        <v>0</v>
      </c>
      <c r="F1267" s="165" t="str">
        <f>IF(ISBLANK('Order Form'!$M$12),"",'Order Form'!$M$12)</f>
        <v/>
      </c>
      <c r="G1267" s="165">
        <f t="shared" ca="1" si="84"/>
        <v>41493</v>
      </c>
      <c r="H1267" s="166">
        <f>'Order Form'!$M$13</f>
        <v>0</v>
      </c>
      <c r="I1267" s="169">
        <f>'Order Form'!F222</f>
        <v>6.5</v>
      </c>
      <c r="J1267" s="164">
        <f>'Order Form'!M222</f>
        <v>0</v>
      </c>
      <c r="K1267" s="164" t="str">
        <f t="shared" si="86"/>
        <v>F</v>
      </c>
      <c r="L1267" s="164">
        <f>IF('Pricing + Order Summary'!$O$13&gt;=5000,14,IF('Pricing + Order Summary'!$O$13&gt;=3500,15,IF('Pricing + Order Summary'!$O$13&gt;=2500,16,IF('Pricing + Order Summary'!$O$13&gt;=1000,23,21))))</f>
        <v>21</v>
      </c>
      <c r="M1267" s="164" t="str">
        <f t="shared" si="87"/>
        <v>SPR2014-3-0</v>
      </c>
    </row>
    <row r="1268" spans="1:13">
      <c r="A1268" s="167">
        <f>'Order Form'!A223</f>
        <v>100084</v>
      </c>
      <c r="B1268" s="167">
        <f>'Order Form'!A223</f>
        <v>100084</v>
      </c>
      <c r="C1268" s="168">
        <f t="shared" si="85"/>
        <v>100084</v>
      </c>
      <c r="D1268" s="164">
        <f>'Order Form'!$N$2</f>
        <v>0</v>
      </c>
      <c r="E1268" s="165">
        <f>'Order Form'!$M$11</f>
        <v>0</v>
      </c>
      <c r="F1268" s="165" t="str">
        <f>IF(ISBLANK('Order Form'!$M$12),"",'Order Form'!$M$12)</f>
        <v/>
      </c>
      <c r="G1268" s="165">
        <f t="shared" ca="1" si="84"/>
        <v>41493</v>
      </c>
      <c r="H1268" s="166">
        <f>'Order Form'!$M$13</f>
        <v>0</v>
      </c>
      <c r="I1268" s="169">
        <f>'Order Form'!F223</f>
        <v>6.5</v>
      </c>
      <c r="J1268" s="164">
        <f>'Order Form'!M223</f>
        <v>0</v>
      </c>
      <c r="K1268" s="164" t="str">
        <f t="shared" si="86"/>
        <v>F</v>
      </c>
      <c r="L1268" s="164">
        <f>IF('Pricing + Order Summary'!$O$13&gt;=5000,14,IF('Pricing + Order Summary'!$O$13&gt;=3500,15,IF('Pricing + Order Summary'!$O$13&gt;=2500,16,IF('Pricing + Order Summary'!$O$13&gt;=1000,23,21))))</f>
        <v>21</v>
      </c>
      <c r="M1268" s="164" t="str">
        <f t="shared" si="87"/>
        <v>SPR2014-3-0</v>
      </c>
    </row>
    <row r="1269" spans="1:13">
      <c r="A1269" s="167">
        <f>'Order Form'!A224</f>
        <v>100108</v>
      </c>
      <c r="B1269" s="167">
        <f>'Order Form'!A224</f>
        <v>100108</v>
      </c>
      <c r="C1269" s="168">
        <f t="shared" si="85"/>
        <v>100108</v>
      </c>
      <c r="D1269" s="164">
        <f>'Order Form'!$N$2</f>
        <v>0</v>
      </c>
      <c r="E1269" s="165">
        <f>'Order Form'!$M$11</f>
        <v>0</v>
      </c>
      <c r="F1269" s="165" t="str">
        <f>IF(ISBLANK('Order Form'!$M$12),"",'Order Form'!$M$12)</f>
        <v/>
      </c>
      <c r="G1269" s="165">
        <f t="shared" ca="1" si="84"/>
        <v>41493</v>
      </c>
      <c r="H1269" s="166">
        <f>'Order Form'!$M$13</f>
        <v>0</v>
      </c>
      <c r="I1269" s="169">
        <f>'Order Form'!F224</f>
        <v>6.5</v>
      </c>
      <c r="J1269" s="164">
        <f>'Order Form'!M224</f>
        <v>0</v>
      </c>
      <c r="K1269" s="164" t="str">
        <f t="shared" si="86"/>
        <v>F</v>
      </c>
      <c r="L1269" s="164">
        <f>IF('Pricing + Order Summary'!$O$13&gt;=5000,14,IF('Pricing + Order Summary'!$O$13&gt;=3500,15,IF('Pricing + Order Summary'!$O$13&gt;=2500,16,IF('Pricing + Order Summary'!$O$13&gt;=1000,23,21))))</f>
        <v>21</v>
      </c>
      <c r="M1269" s="164" t="str">
        <f t="shared" si="87"/>
        <v>SPR2014-3-0</v>
      </c>
    </row>
    <row r="1270" spans="1:13">
      <c r="A1270" s="167">
        <f>'Order Form'!A225</f>
        <v>100096</v>
      </c>
      <c r="B1270" s="167">
        <f>'Order Form'!A225</f>
        <v>100096</v>
      </c>
      <c r="C1270" s="168">
        <f t="shared" si="85"/>
        <v>100096</v>
      </c>
      <c r="D1270" s="164">
        <f>'Order Form'!$N$2</f>
        <v>0</v>
      </c>
      <c r="E1270" s="165">
        <f>'Order Form'!$M$11</f>
        <v>0</v>
      </c>
      <c r="F1270" s="165" t="str">
        <f>IF(ISBLANK('Order Form'!$M$12),"",'Order Form'!$M$12)</f>
        <v/>
      </c>
      <c r="G1270" s="165">
        <f t="shared" ca="1" si="84"/>
        <v>41493</v>
      </c>
      <c r="H1270" s="166">
        <f>'Order Form'!$M$13</f>
        <v>0</v>
      </c>
      <c r="I1270" s="169">
        <f>'Order Form'!F225</f>
        <v>6.5</v>
      </c>
      <c r="J1270" s="164">
        <f>'Order Form'!M225</f>
        <v>0</v>
      </c>
      <c r="K1270" s="164" t="str">
        <f t="shared" si="86"/>
        <v>F</v>
      </c>
      <c r="L1270" s="164">
        <f>IF('Pricing + Order Summary'!$O$13&gt;=5000,14,IF('Pricing + Order Summary'!$O$13&gt;=3500,15,IF('Pricing + Order Summary'!$O$13&gt;=2500,16,IF('Pricing + Order Summary'!$O$13&gt;=1000,23,21))))</f>
        <v>21</v>
      </c>
      <c r="M1270" s="164" t="str">
        <f t="shared" si="87"/>
        <v>SPR2014-3-0</v>
      </c>
    </row>
    <row r="1271" spans="1:13">
      <c r="A1271" s="167">
        <f>'Order Form'!A226</f>
        <v>100603</v>
      </c>
      <c r="B1271" s="167">
        <f>'Order Form'!A226</f>
        <v>100603</v>
      </c>
      <c r="C1271" s="168">
        <f t="shared" si="85"/>
        <v>100603</v>
      </c>
      <c r="D1271" s="164">
        <f>'Order Form'!$N$2</f>
        <v>0</v>
      </c>
      <c r="E1271" s="165">
        <f>'Order Form'!$M$11</f>
        <v>0</v>
      </c>
      <c r="F1271" s="165" t="str">
        <f>IF(ISBLANK('Order Form'!$M$12),"",'Order Form'!$M$12)</f>
        <v/>
      </c>
      <c r="G1271" s="165">
        <f t="shared" ca="1" si="84"/>
        <v>41493</v>
      </c>
      <c r="H1271" s="166">
        <f>'Order Form'!$M$13</f>
        <v>0</v>
      </c>
      <c r="I1271" s="169">
        <f>'Order Form'!F226</f>
        <v>6.5</v>
      </c>
      <c r="J1271" s="164">
        <f>'Order Form'!M226</f>
        <v>0</v>
      </c>
      <c r="K1271" s="164" t="str">
        <f t="shared" si="86"/>
        <v>F</v>
      </c>
      <c r="L1271" s="164">
        <f>IF('Pricing + Order Summary'!$O$13&gt;=5000,14,IF('Pricing + Order Summary'!$O$13&gt;=3500,15,IF('Pricing + Order Summary'!$O$13&gt;=2500,16,IF('Pricing + Order Summary'!$O$13&gt;=1000,23,21))))</f>
        <v>21</v>
      </c>
      <c r="M1271" s="164" t="str">
        <f t="shared" si="87"/>
        <v>SPR2014-3-0</v>
      </c>
    </row>
    <row r="1272" spans="1:13">
      <c r="A1272" s="167">
        <f>'Order Form'!A227</f>
        <v>100037</v>
      </c>
      <c r="B1272" s="167">
        <f>'Order Form'!A227</f>
        <v>100037</v>
      </c>
      <c r="C1272" s="168">
        <f t="shared" si="85"/>
        <v>100037</v>
      </c>
      <c r="D1272" s="164">
        <f>'Order Form'!$N$2</f>
        <v>0</v>
      </c>
      <c r="E1272" s="165">
        <f>'Order Form'!$M$11</f>
        <v>0</v>
      </c>
      <c r="F1272" s="165" t="str">
        <f>IF(ISBLANK('Order Form'!$M$12),"",'Order Form'!$M$12)</f>
        <v/>
      </c>
      <c r="G1272" s="165">
        <f t="shared" ca="1" si="84"/>
        <v>41493</v>
      </c>
      <c r="H1272" s="166">
        <f>'Order Form'!$M$13</f>
        <v>0</v>
      </c>
      <c r="I1272" s="169">
        <f>'Order Form'!F227</f>
        <v>7.5</v>
      </c>
      <c r="J1272" s="164">
        <f>'Order Form'!M227</f>
        <v>0</v>
      </c>
      <c r="K1272" s="164" t="str">
        <f t="shared" si="86"/>
        <v>F</v>
      </c>
      <c r="L1272" s="164">
        <f>IF('Pricing + Order Summary'!$O$13&gt;=5000,14,IF('Pricing + Order Summary'!$O$13&gt;=3500,15,IF('Pricing + Order Summary'!$O$13&gt;=2500,16,IF('Pricing + Order Summary'!$O$13&gt;=1000,23,21))))</f>
        <v>21</v>
      </c>
      <c r="M1272" s="164" t="str">
        <f t="shared" si="87"/>
        <v>SPR2014-3-0</v>
      </c>
    </row>
    <row r="1273" spans="1:13">
      <c r="A1273" s="167">
        <f>'Order Form'!A228</f>
        <v>100629</v>
      </c>
      <c r="B1273" s="167">
        <f>'Order Form'!A228</f>
        <v>100629</v>
      </c>
      <c r="C1273" s="168">
        <f t="shared" si="85"/>
        <v>100629</v>
      </c>
      <c r="D1273" s="164">
        <f>'Order Form'!$N$2</f>
        <v>0</v>
      </c>
      <c r="E1273" s="165">
        <f>'Order Form'!$M$11</f>
        <v>0</v>
      </c>
      <c r="F1273" s="165" t="str">
        <f>IF(ISBLANK('Order Form'!$M$12),"",'Order Form'!$M$12)</f>
        <v/>
      </c>
      <c r="G1273" s="165">
        <f t="shared" ca="1" si="84"/>
        <v>41493</v>
      </c>
      <c r="H1273" s="166">
        <f>'Order Form'!$M$13</f>
        <v>0</v>
      </c>
      <c r="I1273" s="169">
        <f>'Order Form'!F228</f>
        <v>7.5</v>
      </c>
      <c r="J1273" s="164">
        <f>'Order Form'!M228</f>
        <v>0</v>
      </c>
      <c r="K1273" s="164" t="str">
        <f t="shared" si="86"/>
        <v>F</v>
      </c>
      <c r="L1273" s="164">
        <f>IF('Pricing + Order Summary'!$O$13&gt;=5000,14,IF('Pricing + Order Summary'!$O$13&gt;=3500,15,IF('Pricing + Order Summary'!$O$13&gt;=2500,16,IF('Pricing + Order Summary'!$O$13&gt;=1000,23,21))))</f>
        <v>21</v>
      </c>
      <c r="M1273" s="164" t="str">
        <f t="shared" si="87"/>
        <v>SPR2014-3-0</v>
      </c>
    </row>
    <row r="1274" spans="1:13">
      <c r="A1274" s="167">
        <f>'Order Form'!A229</f>
        <v>107648</v>
      </c>
      <c r="B1274" s="167">
        <f>'Order Form'!A229</f>
        <v>107648</v>
      </c>
      <c r="C1274" s="168">
        <f t="shared" si="85"/>
        <v>107648</v>
      </c>
      <c r="D1274" s="164">
        <f>'Order Form'!$N$2</f>
        <v>0</v>
      </c>
      <c r="E1274" s="165">
        <f>'Order Form'!$M$11</f>
        <v>0</v>
      </c>
      <c r="F1274" s="165" t="str">
        <f>IF(ISBLANK('Order Form'!$M$12),"",'Order Form'!$M$12)</f>
        <v/>
      </c>
      <c r="G1274" s="165">
        <f t="shared" ca="1" si="84"/>
        <v>41493</v>
      </c>
      <c r="H1274" s="166">
        <f>'Order Form'!$M$13</f>
        <v>0</v>
      </c>
      <c r="I1274" s="169">
        <f>'Order Form'!F229</f>
        <v>7.5</v>
      </c>
      <c r="J1274" s="164">
        <f>'Order Form'!M229</f>
        <v>0</v>
      </c>
      <c r="K1274" s="164" t="str">
        <f t="shared" si="86"/>
        <v>F</v>
      </c>
      <c r="L1274" s="164">
        <f>IF('Pricing + Order Summary'!$O$13&gt;=5000,14,IF('Pricing + Order Summary'!$O$13&gt;=3500,15,IF('Pricing + Order Summary'!$O$13&gt;=2500,16,IF('Pricing + Order Summary'!$O$13&gt;=1000,23,21))))</f>
        <v>21</v>
      </c>
      <c r="M1274" s="164" t="str">
        <f t="shared" si="87"/>
        <v>SPR2014-3-0</v>
      </c>
    </row>
    <row r="1275" spans="1:13">
      <c r="A1275" s="167">
        <f>'Order Form'!A230</f>
        <v>107657</v>
      </c>
      <c r="B1275" s="167">
        <f>'Order Form'!A230</f>
        <v>107657</v>
      </c>
      <c r="C1275" s="168">
        <f t="shared" si="85"/>
        <v>107657</v>
      </c>
      <c r="D1275" s="164">
        <f>'Order Form'!$N$2</f>
        <v>0</v>
      </c>
      <c r="E1275" s="165">
        <f>'Order Form'!$M$11</f>
        <v>0</v>
      </c>
      <c r="F1275" s="165" t="str">
        <f>IF(ISBLANK('Order Form'!$M$12),"",'Order Form'!$M$12)</f>
        <v/>
      </c>
      <c r="G1275" s="165">
        <f t="shared" ca="1" si="84"/>
        <v>41493</v>
      </c>
      <c r="H1275" s="166">
        <f>'Order Form'!$M$13</f>
        <v>0</v>
      </c>
      <c r="I1275" s="169">
        <f>'Order Form'!F230</f>
        <v>7.5</v>
      </c>
      <c r="J1275" s="164">
        <f>'Order Form'!M230</f>
        <v>0</v>
      </c>
      <c r="K1275" s="164" t="str">
        <f t="shared" si="86"/>
        <v>F</v>
      </c>
      <c r="L1275" s="164">
        <f>IF('Pricing + Order Summary'!$O$13&gt;=5000,14,IF('Pricing + Order Summary'!$O$13&gt;=3500,15,IF('Pricing + Order Summary'!$O$13&gt;=2500,16,IF('Pricing + Order Summary'!$O$13&gt;=1000,23,21))))</f>
        <v>21</v>
      </c>
      <c r="M1275" s="164" t="str">
        <f t="shared" si="87"/>
        <v>SPR2014-3-0</v>
      </c>
    </row>
    <row r="1276" spans="1:13">
      <c r="A1276" s="167">
        <f>'Order Form'!A231</f>
        <v>105864</v>
      </c>
      <c r="B1276" s="167">
        <f>'Order Form'!A231</f>
        <v>105864</v>
      </c>
      <c r="C1276" s="168">
        <f t="shared" si="85"/>
        <v>105864</v>
      </c>
      <c r="D1276" s="164">
        <f>'Order Form'!$N$2</f>
        <v>0</v>
      </c>
      <c r="E1276" s="165">
        <f>'Order Form'!$M$11</f>
        <v>0</v>
      </c>
      <c r="F1276" s="165" t="str">
        <f>IF(ISBLANK('Order Form'!$M$12),"",'Order Form'!$M$12)</f>
        <v/>
      </c>
      <c r="G1276" s="165">
        <f t="shared" ca="1" si="84"/>
        <v>41493</v>
      </c>
      <c r="H1276" s="166">
        <f>'Order Form'!$M$13</f>
        <v>0</v>
      </c>
      <c r="I1276" s="169">
        <f>'Order Form'!F231</f>
        <v>7.5</v>
      </c>
      <c r="J1276" s="164">
        <f>'Order Form'!M231</f>
        <v>0</v>
      </c>
      <c r="K1276" s="164" t="str">
        <f t="shared" si="86"/>
        <v>F</v>
      </c>
      <c r="L1276" s="164">
        <f>IF('Pricing + Order Summary'!$O$13&gt;=5000,14,IF('Pricing + Order Summary'!$O$13&gt;=3500,15,IF('Pricing + Order Summary'!$O$13&gt;=2500,16,IF('Pricing + Order Summary'!$O$13&gt;=1000,23,21))))</f>
        <v>21</v>
      </c>
      <c r="M1276" s="164" t="str">
        <f t="shared" si="87"/>
        <v>SPR2014-3-0</v>
      </c>
    </row>
    <row r="1277" spans="1:13">
      <c r="A1277" s="167">
        <f>'Order Form'!A232</f>
        <v>107654</v>
      </c>
      <c r="B1277" s="167">
        <f>'Order Form'!A232</f>
        <v>107654</v>
      </c>
      <c r="C1277" s="168">
        <f t="shared" si="85"/>
        <v>107654</v>
      </c>
      <c r="D1277" s="164">
        <f>'Order Form'!$N$2</f>
        <v>0</v>
      </c>
      <c r="E1277" s="165">
        <f>'Order Form'!$M$11</f>
        <v>0</v>
      </c>
      <c r="F1277" s="165" t="str">
        <f>IF(ISBLANK('Order Form'!$M$12),"",'Order Form'!$M$12)</f>
        <v/>
      </c>
      <c r="G1277" s="165">
        <f t="shared" ca="1" si="84"/>
        <v>41493</v>
      </c>
      <c r="H1277" s="166">
        <f>'Order Form'!$M$13</f>
        <v>0</v>
      </c>
      <c r="I1277" s="169">
        <f>'Order Form'!F232</f>
        <v>7.5</v>
      </c>
      <c r="J1277" s="164">
        <f>'Order Form'!M232</f>
        <v>0</v>
      </c>
      <c r="K1277" s="164" t="str">
        <f t="shared" si="86"/>
        <v>F</v>
      </c>
      <c r="L1277" s="164">
        <f>IF('Pricing + Order Summary'!$O$13&gt;=5000,14,IF('Pricing + Order Summary'!$O$13&gt;=3500,15,IF('Pricing + Order Summary'!$O$13&gt;=2500,16,IF('Pricing + Order Summary'!$O$13&gt;=1000,23,21))))</f>
        <v>21</v>
      </c>
      <c r="M1277" s="164" t="str">
        <f t="shared" si="87"/>
        <v>SPR2014-3-0</v>
      </c>
    </row>
    <row r="1278" spans="1:13">
      <c r="A1278" s="167">
        <f>'Order Form'!A233</f>
        <v>107656</v>
      </c>
      <c r="B1278" s="167">
        <f>'Order Form'!A233</f>
        <v>107656</v>
      </c>
      <c r="C1278" s="168">
        <f t="shared" si="85"/>
        <v>107656</v>
      </c>
      <c r="D1278" s="164">
        <f>'Order Form'!$N$2</f>
        <v>0</v>
      </c>
      <c r="E1278" s="165">
        <f>'Order Form'!$M$11</f>
        <v>0</v>
      </c>
      <c r="F1278" s="165" t="str">
        <f>IF(ISBLANK('Order Form'!$M$12),"",'Order Form'!$M$12)</f>
        <v/>
      </c>
      <c r="G1278" s="165">
        <f t="shared" ca="1" si="84"/>
        <v>41493</v>
      </c>
      <c r="H1278" s="166">
        <f>'Order Form'!$M$13</f>
        <v>0</v>
      </c>
      <c r="I1278" s="169">
        <f>'Order Form'!F233</f>
        <v>7.5</v>
      </c>
      <c r="J1278" s="164">
        <f>'Order Form'!M233</f>
        <v>0</v>
      </c>
      <c r="K1278" s="164" t="str">
        <f t="shared" si="86"/>
        <v>F</v>
      </c>
      <c r="L1278" s="164">
        <f>IF('Pricing + Order Summary'!$O$13&gt;=5000,14,IF('Pricing + Order Summary'!$O$13&gt;=3500,15,IF('Pricing + Order Summary'!$O$13&gt;=2500,16,IF('Pricing + Order Summary'!$O$13&gt;=1000,23,21))))</f>
        <v>21</v>
      </c>
      <c r="M1278" s="164" t="str">
        <f t="shared" si="87"/>
        <v>SPR2014-3-0</v>
      </c>
    </row>
    <row r="1279" spans="1:13">
      <c r="A1279" s="167">
        <f>'Order Form'!A234</f>
        <v>107649</v>
      </c>
      <c r="B1279" s="167">
        <f>'Order Form'!A234</f>
        <v>107649</v>
      </c>
      <c r="C1279" s="168">
        <f t="shared" si="85"/>
        <v>107649</v>
      </c>
      <c r="D1279" s="164">
        <f>'Order Form'!$N$2</f>
        <v>0</v>
      </c>
      <c r="E1279" s="165">
        <f>'Order Form'!$M$11</f>
        <v>0</v>
      </c>
      <c r="F1279" s="165" t="str">
        <f>IF(ISBLANK('Order Form'!$M$12),"",'Order Form'!$M$12)</f>
        <v/>
      </c>
      <c r="G1279" s="165">
        <f t="shared" ca="1" si="84"/>
        <v>41493</v>
      </c>
      <c r="H1279" s="166">
        <f>'Order Form'!$M$13</f>
        <v>0</v>
      </c>
      <c r="I1279" s="169">
        <f>'Order Form'!F234</f>
        <v>7.5</v>
      </c>
      <c r="J1279" s="164">
        <f>'Order Form'!M234</f>
        <v>0</v>
      </c>
      <c r="K1279" s="164" t="str">
        <f t="shared" si="86"/>
        <v>F</v>
      </c>
      <c r="L1279" s="164">
        <f>IF('Pricing + Order Summary'!$O$13&gt;=5000,14,IF('Pricing + Order Summary'!$O$13&gt;=3500,15,IF('Pricing + Order Summary'!$O$13&gt;=2500,16,IF('Pricing + Order Summary'!$O$13&gt;=1000,23,21))))</f>
        <v>21</v>
      </c>
      <c r="M1279" s="164" t="str">
        <f t="shared" si="87"/>
        <v>SPR2014-3-0</v>
      </c>
    </row>
    <row r="1280" spans="1:13">
      <c r="A1280" s="167">
        <f>'Order Form'!A235</f>
        <v>107653</v>
      </c>
      <c r="B1280" s="167">
        <f>'Order Form'!A235</f>
        <v>107653</v>
      </c>
      <c r="C1280" s="168">
        <f t="shared" si="85"/>
        <v>107653</v>
      </c>
      <c r="D1280" s="164">
        <f>'Order Form'!$N$2</f>
        <v>0</v>
      </c>
      <c r="E1280" s="165">
        <f>'Order Form'!$M$11</f>
        <v>0</v>
      </c>
      <c r="F1280" s="165" t="str">
        <f>IF(ISBLANK('Order Form'!$M$12),"",'Order Form'!$M$12)</f>
        <v/>
      </c>
      <c r="G1280" s="165">
        <f t="shared" ca="1" si="84"/>
        <v>41493</v>
      </c>
      <c r="H1280" s="166">
        <f>'Order Form'!$M$13</f>
        <v>0</v>
      </c>
      <c r="I1280" s="169">
        <f>'Order Form'!F235</f>
        <v>7.5</v>
      </c>
      <c r="J1280" s="164">
        <f>'Order Form'!M235</f>
        <v>0</v>
      </c>
      <c r="K1280" s="164" t="str">
        <f t="shared" si="86"/>
        <v>F</v>
      </c>
      <c r="L1280" s="164">
        <f>IF('Pricing + Order Summary'!$O$13&gt;=5000,14,IF('Pricing + Order Summary'!$O$13&gt;=3500,15,IF('Pricing + Order Summary'!$O$13&gt;=2500,16,IF('Pricing + Order Summary'!$O$13&gt;=1000,23,21))))</f>
        <v>21</v>
      </c>
      <c r="M1280" s="164" t="str">
        <f t="shared" si="87"/>
        <v>SPR2014-3-0</v>
      </c>
    </row>
    <row r="1281" spans="1:13">
      <c r="A1281" s="167">
        <f>'Order Form'!A236</f>
        <v>107655</v>
      </c>
      <c r="B1281" s="167">
        <f>'Order Form'!A236</f>
        <v>107655</v>
      </c>
      <c r="C1281" s="168">
        <f t="shared" si="85"/>
        <v>107655</v>
      </c>
      <c r="D1281" s="164">
        <f>'Order Form'!$N$2</f>
        <v>0</v>
      </c>
      <c r="E1281" s="165">
        <f>'Order Form'!$M$11</f>
        <v>0</v>
      </c>
      <c r="F1281" s="165" t="str">
        <f>IF(ISBLANK('Order Form'!$M$12),"",'Order Form'!$M$12)</f>
        <v/>
      </c>
      <c r="G1281" s="165">
        <f t="shared" ca="1" si="84"/>
        <v>41493</v>
      </c>
      <c r="H1281" s="166">
        <f>'Order Form'!$M$13</f>
        <v>0</v>
      </c>
      <c r="I1281" s="169">
        <f>'Order Form'!F236</f>
        <v>7.5</v>
      </c>
      <c r="J1281" s="164">
        <f>'Order Form'!M236</f>
        <v>0</v>
      </c>
      <c r="K1281" s="164" t="str">
        <f t="shared" si="86"/>
        <v>F</v>
      </c>
      <c r="L1281" s="164">
        <f>IF('Pricing + Order Summary'!$O$13&gt;=5000,14,IF('Pricing + Order Summary'!$O$13&gt;=3500,15,IF('Pricing + Order Summary'!$O$13&gt;=2500,16,IF('Pricing + Order Summary'!$O$13&gt;=1000,23,21))))</f>
        <v>21</v>
      </c>
      <c r="M1281" s="164" t="str">
        <f t="shared" si="87"/>
        <v>SPR2014-3-0</v>
      </c>
    </row>
    <row r="1282" spans="1:13">
      <c r="A1282" s="167">
        <f>'Order Form'!A237</f>
        <v>105863</v>
      </c>
      <c r="B1282" s="167">
        <f>'Order Form'!A237</f>
        <v>105863</v>
      </c>
      <c r="C1282" s="168">
        <f t="shared" si="85"/>
        <v>105863</v>
      </c>
      <c r="D1282" s="164">
        <f>'Order Form'!$N$2</f>
        <v>0</v>
      </c>
      <c r="E1282" s="165">
        <f>'Order Form'!$M$11</f>
        <v>0</v>
      </c>
      <c r="F1282" s="165" t="str">
        <f>IF(ISBLANK('Order Form'!$M$12),"",'Order Form'!$M$12)</f>
        <v/>
      </c>
      <c r="G1282" s="165">
        <f t="shared" ref="G1282:G1345" ca="1" si="88">TODAY()</f>
        <v>41493</v>
      </c>
      <c r="H1282" s="166">
        <f>'Order Form'!$M$13</f>
        <v>0</v>
      </c>
      <c r="I1282" s="169">
        <f>'Order Form'!F237</f>
        <v>7.5</v>
      </c>
      <c r="J1282" s="164">
        <f>'Order Form'!M237</f>
        <v>0</v>
      </c>
      <c r="K1282" s="164" t="str">
        <f t="shared" si="86"/>
        <v>F</v>
      </c>
      <c r="L1282" s="164">
        <f>IF('Pricing + Order Summary'!$O$13&gt;=5000,14,IF('Pricing + Order Summary'!$O$13&gt;=3500,15,IF('Pricing + Order Summary'!$O$13&gt;=2500,16,IF('Pricing + Order Summary'!$O$13&gt;=1000,23,21))))</f>
        <v>21</v>
      </c>
      <c r="M1282" s="164" t="str">
        <f t="shared" si="87"/>
        <v>SPR2014-3-0</v>
      </c>
    </row>
    <row r="1283" spans="1:13">
      <c r="A1283" s="167">
        <f>'Order Form'!A238</f>
        <v>107658</v>
      </c>
      <c r="B1283" s="167">
        <f>'Order Form'!A238</f>
        <v>107658</v>
      </c>
      <c r="C1283" s="168">
        <f t="shared" si="85"/>
        <v>107658</v>
      </c>
      <c r="D1283" s="164">
        <f>'Order Form'!$N$2</f>
        <v>0</v>
      </c>
      <c r="E1283" s="165">
        <f>'Order Form'!$M$11</f>
        <v>0</v>
      </c>
      <c r="F1283" s="165" t="str">
        <f>IF(ISBLANK('Order Form'!$M$12),"",'Order Form'!$M$12)</f>
        <v/>
      </c>
      <c r="G1283" s="165">
        <f t="shared" ca="1" si="88"/>
        <v>41493</v>
      </c>
      <c r="H1283" s="166">
        <f>'Order Form'!$M$13</f>
        <v>0</v>
      </c>
      <c r="I1283" s="169">
        <f>'Order Form'!F238</f>
        <v>7.5</v>
      </c>
      <c r="J1283" s="164">
        <f>'Order Form'!M238</f>
        <v>0</v>
      </c>
      <c r="K1283" s="164" t="str">
        <f t="shared" si="86"/>
        <v>F</v>
      </c>
      <c r="L1283" s="164">
        <f>IF('Pricing + Order Summary'!$O$13&gt;=5000,14,IF('Pricing + Order Summary'!$O$13&gt;=3500,15,IF('Pricing + Order Summary'!$O$13&gt;=2500,16,IF('Pricing + Order Summary'!$O$13&gt;=1000,23,21))))</f>
        <v>21</v>
      </c>
      <c r="M1283" s="164" t="str">
        <f t="shared" si="87"/>
        <v>SPR2014-3-0</v>
      </c>
    </row>
    <row r="1284" spans="1:13">
      <c r="A1284" s="167">
        <f>'Order Form'!A239</f>
        <v>107652</v>
      </c>
      <c r="B1284" s="167">
        <f>'Order Form'!A239</f>
        <v>107652</v>
      </c>
      <c r="C1284" s="168">
        <f t="shared" si="85"/>
        <v>107652</v>
      </c>
      <c r="D1284" s="164">
        <f>'Order Form'!$N$2</f>
        <v>0</v>
      </c>
      <c r="E1284" s="165">
        <f>'Order Form'!$M$11</f>
        <v>0</v>
      </c>
      <c r="F1284" s="165" t="str">
        <f>IF(ISBLANK('Order Form'!$M$12),"",'Order Form'!$M$12)</f>
        <v/>
      </c>
      <c r="G1284" s="165">
        <f t="shared" ca="1" si="88"/>
        <v>41493</v>
      </c>
      <c r="H1284" s="166">
        <f>'Order Form'!$M$13</f>
        <v>0</v>
      </c>
      <c r="I1284" s="169">
        <f>'Order Form'!F239</f>
        <v>7.5</v>
      </c>
      <c r="J1284" s="164">
        <f>'Order Form'!M239</f>
        <v>0</v>
      </c>
      <c r="K1284" s="164" t="str">
        <f t="shared" si="86"/>
        <v>F</v>
      </c>
      <c r="L1284" s="164">
        <f>IF('Pricing + Order Summary'!$O$13&gt;=5000,14,IF('Pricing + Order Summary'!$O$13&gt;=3500,15,IF('Pricing + Order Summary'!$O$13&gt;=2500,16,IF('Pricing + Order Summary'!$O$13&gt;=1000,23,21))))</f>
        <v>21</v>
      </c>
      <c r="M1284" s="164" t="str">
        <f t="shared" si="87"/>
        <v>SPR2014-3-0</v>
      </c>
    </row>
    <row r="1285" spans="1:13">
      <c r="A1285" s="167">
        <f>'Order Form'!A240</f>
        <v>107651</v>
      </c>
      <c r="B1285" s="167">
        <f>'Order Form'!A240</f>
        <v>107651</v>
      </c>
      <c r="C1285" s="168">
        <f t="shared" si="85"/>
        <v>107651</v>
      </c>
      <c r="D1285" s="164">
        <f>'Order Form'!$N$2</f>
        <v>0</v>
      </c>
      <c r="E1285" s="165">
        <f>'Order Form'!$M$11</f>
        <v>0</v>
      </c>
      <c r="F1285" s="165" t="str">
        <f>IF(ISBLANK('Order Form'!$M$12),"",'Order Form'!$M$12)</f>
        <v/>
      </c>
      <c r="G1285" s="165">
        <f t="shared" ca="1" si="88"/>
        <v>41493</v>
      </c>
      <c r="H1285" s="166">
        <f>'Order Form'!$M$13</f>
        <v>0</v>
      </c>
      <c r="I1285" s="169">
        <f>'Order Form'!F240</f>
        <v>7.5</v>
      </c>
      <c r="J1285" s="164">
        <f>'Order Form'!M240</f>
        <v>0</v>
      </c>
      <c r="K1285" s="164" t="str">
        <f t="shared" si="86"/>
        <v>F</v>
      </c>
      <c r="L1285" s="164">
        <f>IF('Pricing + Order Summary'!$O$13&gt;=5000,14,IF('Pricing + Order Summary'!$O$13&gt;=3500,15,IF('Pricing + Order Summary'!$O$13&gt;=2500,16,IF('Pricing + Order Summary'!$O$13&gt;=1000,23,21))))</f>
        <v>21</v>
      </c>
      <c r="M1285" s="164" t="str">
        <f t="shared" si="87"/>
        <v>SPR2014-3-0</v>
      </c>
    </row>
    <row r="1286" spans="1:13">
      <c r="A1286" s="167">
        <f>'Order Form'!A241</f>
        <v>100630</v>
      </c>
      <c r="B1286" s="167">
        <f>'Order Form'!A241</f>
        <v>100630</v>
      </c>
      <c r="C1286" s="168">
        <f t="shared" si="85"/>
        <v>100630</v>
      </c>
      <c r="D1286" s="164">
        <f>'Order Form'!$N$2</f>
        <v>0</v>
      </c>
      <c r="E1286" s="165">
        <f>'Order Form'!$M$11</f>
        <v>0</v>
      </c>
      <c r="F1286" s="165" t="str">
        <f>IF(ISBLANK('Order Form'!$M$12),"",'Order Form'!$M$12)</f>
        <v/>
      </c>
      <c r="G1286" s="165">
        <f t="shared" ca="1" si="88"/>
        <v>41493</v>
      </c>
      <c r="H1286" s="166">
        <f>'Order Form'!$M$13</f>
        <v>0</v>
      </c>
      <c r="I1286" s="169">
        <f>'Order Form'!F241</f>
        <v>7.5</v>
      </c>
      <c r="J1286" s="164">
        <f>'Order Form'!M241</f>
        <v>0</v>
      </c>
      <c r="K1286" s="164" t="str">
        <f t="shared" si="86"/>
        <v>F</v>
      </c>
      <c r="L1286" s="164">
        <f>IF('Pricing + Order Summary'!$O$13&gt;=5000,14,IF('Pricing + Order Summary'!$O$13&gt;=3500,15,IF('Pricing + Order Summary'!$O$13&gt;=2500,16,IF('Pricing + Order Summary'!$O$13&gt;=1000,23,21))))</f>
        <v>21</v>
      </c>
      <c r="M1286" s="164" t="str">
        <f t="shared" si="87"/>
        <v>SPR2014-3-0</v>
      </c>
    </row>
    <row r="1287" spans="1:13">
      <c r="A1287" s="167">
        <f>'Order Form'!A242</f>
        <v>100035</v>
      </c>
      <c r="B1287" s="167">
        <f>'Order Form'!A242</f>
        <v>100035</v>
      </c>
      <c r="C1287" s="168">
        <f t="shared" si="85"/>
        <v>100035</v>
      </c>
      <c r="D1287" s="164">
        <f>'Order Form'!$N$2</f>
        <v>0</v>
      </c>
      <c r="E1287" s="165">
        <f>'Order Form'!$M$11</f>
        <v>0</v>
      </c>
      <c r="F1287" s="165" t="str">
        <f>IF(ISBLANK('Order Form'!$M$12),"",'Order Form'!$M$12)</f>
        <v/>
      </c>
      <c r="G1287" s="165">
        <f t="shared" ca="1" si="88"/>
        <v>41493</v>
      </c>
      <c r="H1287" s="166">
        <f>'Order Form'!$M$13</f>
        <v>0</v>
      </c>
      <c r="I1287" s="169">
        <f>'Order Form'!F242</f>
        <v>7.5</v>
      </c>
      <c r="J1287" s="164">
        <f>'Order Form'!M242</f>
        <v>0</v>
      </c>
      <c r="K1287" s="164" t="str">
        <f t="shared" si="86"/>
        <v>F</v>
      </c>
      <c r="L1287" s="164">
        <f>IF('Pricing + Order Summary'!$O$13&gt;=5000,14,IF('Pricing + Order Summary'!$O$13&gt;=3500,15,IF('Pricing + Order Summary'!$O$13&gt;=2500,16,IF('Pricing + Order Summary'!$O$13&gt;=1000,23,21))))</f>
        <v>21</v>
      </c>
      <c r="M1287" s="164" t="str">
        <f t="shared" si="87"/>
        <v>SPR2014-3-0</v>
      </c>
    </row>
    <row r="1288" spans="1:13">
      <c r="A1288" s="167">
        <f>'Order Form'!A243</f>
        <v>104722</v>
      </c>
      <c r="B1288" s="167">
        <f>'Order Form'!A243</f>
        <v>104722</v>
      </c>
      <c r="C1288" s="168">
        <f t="shared" si="85"/>
        <v>104722</v>
      </c>
      <c r="D1288" s="164">
        <f>'Order Form'!$N$2</f>
        <v>0</v>
      </c>
      <c r="E1288" s="165">
        <f>'Order Form'!$M$11</f>
        <v>0</v>
      </c>
      <c r="F1288" s="165" t="str">
        <f>IF(ISBLANK('Order Form'!$M$12),"",'Order Form'!$M$12)</f>
        <v/>
      </c>
      <c r="G1288" s="165">
        <f t="shared" ca="1" si="88"/>
        <v>41493</v>
      </c>
      <c r="H1288" s="166">
        <f>'Order Form'!$M$13</f>
        <v>0</v>
      </c>
      <c r="I1288" s="169">
        <f>'Order Form'!F243</f>
        <v>7.5</v>
      </c>
      <c r="J1288" s="164">
        <f>'Order Form'!M243</f>
        <v>0</v>
      </c>
      <c r="K1288" s="164" t="str">
        <f t="shared" si="86"/>
        <v>F</v>
      </c>
      <c r="L1288" s="164">
        <f>IF('Pricing + Order Summary'!$O$13&gt;=5000,14,IF('Pricing + Order Summary'!$O$13&gt;=3500,15,IF('Pricing + Order Summary'!$O$13&gt;=2500,16,IF('Pricing + Order Summary'!$O$13&gt;=1000,23,21))))</f>
        <v>21</v>
      </c>
      <c r="M1288" s="164" t="str">
        <f t="shared" si="87"/>
        <v>SPR2014-3-0</v>
      </c>
    </row>
    <row r="1289" spans="1:13">
      <c r="A1289" s="167">
        <f>'Order Form'!A244</f>
        <v>100628</v>
      </c>
      <c r="B1289" s="167">
        <f>'Order Form'!A244</f>
        <v>100628</v>
      </c>
      <c r="C1289" s="168">
        <f t="shared" si="85"/>
        <v>100628</v>
      </c>
      <c r="D1289" s="164">
        <f>'Order Form'!$N$2</f>
        <v>0</v>
      </c>
      <c r="E1289" s="165">
        <f>'Order Form'!$M$11</f>
        <v>0</v>
      </c>
      <c r="F1289" s="165" t="str">
        <f>IF(ISBLANK('Order Form'!$M$12),"",'Order Form'!$M$12)</f>
        <v/>
      </c>
      <c r="G1289" s="165">
        <f t="shared" ca="1" si="88"/>
        <v>41493</v>
      </c>
      <c r="H1289" s="166">
        <f>'Order Form'!$M$13</f>
        <v>0</v>
      </c>
      <c r="I1289" s="169">
        <f>'Order Form'!F244</f>
        <v>7.5</v>
      </c>
      <c r="J1289" s="164">
        <f>'Order Form'!M244</f>
        <v>0</v>
      </c>
      <c r="K1289" s="164" t="str">
        <f t="shared" si="86"/>
        <v>F</v>
      </c>
      <c r="L1289" s="164">
        <f>IF('Pricing + Order Summary'!$O$13&gt;=5000,14,IF('Pricing + Order Summary'!$O$13&gt;=3500,15,IF('Pricing + Order Summary'!$O$13&gt;=2500,16,IF('Pricing + Order Summary'!$O$13&gt;=1000,23,21))))</f>
        <v>21</v>
      </c>
      <c r="M1289" s="164" t="str">
        <f t="shared" si="87"/>
        <v>SPR2014-3-0</v>
      </c>
    </row>
    <row r="1290" spans="1:13">
      <c r="A1290" s="167">
        <f>'Order Form'!A245</f>
        <v>107650</v>
      </c>
      <c r="B1290" s="167">
        <f>'Order Form'!A245</f>
        <v>107650</v>
      </c>
      <c r="C1290" s="168">
        <f t="shared" si="85"/>
        <v>107650</v>
      </c>
      <c r="D1290" s="164">
        <f>'Order Form'!$N$2</f>
        <v>0</v>
      </c>
      <c r="E1290" s="165">
        <f>'Order Form'!$M$11</f>
        <v>0</v>
      </c>
      <c r="F1290" s="165" t="str">
        <f>IF(ISBLANK('Order Form'!$M$12),"",'Order Form'!$M$12)</f>
        <v/>
      </c>
      <c r="G1290" s="165">
        <f t="shared" ca="1" si="88"/>
        <v>41493</v>
      </c>
      <c r="H1290" s="166">
        <f>'Order Form'!$M$13</f>
        <v>0</v>
      </c>
      <c r="I1290" s="169">
        <f>'Order Form'!F245</f>
        <v>7.5</v>
      </c>
      <c r="J1290" s="164">
        <f>'Order Form'!M245</f>
        <v>0</v>
      </c>
      <c r="K1290" s="164" t="str">
        <f t="shared" si="86"/>
        <v>F</v>
      </c>
      <c r="L1290" s="164">
        <f>IF('Pricing + Order Summary'!$O$13&gt;=5000,14,IF('Pricing + Order Summary'!$O$13&gt;=3500,15,IF('Pricing + Order Summary'!$O$13&gt;=2500,16,IF('Pricing + Order Summary'!$O$13&gt;=1000,23,21))))</f>
        <v>21</v>
      </c>
      <c r="M1290" s="164" t="str">
        <f t="shared" si="87"/>
        <v>SPR2014-3-0</v>
      </c>
    </row>
    <row r="1291" spans="1:13">
      <c r="A1291" s="167">
        <f>'Order Form'!A246</f>
        <v>100622</v>
      </c>
      <c r="B1291" s="167">
        <f>'Order Form'!A246</f>
        <v>100622</v>
      </c>
      <c r="C1291" s="168">
        <f t="shared" si="85"/>
        <v>100622</v>
      </c>
      <c r="D1291" s="164">
        <f>'Order Form'!$N$2</f>
        <v>0</v>
      </c>
      <c r="E1291" s="165">
        <f>'Order Form'!$M$11</f>
        <v>0</v>
      </c>
      <c r="F1291" s="165" t="str">
        <f>IF(ISBLANK('Order Form'!$M$12),"",'Order Form'!$M$12)</f>
        <v/>
      </c>
      <c r="G1291" s="165">
        <f t="shared" ca="1" si="88"/>
        <v>41493</v>
      </c>
      <c r="H1291" s="166">
        <f>'Order Form'!$M$13</f>
        <v>0</v>
      </c>
      <c r="I1291" s="169">
        <f>'Order Form'!F246</f>
        <v>7.5</v>
      </c>
      <c r="J1291" s="164">
        <f>'Order Form'!M246</f>
        <v>0</v>
      </c>
      <c r="K1291" s="164" t="str">
        <f t="shared" si="86"/>
        <v>F</v>
      </c>
      <c r="L1291" s="164">
        <f>IF('Pricing + Order Summary'!$O$13&gt;=5000,14,IF('Pricing + Order Summary'!$O$13&gt;=3500,15,IF('Pricing + Order Summary'!$O$13&gt;=2500,16,IF('Pricing + Order Summary'!$O$13&gt;=1000,23,21))))</f>
        <v>21</v>
      </c>
      <c r="M1291" s="164" t="str">
        <f t="shared" si="87"/>
        <v>SPR2014-3-0</v>
      </c>
    </row>
    <row r="1292" spans="1:13">
      <c r="A1292" s="167">
        <f>'Order Form'!A247</f>
        <v>100156</v>
      </c>
      <c r="B1292" s="167">
        <f>'Order Form'!A247</f>
        <v>100156</v>
      </c>
      <c r="C1292" s="168">
        <f t="shared" si="85"/>
        <v>100156</v>
      </c>
      <c r="D1292" s="164">
        <f>'Order Form'!$N$2</f>
        <v>0</v>
      </c>
      <c r="E1292" s="165">
        <f>'Order Form'!$M$11</f>
        <v>0</v>
      </c>
      <c r="F1292" s="165" t="str">
        <f>IF(ISBLANK('Order Form'!$M$12),"",'Order Form'!$M$12)</f>
        <v/>
      </c>
      <c r="G1292" s="165">
        <f t="shared" ca="1" si="88"/>
        <v>41493</v>
      </c>
      <c r="H1292" s="166">
        <f>'Order Form'!$M$13</f>
        <v>0</v>
      </c>
      <c r="I1292" s="169">
        <f>'Order Form'!F247</f>
        <v>7.5</v>
      </c>
      <c r="J1292" s="164">
        <f>'Order Form'!M247</f>
        <v>0</v>
      </c>
      <c r="K1292" s="164" t="str">
        <f t="shared" si="86"/>
        <v>F</v>
      </c>
      <c r="L1292" s="164">
        <f>IF('Pricing + Order Summary'!$O$13&gt;=5000,14,IF('Pricing + Order Summary'!$O$13&gt;=3500,15,IF('Pricing + Order Summary'!$O$13&gt;=2500,16,IF('Pricing + Order Summary'!$O$13&gt;=1000,23,21))))</f>
        <v>21</v>
      </c>
      <c r="M1292" s="164" t="str">
        <f t="shared" si="87"/>
        <v>SPR2014-3-0</v>
      </c>
    </row>
    <row r="1293" spans="1:13">
      <c r="A1293" s="167">
        <f>'Order Form'!A248</f>
        <v>100158</v>
      </c>
      <c r="B1293" s="167">
        <f>'Order Form'!A248</f>
        <v>100158</v>
      </c>
      <c r="C1293" s="168">
        <f t="shared" si="85"/>
        <v>100158</v>
      </c>
      <c r="D1293" s="164">
        <f>'Order Form'!$N$2</f>
        <v>0</v>
      </c>
      <c r="E1293" s="165">
        <f>'Order Form'!$M$11</f>
        <v>0</v>
      </c>
      <c r="F1293" s="165" t="str">
        <f>IF(ISBLANK('Order Form'!$M$12),"",'Order Form'!$M$12)</f>
        <v/>
      </c>
      <c r="G1293" s="165">
        <f t="shared" ca="1" si="88"/>
        <v>41493</v>
      </c>
      <c r="H1293" s="166">
        <f>'Order Form'!$M$13</f>
        <v>0</v>
      </c>
      <c r="I1293" s="169">
        <f>'Order Form'!F248</f>
        <v>7.5</v>
      </c>
      <c r="J1293" s="164">
        <f>'Order Form'!M248</f>
        <v>0</v>
      </c>
      <c r="K1293" s="164" t="str">
        <f t="shared" si="86"/>
        <v>F</v>
      </c>
      <c r="L1293" s="164">
        <f>IF('Pricing + Order Summary'!$O$13&gt;=5000,14,IF('Pricing + Order Summary'!$O$13&gt;=3500,15,IF('Pricing + Order Summary'!$O$13&gt;=2500,16,IF('Pricing + Order Summary'!$O$13&gt;=1000,23,21))))</f>
        <v>21</v>
      </c>
      <c r="M1293" s="164" t="str">
        <f t="shared" si="87"/>
        <v>SPR2014-3-0</v>
      </c>
    </row>
    <row r="1294" spans="1:13">
      <c r="A1294" s="167">
        <f>'Order Form'!A249</f>
        <v>100159</v>
      </c>
      <c r="B1294" s="167">
        <f>'Order Form'!A249</f>
        <v>100159</v>
      </c>
      <c r="C1294" s="168">
        <f t="shared" si="85"/>
        <v>100159</v>
      </c>
      <c r="D1294" s="164">
        <f>'Order Form'!$N$2</f>
        <v>0</v>
      </c>
      <c r="E1294" s="165">
        <f>'Order Form'!$M$11</f>
        <v>0</v>
      </c>
      <c r="F1294" s="165" t="str">
        <f>IF(ISBLANK('Order Form'!$M$12),"",'Order Form'!$M$12)</f>
        <v/>
      </c>
      <c r="G1294" s="165">
        <f t="shared" ca="1" si="88"/>
        <v>41493</v>
      </c>
      <c r="H1294" s="166">
        <f>'Order Form'!$M$13</f>
        <v>0</v>
      </c>
      <c r="I1294" s="169">
        <f>'Order Form'!F249</f>
        <v>7.5</v>
      </c>
      <c r="J1294" s="164">
        <f>'Order Form'!M249</f>
        <v>0</v>
      </c>
      <c r="K1294" s="164" t="str">
        <f t="shared" si="86"/>
        <v>F</v>
      </c>
      <c r="L1294" s="164">
        <f>IF('Pricing + Order Summary'!$O$13&gt;=5000,14,IF('Pricing + Order Summary'!$O$13&gt;=3500,15,IF('Pricing + Order Summary'!$O$13&gt;=2500,16,IF('Pricing + Order Summary'!$O$13&gt;=1000,23,21))))</f>
        <v>21</v>
      </c>
      <c r="M1294" s="164" t="str">
        <f t="shared" si="87"/>
        <v>SPR2014-3-0</v>
      </c>
    </row>
    <row r="1295" spans="1:13">
      <c r="A1295" s="167">
        <f>'Order Form'!A250</f>
        <v>100618</v>
      </c>
      <c r="B1295" s="167">
        <f>'Order Form'!A250</f>
        <v>100618</v>
      </c>
      <c r="C1295" s="168">
        <f t="shared" si="85"/>
        <v>100618</v>
      </c>
      <c r="D1295" s="164">
        <f>'Order Form'!$N$2</f>
        <v>0</v>
      </c>
      <c r="E1295" s="165">
        <f>'Order Form'!$M$11</f>
        <v>0</v>
      </c>
      <c r="F1295" s="165" t="str">
        <f>IF(ISBLANK('Order Form'!$M$12),"",'Order Form'!$M$12)</f>
        <v/>
      </c>
      <c r="G1295" s="165">
        <f t="shared" ca="1" si="88"/>
        <v>41493</v>
      </c>
      <c r="H1295" s="166">
        <f>'Order Form'!$M$13</f>
        <v>0</v>
      </c>
      <c r="I1295" s="169">
        <f>'Order Form'!F250</f>
        <v>7.5</v>
      </c>
      <c r="J1295" s="164">
        <f>'Order Form'!M250</f>
        <v>0</v>
      </c>
      <c r="K1295" s="164" t="str">
        <f t="shared" si="86"/>
        <v>F</v>
      </c>
      <c r="L1295" s="164">
        <f>IF('Pricing + Order Summary'!$O$13&gt;=5000,14,IF('Pricing + Order Summary'!$O$13&gt;=3500,15,IF('Pricing + Order Summary'!$O$13&gt;=2500,16,IF('Pricing + Order Summary'!$O$13&gt;=1000,23,21))))</f>
        <v>21</v>
      </c>
      <c r="M1295" s="164" t="str">
        <f t="shared" si="87"/>
        <v>SPR2014-3-0</v>
      </c>
    </row>
    <row r="1296" spans="1:13">
      <c r="A1296" s="167">
        <f>'Order Form'!A251</f>
        <v>100030</v>
      </c>
      <c r="B1296" s="167">
        <f>'Order Form'!A251</f>
        <v>100030</v>
      </c>
      <c r="C1296" s="168">
        <f t="shared" si="85"/>
        <v>100030</v>
      </c>
      <c r="D1296" s="164">
        <f>'Order Form'!$N$2</f>
        <v>0</v>
      </c>
      <c r="E1296" s="165">
        <f>'Order Form'!$M$11</f>
        <v>0</v>
      </c>
      <c r="F1296" s="165" t="str">
        <f>IF(ISBLANK('Order Form'!$M$12),"",'Order Form'!$M$12)</f>
        <v/>
      </c>
      <c r="G1296" s="165">
        <f t="shared" ca="1" si="88"/>
        <v>41493</v>
      </c>
      <c r="H1296" s="166">
        <f>'Order Form'!$M$13</f>
        <v>0</v>
      </c>
      <c r="I1296" s="169">
        <f>'Order Form'!F251</f>
        <v>7.5</v>
      </c>
      <c r="J1296" s="164">
        <f>'Order Form'!M251</f>
        <v>0</v>
      </c>
      <c r="K1296" s="164" t="str">
        <f t="shared" si="86"/>
        <v>F</v>
      </c>
      <c r="L1296" s="164">
        <f>IF('Pricing + Order Summary'!$O$13&gt;=5000,14,IF('Pricing + Order Summary'!$O$13&gt;=3500,15,IF('Pricing + Order Summary'!$O$13&gt;=2500,16,IF('Pricing + Order Summary'!$O$13&gt;=1000,23,21))))</f>
        <v>21</v>
      </c>
      <c r="M1296" s="164" t="str">
        <f t="shared" si="87"/>
        <v>SPR2014-3-0</v>
      </c>
    </row>
    <row r="1297" spans="1:13">
      <c r="A1297" s="167">
        <f>'Order Form'!A252</f>
        <v>100644</v>
      </c>
      <c r="B1297" s="167">
        <f>'Order Form'!A252</f>
        <v>100644</v>
      </c>
      <c r="C1297" s="168">
        <f t="shared" si="85"/>
        <v>100644</v>
      </c>
      <c r="D1297" s="164">
        <f>'Order Form'!$N$2</f>
        <v>0</v>
      </c>
      <c r="E1297" s="165">
        <f>'Order Form'!$M$11</f>
        <v>0</v>
      </c>
      <c r="F1297" s="165" t="str">
        <f>IF(ISBLANK('Order Form'!$M$12),"",'Order Form'!$M$12)</f>
        <v/>
      </c>
      <c r="G1297" s="165">
        <f t="shared" ca="1" si="88"/>
        <v>41493</v>
      </c>
      <c r="H1297" s="166">
        <f>'Order Form'!$M$13</f>
        <v>0</v>
      </c>
      <c r="I1297" s="169">
        <f>'Order Form'!F252</f>
        <v>7.5</v>
      </c>
      <c r="J1297" s="164">
        <f>'Order Form'!M252</f>
        <v>0</v>
      </c>
      <c r="K1297" s="164" t="str">
        <f t="shared" si="86"/>
        <v>F</v>
      </c>
      <c r="L1297" s="164">
        <f>IF('Pricing + Order Summary'!$O$13&gt;=5000,14,IF('Pricing + Order Summary'!$O$13&gt;=3500,15,IF('Pricing + Order Summary'!$O$13&gt;=2500,16,IF('Pricing + Order Summary'!$O$13&gt;=1000,23,21))))</f>
        <v>21</v>
      </c>
      <c r="M1297" s="164" t="str">
        <f t="shared" si="87"/>
        <v>SPR2014-3-0</v>
      </c>
    </row>
    <row r="1298" spans="1:13">
      <c r="A1298" s="167">
        <f>'Order Form'!A253</f>
        <v>15271</v>
      </c>
      <c r="B1298" s="167">
        <f>'Order Form'!A253</f>
        <v>15271</v>
      </c>
      <c r="C1298" s="168">
        <f t="shared" si="85"/>
        <v>15271</v>
      </c>
      <c r="D1298" s="164">
        <f>'Order Form'!$N$2</f>
        <v>0</v>
      </c>
      <c r="E1298" s="165">
        <f>'Order Form'!$M$11</f>
        <v>0</v>
      </c>
      <c r="F1298" s="165" t="str">
        <f>IF(ISBLANK('Order Form'!$M$12),"",'Order Form'!$M$12)</f>
        <v/>
      </c>
      <c r="G1298" s="165">
        <f t="shared" ca="1" si="88"/>
        <v>41493</v>
      </c>
      <c r="H1298" s="166">
        <f>'Order Form'!$M$13</f>
        <v>0</v>
      </c>
      <c r="I1298" s="169">
        <f>'Order Form'!F253</f>
        <v>13.5</v>
      </c>
      <c r="J1298" s="164">
        <f>'Order Form'!M253</f>
        <v>0</v>
      </c>
      <c r="K1298" s="164" t="str">
        <f t="shared" si="86"/>
        <v>F</v>
      </c>
      <c r="L1298" s="164">
        <f>IF('Pricing + Order Summary'!$O$13&gt;=5000,14,IF('Pricing + Order Summary'!$O$13&gt;=3500,15,IF('Pricing + Order Summary'!$O$13&gt;=2500,16,IF('Pricing + Order Summary'!$O$13&gt;=1000,23,21))))</f>
        <v>21</v>
      </c>
      <c r="M1298" s="164" t="str">
        <f t="shared" si="87"/>
        <v>SPR2014-3-0</v>
      </c>
    </row>
    <row r="1299" spans="1:13">
      <c r="A1299" s="167">
        <f>'Order Form'!A254</f>
        <v>15272</v>
      </c>
      <c r="B1299" s="167">
        <f>'Order Form'!A254</f>
        <v>15272</v>
      </c>
      <c r="C1299" s="168">
        <f t="shared" si="85"/>
        <v>15272</v>
      </c>
      <c r="D1299" s="164">
        <f>'Order Form'!$N$2</f>
        <v>0</v>
      </c>
      <c r="E1299" s="165">
        <f>'Order Form'!$M$11</f>
        <v>0</v>
      </c>
      <c r="F1299" s="165" t="str">
        <f>IF(ISBLANK('Order Form'!$M$12),"",'Order Form'!$M$12)</f>
        <v/>
      </c>
      <c r="G1299" s="165">
        <f t="shared" ca="1" si="88"/>
        <v>41493</v>
      </c>
      <c r="H1299" s="166">
        <f>'Order Form'!$M$13</f>
        <v>0</v>
      </c>
      <c r="I1299" s="169">
        <f>'Order Form'!F254</f>
        <v>13.5</v>
      </c>
      <c r="J1299" s="164">
        <f>'Order Form'!M254</f>
        <v>0</v>
      </c>
      <c r="K1299" s="164" t="str">
        <f t="shared" si="86"/>
        <v>F</v>
      </c>
      <c r="L1299" s="164">
        <f>IF('Pricing + Order Summary'!$O$13&gt;=5000,14,IF('Pricing + Order Summary'!$O$13&gt;=3500,15,IF('Pricing + Order Summary'!$O$13&gt;=2500,16,IF('Pricing + Order Summary'!$O$13&gt;=1000,23,21))))</f>
        <v>21</v>
      </c>
      <c r="M1299" s="164" t="str">
        <f t="shared" si="87"/>
        <v>SPR2014-3-0</v>
      </c>
    </row>
    <row r="1300" spans="1:13">
      <c r="A1300" s="167">
        <f>'Order Form'!A255</f>
        <v>15273</v>
      </c>
      <c r="B1300" s="167">
        <f>'Order Form'!A255</f>
        <v>15273</v>
      </c>
      <c r="C1300" s="168">
        <f t="shared" si="85"/>
        <v>15273</v>
      </c>
      <c r="D1300" s="164">
        <f>'Order Form'!$N$2</f>
        <v>0</v>
      </c>
      <c r="E1300" s="165">
        <f>'Order Form'!$M$11</f>
        <v>0</v>
      </c>
      <c r="F1300" s="165" t="str">
        <f>IF(ISBLANK('Order Form'!$M$12),"",'Order Form'!$M$12)</f>
        <v/>
      </c>
      <c r="G1300" s="165">
        <f t="shared" ca="1" si="88"/>
        <v>41493</v>
      </c>
      <c r="H1300" s="166">
        <f>'Order Form'!$M$13</f>
        <v>0</v>
      </c>
      <c r="I1300" s="169">
        <f>'Order Form'!F255</f>
        <v>13.5</v>
      </c>
      <c r="J1300" s="164">
        <f>'Order Form'!M255</f>
        <v>0</v>
      </c>
      <c r="K1300" s="164" t="str">
        <f t="shared" si="86"/>
        <v>F</v>
      </c>
      <c r="L1300" s="164">
        <f>IF('Pricing + Order Summary'!$O$13&gt;=5000,14,IF('Pricing + Order Summary'!$O$13&gt;=3500,15,IF('Pricing + Order Summary'!$O$13&gt;=2500,16,IF('Pricing + Order Summary'!$O$13&gt;=1000,23,21))))</f>
        <v>21</v>
      </c>
      <c r="M1300" s="164" t="str">
        <f t="shared" si="87"/>
        <v>SPR2014-3-0</v>
      </c>
    </row>
    <row r="1301" spans="1:13">
      <c r="A1301" s="167">
        <f>'Order Form'!A256</f>
        <v>15274</v>
      </c>
      <c r="B1301" s="167">
        <f>'Order Form'!A256</f>
        <v>15274</v>
      </c>
      <c r="C1301" s="168">
        <f t="shared" si="85"/>
        <v>15274</v>
      </c>
      <c r="D1301" s="164">
        <f>'Order Form'!$N$2</f>
        <v>0</v>
      </c>
      <c r="E1301" s="165">
        <f>'Order Form'!$M$11</f>
        <v>0</v>
      </c>
      <c r="F1301" s="165" t="str">
        <f>IF(ISBLANK('Order Form'!$M$12),"",'Order Form'!$M$12)</f>
        <v/>
      </c>
      <c r="G1301" s="165">
        <f t="shared" ca="1" si="88"/>
        <v>41493</v>
      </c>
      <c r="H1301" s="166">
        <f>'Order Form'!$M$13</f>
        <v>0</v>
      </c>
      <c r="I1301" s="169">
        <f>'Order Form'!F256</f>
        <v>13.5</v>
      </c>
      <c r="J1301" s="164">
        <f>'Order Form'!M256</f>
        <v>0</v>
      </c>
      <c r="K1301" s="164" t="str">
        <f t="shared" si="86"/>
        <v>F</v>
      </c>
      <c r="L1301" s="164">
        <f>IF('Pricing + Order Summary'!$O$13&gt;=5000,14,IF('Pricing + Order Summary'!$O$13&gt;=3500,15,IF('Pricing + Order Summary'!$O$13&gt;=2500,16,IF('Pricing + Order Summary'!$O$13&gt;=1000,23,21))))</f>
        <v>21</v>
      </c>
      <c r="M1301" s="164" t="str">
        <f t="shared" si="87"/>
        <v>SPR2014-3-0</v>
      </c>
    </row>
    <row r="1302" spans="1:13">
      <c r="A1302" s="167">
        <f>'Order Form'!A257</f>
        <v>15279</v>
      </c>
      <c r="B1302" s="167">
        <f>'Order Form'!A257</f>
        <v>15279</v>
      </c>
      <c r="C1302" s="168">
        <f t="shared" si="85"/>
        <v>15279</v>
      </c>
      <c r="D1302" s="164">
        <f>'Order Form'!$N$2</f>
        <v>0</v>
      </c>
      <c r="E1302" s="165">
        <f>'Order Form'!$M$11</f>
        <v>0</v>
      </c>
      <c r="F1302" s="165" t="str">
        <f>IF(ISBLANK('Order Form'!$M$12),"",'Order Form'!$M$12)</f>
        <v/>
      </c>
      <c r="G1302" s="165">
        <f t="shared" ca="1" si="88"/>
        <v>41493</v>
      </c>
      <c r="H1302" s="166">
        <f>'Order Form'!$M$13</f>
        <v>0</v>
      </c>
      <c r="I1302" s="169">
        <f>'Order Form'!F257</f>
        <v>13.5</v>
      </c>
      <c r="J1302" s="164">
        <f>'Order Form'!M257</f>
        <v>0</v>
      </c>
      <c r="K1302" s="164" t="str">
        <f t="shared" si="86"/>
        <v>F</v>
      </c>
      <c r="L1302" s="164">
        <f>IF('Pricing + Order Summary'!$O$13&gt;=5000,14,IF('Pricing + Order Summary'!$O$13&gt;=3500,15,IF('Pricing + Order Summary'!$O$13&gt;=2500,16,IF('Pricing + Order Summary'!$O$13&gt;=1000,23,21))))</f>
        <v>21</v>
      </c>
      <c r="M1302" s="164" t="str">
        <f t="shared" si="87"/>
        <v>SPR2014-3-0</v>
      </c>
    </row>
    <row r="1303" spans="1:13">
      <c r="A1303" s="167">
        <f>'Order Form'!A258</f>
        <v>15280</v>
      </c>
      <c r="B1303" s="167">
        <f>'Order Form'!A258</f>
        <v>15280</v>
      </c>
      <c r="C1303" s="168">
        <f t="shared" si="85"/>
        <v>15280</v>
      </c>
      <c r="D1303" s="164">
        <f>'Order Form'!$N$2</f>
        <v>0</v>
      </c>
      <c r="E1303" s="165">
        <f>'Order Form'!$M$11</f>
        <v>0</v>
      </c>
      <c r="F1303" s="165" t="str">
        <f>IF(ISBLANK('Order Form'!$M$12),"",'Order Form'!$M$12)</f>
        <v/>
      </c>
      <c r="G1303" s="165">
        <f t="shared" ca="1" si="88"/>
        <v>41493</v>
      </c>
      <c r="H1303" s="166">
        <f>'Order Form'!$M$13</f>
        <v>0</v>
      </c>
      <c r="I1303" s="169">
        <f>'Order Form'!F258</f>
        <v>13.5</v>
      </c>
      <c r="J1303" s="164">
        <f>'Order Form'!M258</f>
        <v>0</v>
      </c>
      <c r="K1303" s="164" t="str">
        <f t="shared" si="86"/>
        <v>F</v>
      </c>
      <c r="L1303" s="164">
        <f>IF('Pricing + Order Summary'!$O$13&gt;=5000,14,IF('Pricing + Order Summary'!$O$13&gt;=3500,15,IF('Pricing + Order Summary'!$O$13&gt;=2500,16,IF('Pricing + Order Summary'!$O$13&gt;=1000,23,21))))</f>
        <v>21</v>
      </c>
      <c r="M1303" s="164" t="str">
        <f t="shared" si="87"/>
        <v>SPR2014-3-0</v>
      </c>
    </row>
    <row r="1304" spans="1:13">
      <c r="A1304" s="167">
        <f>'Order Form'!A259</f>
        <v>15281</v>
      </c>
      <c r="B1304" s="167">
        <f>'Order Form'!A259</f>
        <v>15281</v>
      </c>
      <c r="C1304" s="168">
        <f t="shared" si="85"/>
        <v>15281</v>
      </c>
      <c r="D1304" s="164">
        <f>'Order Form'!$N$2</f>
        <v>0</v>
      </c>
      <c r="E1304" s="165">
        <f>'Order Form'!$M$11</f>
        <v>0</v>
      </c>
      <c r="F1304" s="165" t="str">
        <f>IF(ISBLANK('Order Form'!$M$12),"",'Order Form'!$M$12)</f>
        <v/>
      </c>
      <c r="G1304" s="165">
        <f t="shared" ca="1" si="88"/>
        <v>41493</v>
      </c>
      <c r="H1304" s="166">
        <f>'Order Form'!$M$13</f>
        <v>0</v>
      </c>
      <c r="I1304" s="169">
        <f>'Order Form'!F259</f>
        <v>13.5</v>
      </c>
      <c r="J1304" s="164">
        <f>'Order Form'!M259</f>
        <v>0</v>
      </c>
      <c r="K1304" s="164" t="str">
        <f t="shared" si="86"/>
        <v>F</v>
      </c>
      <c r="L1304" s="164">
        <f>IF('Pricing + Order Summary'!$O$13&gt;=5000,14,IF('Pricing + Order Summary'!$O$13&gt;=3500,15,IF('Pricing + Order Summary'!$O$13&gt;=2500,16,IF('Pricing + Order Summary'!$O$13&gt;=1000,23,21))))</f>
        <v>21</v>
      </c>
      <c r="M1304" s="164" t="str">
        <f t="shared" si="87"/>
        <v>SPR2014-3-0</v>
      </c>
    </row>
    <row r="1305" spans="1:13">
      <c r="A1305" s="167">
        <f>'Order Form'!A260</f>
        <v>15282</v>
      </c>
      <c r="B1305" s="167">
        <f>'Order Form'!A260</f>
        <v>15282</v>
      </c>
      <c r="C1305" s="168">
        <f t="shared" si="85"/>
        <v>15282</v>
      </c>
      <c r="D1305" s="164">
        <f>'Order Form'!$N$2</f>
        <v>0</v>
      </c>
      <c r="E1305" s="165">
        <f>'Order Form'!$M$11</f>
        <v>0</v>
      </c>
      <c r="F1305" s="165" t="str">
        <f>IF(ISBLANK('Order Form'!$M$12),"",'Order Form'!$M$12)</f>
        <v/>
      </c>
      <c r="G1305" s="165">
        <f t="shared" ca="1" si="88"/>
        <v>41493</v>
      </c>
      <c r="H1305" s="166">
        <f>'Order Form'!$M$13</f>
        <v>0</v>
      </c>
      <c r="I1305" s="169">
        <f>'Order Form'!F260</f>
        <v>13.5</v>
      </c>
      <c r="J1305" s="164">
        <f>'Order Form'!M260</f>
        <v>0</v>
      </c>
      <c r="K1305" s="164" t="str">
        <f t="shared" si="86"/>
        <v>F</v>
      </c>
      <c r="L1305" s="164">
        <f>IF('Pricing + Order Summary'!$O$13&gt;=5000,14,IF('Pricing + Order Summary'!$O$13&gt;=3500,15,IF('Pricing + Order Summary'!$O$13&gt;=2500,16,IF('Pricing + Order Summary'!$O$13&gt;=1000,23,21))))</f>
        <v>21</v>
      </c>
      <c r="M1305" s="164" t="str">
        <f t="shared" si="87"/>
        <v>SPR2014-3-0</v>
      </c>
    </row>
    <row r="1306" spans="1:13">
      <c r="A1306" s="167">
        <f>'Order Form'!A261</f>
        <v>15263</v>
      </c>
      <c r="B1306" s="167">
        <f>'Order Form'!A261</f>
        <v>15263</v>
      </c>
      <c r="C1306" s="168">
        <f t="shared" si="85"/>
        <v>15263</v>
      </c>
      <c r="D1306" s="164">
        <f>'Order Form'!$N$2</f>
        <v>0</v>
      </c>
      <c r="E1306" s="165">
        <f>'Order Form'!$M$11</f>
        <v>0</v>
      </c>
      <c r="F1306" s="165" t="str">
        <f>IF(ISBLANK('Order Form'!$M$12),"",'Order Form'!$M$12)</f>
        <v/>
      </c>
      <c r="G1306" s="165">
        <f t="shared" ca="1" si="88"/>
        <v>41493</v>
      </c>
      <c r="H1306" s="166">
        <f>'Order Form'!$M$13</f>
        <v>0</v>
      </c>
      <c r="I1306" s="169">
        <f>'Order Form'!F261</f>
        <v>13.5</v>
      </c>
      <c r="J1306" s="164">
        <f>'Order Form'!M261</f>
        <v>0</v>
      </c>
      <c r="K1306" s="164" t="str">
        <f t="shared" si="86"/>
        <v>F</v>
      </c>
      <c r="L1306" s="164">
        <f>IF('Pricing + Order Summary'!$O$13&gt;=5000,14,IF('Pricing + Order Summary'!$O$13&gt;=3500,15,IF('Pricing + Order Summary'!$O$13&gt;=2500,16,IF('Pricing + Order Summary'!$O$13&gt;=1000,23,21))))</f>
        <v>21</v>
      </c>
      <c r="M1306" s="164" t="str">
        <f t="shared" si="87"/>
        <v>SPR2014-3-0</v>
      </c>
    </row>
    <row r="1307" spans="1:13">
      <c r="A1307" s="167">
        <f>'Order Form'!A262</f>
        <v>15264</v>
      </c>
      <c r="B1307" s="167">
        <f>'Order Form'!A262</f>
        <v>15264</v>
      </c>
      <c r="C1307" s="168">
        <f t="shared" si="85"/>
        <v>15264</v>
      </c>
      <c r="D1307" s="164">
        <f>'Order Form'!$N$2</f>
        <v>0</v>
      </c>
      <c r="E1307" s="165">
        <f>'Order Form'!$M$11</f>
        <v>0</v>
      </c>
      <c r="F1307" s="165" t="str">
        <f>IF(ISBLANK('Order Form'!$M$12),"",'Order Form'!$M$12)</f>
        <v/>
      </c>
      <c r="G1307" s="165">
        <f t="shared" ca="1" si="88"/>
        <v>41493</v>
      </c>
      <c r="H1307" s="166">
        <f>'Order Form'!$M$13</f>
        <v>0</v>
      </c>
      <c r="I1307" s="169">
        <f>'Order Form'!F262</f>
        <v>13.5</v>
      </c>
      <c r="J1307" s="164">
        <f>'Order Form'!M262</f>
        <v>0</v>
      </c>
      <c r="K1307" s="164" t="str">
        <f t="shared" si="86"/>
        <v>F</v>
      </c>
      <c r="L1307" s="164">
        <f>IF('Pricing + Order Summary'!$O$13&gt;=5000,14,IF('Pricing + Order Summary'!$O$13&gt;=3500,15,IF('Pricing + Order Summary'!$O$13&gt;=2500,16,IF('Pricing + Order Summary'!$O$13&gt;=1000,23,21))))</f>
        <v>21</v>
      </c>
      <c r="M1307" s="164" t="str">
        <f t="shared" si="87"/>
        <v>SPR2014-3-0</v>
      </c>
    </row>
    <row r="1308" spans="1:13">
      <c r="A1308" s="167">
        <f>'Order Form'!A263</f>
        <v>15265</v>
      </c>
      <c r="B1308" s="167">
        <f>'Order Form'!A263</f>
        <v>15265</v>
      </c>
      <c r="C1308" s="168">
        <f t="shared" si="85"/>
        <v>15265</v>
      </c>
      <c r="D1308" s="164">
        <f>'Order Form'!$N$2</f>
        <v>0</v>
      </c>
      <c r="E1308" s="165">
        <f>'Order Form'!$M$11</f>
        <v>0</v>
      </c>
      <c r="F1308" s="165" t="str">
        <f>IF(ISBLANK('Order Form'!$M$12),"",'Order Form'!$M$12)</f>
        <v/>
      </c>
      <c r="G1308" s="165">
        <f t="shared" ca="1" si="88"/>
        <v>41493</v>
      </c>
      <c r="H1308" s="166">
        <f>'Order Form'!$M$13</f>
        <v>0</v>
      </c>
      <c r="I1308" s="169">
        <f>'Order Form'!F263</f>
        <v>13.5</v>
      </c>
      <c r="J1308" s="164">
        <f>'Order Form'!M263</f>
        <v>0</v>
      </c>
      <c r="K1308" s="164" t="str">
        <f t="shared" si="86"/>
        <v>F</v>
      </c>
      <c r="L1308" s="164">
        <f>IF('Pricing + Order Summary'!$O$13&gt;=5000,14,IF('Pricing + Order Summary'!$O$13&gt;=3500,15,IF('Pricing + Order Summary'!$O$13&gt;=2500,16,IF('Pricing + Order Summary'!$O$13&gt;=1000,23,21))))</f>
        <v>21</v>
      </c>
      <c r="M1308" s="164" t="str">
        <f t="shared" si="87"/>
        <v>SPR2014-3-0</v>
      </c>
    </row>
    <row r="1309" spans="1:13">
      <c r="A1309" s="167">
        <f>'Order Form'!A264</f>
        <v>15266</v>
      </c>
      <c r="B1309" s="167">
        <f>'Order Form'!A264</f>
        <v>15266</v>
      </c>
      <c r="C1309" s="168">
        <f t="shared" si="85"/>
        <v>15266</v>
      </c>
      <c r="D1309" s="164">
        <f>'Order Form'!$N$2</f>
        <v>0</v>
      </c>
      <c r="E1309" s="165">
        <f>'Order Form'!$M$11</f>
        <v>0</v>
      </c>
      <c r="F1309" s="165" t="str">
        <f>IF(ISBLANK('Order Form'!$M$12),"",'Order Form'!$M$12)</f>
        <v/>
      </c>
      <c r="G1309" s="165">
        <f t="shared" ca="1" si="88"/>
        <v>41493</v>
      </c>
      <c r="H1309" s="166">
        <f>'Order Form'!$M$13</f>
        <v>0</v>
      </c>
      <c r="I1309" s="169">
        <f>'Order Form'!F264</f>
        <v>13.5</v>
      </c>
      <c r="J1309" s="164">
        <f>'Order Form'!M264</f>
        <v>0</v>
      </c>
      <c r="K1309" s="164" t="str">
        <f t="shared" si="86"/>
        <v>F</v>
      </c>
      <c r="L1309" s="164">
        <f>IF('Pricing + Order Summary'!$O$13&gt;=5000,14,IF('Pricing + Order Summary'!$O$13&gt;=3500,15,IF('Pricing + Order Summary'!$O$13&gt;=2500,16,IF('Pricing + Order Summary'!$O$13&gt;=1000,23,21))))</f>
        <v>21</v>
      </c>
      <c r="M1309" s="164" t="str">
        <f t="shared" si="87"/>
        <v>SPR2014-3-0</v>
      </c>
    </row>
    <row r="1310" spans="1:13">
      <c r="A1310" s="167">
        <f>'Order Form'!A265</f>
        <v>15275</v>
      </c>
      <c r="B1310" s="167">
        <f>'Order Form'!A265</f>
        <v>15275</v>
      </c>
      <c r="C1310" s="168">
        <f t="shared" si="85"/>
        <v>15275</v>
      </c>
      <c r="D1310" s="164">
        <f>'Order Form'!$N$2</f>
        <v>0</v>
      </c>
      <c r="E1310" s="165">
        <f>'Order Form'!$M$11</f>
        <v>0</v>
      </c>
      <c r="F1310" s="165" t="str">
        <f>IF(ISBLANK('Order Form'!$M$12),"",'Order Form'!$M$12)</f>
        <v/>
      </c>
      <c r="G1310" s="165">
        <f t="shared" ca="1" si="88"/>
        <v>41493</v>
      </c>
      <c r="H1310" s="166">
        <f>'Order Form'!$M$13</f>
        <v>0</v>
      </c>
      <c r="I1310" s="169">
        <f>'Order Form'!F265</f>
        <v>13.5</v>
      </c>
      <c r="J1310" s="164">
        <f>'Order Form'!M265</f>
        <v>0</v>
      </c>
      <c r="K1310" s="164" t="str">
        <f t="shared" si="86"/>
        <v>F</v>
      </c>
      <c r="L1310" s="164">
        <f>IF('Pricing + Order Summary'!$O$13&gt;=5000,14,IF('Pricing + Order Summary'!$O$13&gt;=3500,15,IF('Pricing + Order Summary'!$O$13&gt;=2500,16,IF('Pricing + Order Summary'!$O$13&gt;=1000,23,21))))</f>
        <v>21</v>
      </c>
      <c r="M1310" s="164" t="str">
        <f t="shared" si="87"/>
        <v>SPR2014-3-0</v>
      </c>
    </row>
    <row r="1311" spans="1:13">
      <c r="A1311" s="167">
        <f>'Order Form'!A266</f>
        <v>15276</v>
      </c>
      <c r="B1311" s="167">
        <f>'Order Form'!A266</f>
        <v>15276</v>
      </c>
      <c r="C1311" s="168">
        <f t="shared" si="85"/>
        <v>15276</v>
      </c>
      <c r="D1311" s="164">
        <f>'Order Form'!$N$2</f>
        <v>0</v>
      </c>
      <c r="E1311" s="165">
        <f>'Order Form'!$M$11</f>
        <v>0</v>
      </c>
      <c r="F1311" s="165" t="str">
        <f>IF(ISBLANK('Order Form'!$M$12),"",'Order Form'!$M$12)</f>
        <v/>
      </c>
      <c r="G1311" s="165">
        <f t="shared" ca="1" si="88"/>
        <v>41493</v>
      </c>
      <c r="H1311" s="166">
        <f>'Order Form'!$M$13</f>
        <v>0</v>
      </c>
      <c r="I1311" s="169">
        <f>'Order Form'!F266</f>
        <v>13.5</v>
      </c>
      <c r="J1311" s="164">
        <f>'Order Form'!M266</f>
        <v>0</v>
      </c>
      <c r="K1311" s="164" t="str">
        <f t="shared" si="86"/>
        <v>F</v>
      </c>
      <c r="L1311" s="164">
        <f>IF('Pricing + Order Summary'!$O$13&gt;=5000,14,IF('Pricing + Order Summary'!$O$13&gt;=3500,15,IF('Pricing + Order Summary'!$O$13&gt;=2500,16,IF('Pricing + Order Summary'!$O$13&gt;=1000,23,21))))</f>
        <v>21</v>
      </c>
      <c r="M1311" s="164" t="str">
        <f t="shared" si="87"/>
        <v>SPR2014-3-0</v>
      </c>
    </row>
    <row r="1312" spans="1:13">
      <c r="A1312" s="167">
        <f>'Order Form'!A267</f>
        <v>15277</v>
      </c>
      <c r="B1312" s="167">
        <f>'Order Form'!A267</f>
        <v>15277</v>
      </c>
      <c r="C1312" s="168">
        <f t="shared" si="85"/>
        <v>15277</v>
      </c>
      <c r="D1312" s="164">
        <f>'Order Form'!$N$2</f>
        <v>0</v>
      </c>
      <c r="E1312" s="165">
        <f>'Order Form'!$M$11</f>
        <v>0</v>
      </c>
      <c r="F1312" s="165" t="str">
        <f>IF(ISBLANK('Order Form'!$M$12),"",'Order Form'!$M$12)</f>
        <v/>
      </c>
      <c r="G1312" s="165">
        <f t="shared" ca="1" si="88"/>
        <v>41493</v>
      </c>
      <c r="H1312" s="166">
        <f>'Order Form'!$M$13</f>
        <v>0</v>
      </c>
      <c r="I1312" s="169">
        <f>'Order Form'!F267</f>
        <v>13.5</v>
      </c>
      <c r="J1312" s="164">
        <f>'Order Form'!M267</f>
        <v>0</v>
      </c>
      <c r="K1312" s="164" t="str">
        <f t="shared" si="86"/>
        <v>F</v>
      </c>
      <c r="L1312" s="164">
        <f>IF('Pricing + Order Summary'!$O$13&gt;=5000,14,IF('Pricing + Order Summary'!$O$13&gt;=3500,15,IF('Pricing + Order Summary'!$O$13&gt;=2500,16,IF('Pricing + Order Summary'!$O$13&gt;=1000,23,21))))</f>
        <v>21</v>
      </c>
      <c r="M1312" s="164" t="str">
        <f t="shared" si="87"/>
        <v>SPR2014-3-0</v>
      </c>
    </row>
    <row r="1313" spans="1:13">
      <c r="A1313" s="167">
        <f>'Order Form'!A268</f>
        <v>15278</v>
      </c>
      <c r="B1313" s="167">
        <f>'Order Form'!A268</f>
        <v>15278</v>
      </c>
      <c r="C1313" s="168">
        <f t="shared" si="85"/>
        <v>15278</v>
      </c>
      <c r="D1313" s="164">
        <f>'Order Form'!$N$2</f>
        <v>0</v>
      </c>
      <c r="E1313" s="165">
        <f>'Order Form'!$M$11</f>
        <v>0</v>
      </c>
      <c r="F1313" s="165" t="str">
        <f>IF(ISBLANK('Order Form'!$M$12),"",'Order Form'!$M$12)</f>
        <v/>
      </c>
      <c r="G1313" s="165">
        <f t="shared" ca="1" si="88"/>
        <v>41493</v>
      </c>
      <c r="H1313" s="166">
        <f>'Order Form'!$M$13</f>
        <v>0</v>
      </c>
      <c r="I1313" s="169">
        <f>'Order Form'!F268</f>
        <v>13.5</v>
      </c>
      <c r="J1313" s="164">
        <f>'Order Form'!M268</f>
        <v>0</v>
      </c>
      <c r="K1313" s="164" t="str">
        <f t="shared" si="86"/>
        <v>F</v>
      </c>
      <c r="L1313" s="164">
        <f>IF('Pricing + Order Summary'!$O$13&gt;=5000,14,IF('Pricing + Order Summary'!$O$13&gt;=3500,15,IF('Pricing + Order Summary'!$O$13&gt;=2500,16,IF('Pricing + Order Summary'!$O$13&gt;=1000,23,21))))</f>
        <v>21</v>
      </c>
      <c r="M1313" s="164" t="str">
        <f t="shared" si="87"/>
        <v>SPR2014-3-0</v>
      </c>
    </row>
    <row r="1314" spans="1:13">
      <c r="A1314" s="167">
        <f>'Order Form'!A269</f>
        <v>15214</v>
      </c>
      <c r="B1314" s="167">
        <f>'Order Form'!A269</f>
        <v>15214</v>
      </c>
      <c r="C1314" s="168">
        <f t="shared" si="85"/>
        <v>15214</v>
      </c>
      <c r="D1314" s="164">
        <f>'Order Form'!$N$2</f>
        <v>0</v>
      </c>
      <c r="E1314" s="165">
        <f>'Order Form'!$M$11</f>
        <v>0</v>
      </c>
      <c r="F1314" s="165" t="str">
        <f>IF(ISBLANK('Order Form'!$M$12),"",'Order Form'!$M$12)</f>
        <v/>
      </c>
      <c r="G1314" s="165">
        <f t="shared" ca="1" si="88"/>
        <v>41493</v>
      </c>
      <c r="H1314" s="166">
        <f>'Order Form'!$M$13</f>
        <v>0</v>
      </c>
      <c r="I1314" s="169">
        <f>'Order Form'!F269</f>
        <v>13.5</v>
      </c>
      <c r="J1314" s="164">
        <f>'Order Form'!M269</f>
        <v>0</v>
      </c>
      <c r="K1314" s="164" t="str">
        <f t="shared" si="86"/>
        <v>F</v>
      </c>
      <c r="L1314" s="164">
        <f>IF('Pricing + Order Summary'!$O$13&gt;=5000,14,IF('Pricing + Order Summary'!$O$13&gt;=3500,15,IF('Pricing + Order Summary'!$O$13&gt;=2500,16,IF('Pricing + Order Summary'!$O$13&gt;=1000,23,21))))</f>
        <v>21</v>
      </c>
      <c r="M1314" s="164" t="str">
        <f t="shared" si="87"/>
        <v>SPR2014-3-0</v>
      </c>
    </row>
    <row r="1315" spans="1:13">
      <c r="A1315" s="167">
        <f>'Order Form'!A270</f>
        <v>15215</v>
      </c>
      <c r="B1315" s="167">
        <f>'Order Form'!A270</f>
        <v>15215</v>
      </c>
      <c r="C1315" s="168">
        <f t="shared" si="85"/>
        <v>15215</v>
      </c>
      <c r="D1315" s="164">
        <f>'Order Form'!$N$2</f>
        <v>0</v>
      </c>
      <c r="E1315" s="165">
        <f>'Order Form'!$M$11</f>
        <v>0</v>
      </c>
      <c r="F1315" s="165" t="str">
        <f>IF(ISBLANK('Order Form'!$M$12),"",'Order Form'!$M$12)</f>
        <v/>
      </c>
      <c r="G1315" s="165">
        <f t="shared" ca="1" si="88"/>
        <v>41493</v>
      </c>
      <c r="H1315" s="166">
        <f>'Order Form'!$M$13</f>
        <v>0</v>
      </c>
      <c r="I1315" s="169">
        <f>'Order Form'!F270</f>
        <v>13.5</v>
      </c>
      <c r="J1315" s="164">
        <f>'Order Form'!M270</f>
        <v>0</v>
      </c>
      <c r="K1315" s="164" t="str">
        <f t="shared" si="86"/>
        <v>F</v>
      </c>
      <c r="L1315" s="164">
        <f>IF('Pricing + Order Summary'!$O$13&gt;=5000,14,IF('Pricing + Order Summary'!$O$13&gt;=3500,15,IF('Pricing + Order Summary'!$O$13&gt;=2500,16,IF('Pricing + Order Summary'!$O$13&gt;=1000,23,21))))</f>
        <v>21</v>
      </c>
      <c r="M1315" s="164" t="str">
        <f t="shared" si="87"/>
        <v>SPR2014-3-0</v>
      </c>
    </row>
    <row r="1316" spans="1:13">
      <c r="A1316" s="167">
        <f>'Order Form'!A271</f>
        <v>15216</v>
      </c>
      <c r="B1316" s="167">
        <f>'Order Form'!A271</f>
        <v>15216</v>
      </c>
      <c r="C1316" s="168">
        <f t="shared" si="85"/>
        <v>15216</v>
      </c>
      <c r="D1316" s="164">
        <f>'Order Form'!$N$2</f>
        <v>0</v>
      </c>
      <c r="E1316" s="165">
        <f>'Order Form'!$M$11</f>
        <v>0</v>
      </c>
      <c r="F1316" s="165" t="str">
        <f>IF(ISBLANK('Order Form'!$M$12),"",'Order Form'!$M$12)</f>
        <v/>
      </c>
      <c r="G1316" s="165">
        <f t="shared" ca="1" si="88"/>
        <v>41493</v>
      </c>
      <c r="H1316" s="166">
        <f>'Order Form'!$M$13</f>
        <v>0</v>
      </c>
      <c r="I1316" s="169">
        <f>'Order Form'!F271</f>
        <v>13.5</v>
      </c>
      <c r="J1316" s="164">
        <f>'Order Form'!M271</f>
        <v>0</v>
      </c>
      <c r="K1316" s="164" t="str">
        <f t="shared" si="86"/>
        <v>F</v>
      </c>
      <c r="L1316" s="164">
        <f>IF('Pricing + Order Summary'!$O$13&gt;=5000,14,IF('Pricing + Order Summary'!$O$13&gt;=3500,15,IF('Pricing + Order Summary'!$O$13&gt;=2500,16,IF('Pricing + Order Summary'!$O$13&gt;=1000,23,21))))</f>
        <v>21</v>
      </c>
      <c r="M1316" s="164" t="str">
        <f t="shared" si="87"/>
        <v>SPR2014-3-0</v>
      </c>
    </row>
    <row r="1317" spans="1:13">
      <c r="A1317" s="167">
        <f>'Order Form'!A272</f>
        <v>15217</v>
      </c>
      <c r="B1317" s="167">
        <f>'Order Form'!A272</f>
        <v>15217</v>
      </c>
      <c r="C1317" s="168">
        <f t="shared" si="85"/>
        <v>15217</v>
      </c>
      <c r="D1317" s="164">
        <f>'Order Form'!$N$2</f>
        <v>0</v>
      </c>
      <c r="E1317" s="165">
        <f>'Order Form'!$M$11</f>
        <v>0</v>
      </c>
      <c r="F1317" s="165" t="str">
        <f>IF(ISBLANK('Order Form'!$M$12),"",'Order Form'!$M$12)</f>
        <v/>
      </c>
      <c r="G1317" s="165">
        <f t="shared" ca="1" si="88"/>
        <v>41493</v>
      </c>
      <c r="H1317" s="166">
        <f>'Order Form'!$M$13</f>
        <v>0</v>
      </c>
      <c r="I1317" s="169">
        <f>'Order Form'!F272</f>
        <v>13.5</v>
      </c>
      <c r="J1317" s="164">
        <f>'Order Form'!M272</f>
        <v>0</v>
      </c>
      <c r="K1317" s="164" t="str">
        <f t="shared" si="86"/>
        <v>F</v>
      </c>
      <c r="L1317" s="164">
        <f>IF('Pricing + Order Summary'!$O$13&gt;=5000,14,IF('Pricing + Order Summary'!$O$13&gt;=3500,15,IF('Pricing + Order Summary'!$O$13&gt;=2500,16,IF('Pricing + Order Summary'!$O$13&gt;=1000,23,21))))</f>
        <v>21</v>
      </c>
      <c r="M1317" s="164" t="str">
        <f t="shared" si="87"/>
        <v>SPR2014-3-0</v>
      </c>
    </row>
    <row r="1318" spans="1:13">
      <c r="A1318" s="167">
        <f>'Order Form'!A273</f>
        <v>15218</v>
      </c>
      <c r="B1318" s="167">
        <f>'Order Form'!A273</f>
        <v>15218</v>
      </c>
      <c r="C1318" s="168">
        <f t="shared" si="85"/>
        <v>15218</v>
      </c>
      <c r="D1318" s="164">
        <f>'Order Form'!$N$2</f>
        <v>0</v>
      </c>
      <c r="E1318" s="165">
        <f>'Order Form'!$M$11</f>
        <v>0</v>
      </c>
      <c r="F1318" s="165" t="str">
        <f>IF(ISBLANK('Order Form'!$M$12),"",'Order Form'!$M$12)</f>
        <v/>
      </c>
      <c r="G1318" s="165">
        <f t="shared" ca="1" si="88"/>
        <v>41493</v>
      </c>
      <c r="H1318" s="166">
        <f>'Order Form'!$M$13</f>
        <v>0</v>
      </c>
      <c r="I1318" s="169">
        <f>'Order Form'!F273</f>
        <v>13.5</v>
      </c>
      <c r="J1318" s="164">
        <f>'Order Form'!M273</f>
        <v>0</v>
      </c>
      <c r="K1318" s="164" t="str">
        <f t="shared" si="86"/>
        <v>F</v>
      </c>
      <c r="L1318" s="164">
        <f>IF('Pricing + Order Summary'!$O$13&gt;=5000,14,IF('Pricing + Order Summary'!$O$13&gt;=3500,15,IF('Pricing + Order Summary'!$O$13&gt;=2500,16,IF('Pricing + Order Summary'!$O$13&gt;=1000,23,21))))</f>
        <v>21</v>
      </c>
      <c r="M1318" s="164" t="str">
        <f t="shared" si="87"/>
        <v>SPR2014-3-0</v>
      </c>
    </row>
    <row r="1319" spans="1:13">
      <c r="A1319" s="167">
        <f>'Order Form'!A274</f>
        <v>15219</v>
      </c>
      <c r="B1319" s="167">
        <f>'Order Form'!A274</f>
        <v>15219</v>
      </c>
      <c r="C1319" s="168">
        <f t="shared" ref="C1319:C1382" si="89">IF(B1319=0,A1319,B1319)</f>
        <v>15219</v>
      </c>
      <c r="D1319" s="164">
        <f>'Order Form'!$N$2</f>
        <v>0</v>
      </c>
      <c r="E1319" s="165">
        <f>'Order Form'!$M$11</f>
        <v>0</v>
      </c>
      <c r="F1319" s="165" t="str">
        <f>IF(ISBLANK('Order Form'!$M$12),"",'Order Form'!$M$12)</f>
        <v/>
      </c>
      <c r="G1319" s="165">
        <f t="shared" ca="1" si="88"/>
        <v>41493</v>
      </c>
      <c r="H1319" s="166">
        <f>'Order Form'!$M$13</f>
        <v>0</v>
      </c>
      <c r="I1319" s="169">
        <f>'Order Form'!F274</f>
        <v>13.5</v>
      </c>
      <c r="J1319" s="164">
        <f>'Order Form'!M274</f>
        <v>0</v>
      </c>
      <c r="K1319" s="164" t="str">
        <f t="shared" ref="K1319:K1382" si="90">IF(J1319=0,"F","T")</f>
        <v>F</v>
      </c>
      <c r="L1319" s="164">
        <f>IF('Pricing + Order Summary'!$O$13&gt;=5000,14,IF('Pricing + Order Summary'!$O$13&gt;=3500,15,IF('Pricing + Order Summary'!$O$13&gt;=2500,16,IF('Pricing + Order Summary'!$O$13&gt;=1000,23,21))))</f>
        <v>21</v>
      </c>
      <c r="M1319" s="164" t="str">
        <f t="shared" ref="M1319:M1382" si="91">"SPR2014"&amp;"-3-"&amp;D1319</f>
        <v>SPR2014-3-0</v>
      </c>
    </row>
    <row r="1320" spans="1:13">
      <c r="A1320" s="167">
        <f>'Order Form'!A275</f>
        <v>15220</v>
      </c>
      <c r="B1320" s="167">
        <f>'Order Form'!A275</f>
        <v>15220</v>
      </c>
      <c r="C1320" s="168">
        <f t="shared" si="89"/>
        <v>15220</v>
      </c>
      <c r="D1320" s="164">
        <f>'Order Form'!$N$2</f>
        <v>0</v>
      </c>
      <c r="E1320" s="165">
        <f>'Order Form'!$M$11</f>
        <v>0</v>
      </c>
      <c r="F1320" s="165" t="str">
        <f>IF(ISBLANK('Order Form'!$M$12),"",'Order Form'!$M$12)</f>
        <v/>
      </c>
      <c r="G1320" s="165">
        <f t="shared" ca="1" si="88"/>
        <v>41493</v>
      </c>
      <c r="H1320" s="166">
        <f>'Order Form'!$M$13</f>
        <v>0</v>
      </c>
      <c r="I1320" s="169">
        <f>'Order Form'!F275</f>
        <v>13.5</v>
      </c>
      <c r="J1320" s="164">
        <f>'Order Form'!M275</f>
        <v>0</v>
      </c>
      <c r="K1320" s="164" t="str">
        <f t="shared" si="90"/>
        <v>F</v>
      </c>
      <c r="L1320" s="164">
        <f>IF('Pricing + Order Summary'!$O$13&gt;=5000,14,IF('Pricing + Order Summary'!$O$13&gt;=3500,15,IF('Pricing + Order Summary'!$O$13&gt;=2500,16,IF('Pricing + Order Summary'!$O$13&gt;=1000,23,21))))</f>
        <v>21</v>
      </c>
      <c r="M1320" s="164" t="str">
        <f t="shared" si="91"/>
        <v>SPR2014-3-0</v>
      </c>
    </row>
    <row r="1321" spans="1:13">
      <c r="A1321" s="167">
        <f>'Order Form'!A276</f>
        <v>15221</v>
      </c>
      <c r="B1321" s="167">
        <f>'Order Form'!A276</f>
        <v>15221</v>
      </c>
      <c r="C1321" s="168">
        <f t="shared" si="89"/>
        <v>15221</v>
      </c>
      <c r="D1321" s="164">
        <f>'Order Form'!$N$2</f>
        <v>0</v>
      </c>
      <c r="E1321" s="165">
        <f>'Order Form'!$M$11</f>
        <v>0</v>
      </c>
      <c r="F1321" s="165" t="str">
        <f>IF(ISBLANK('Order Form'!$M$12),"",'Order Form'!$M$12)</f>
        <v/>
      </c>
      <c r="G1321" s="165">
        <f t="shared" ca="1" si="88"/>
        <v>41493</v>
      </c>
      <c r="H1321" s="166">
        <f>'Order Form'!$M$13</f>
        <v>0</v>
      </c>
      <c r="I1321" s="169">
        <f>'Order Form'!F276</f>
        <v>13.5</v>
      </c>
      <c r="J1321" s="164">
        <f>'Order Form'!M276</f>
        <v>0</v>
      </c>
      <c r="K1321" s="164" t="str">
        <f t="shared" si="90"/>
        <v>F</v>
      </c>
      <c r="L1321" s="164">
        <f>IF('Pricing + Order Summary'!$O$13&gt;=5000,14,IF('Pricing + Order Summary'!$O$13&gt;=3500,15,IF('Pricing + Order Summary'!$O$13&gt;=2500,16,IF('Pricing + Order Summary'!$O$13&gt;=1000,23,21))))</f>
        <v>21</v>
      </c>
      <c r="M1321" s="164" t="str">
        <f t="shared" si="91"/>
        <v>SPR2014-3-0</v>
      </c>
    </row>
    <row r="1322" spans="1:13">
      <c r="A1322" s="167">
        <f>'Order Form'!A277</f>
        <v>15245</v>
      </c>
      <c r="B1322" s="167">
        <f>'Order Form'!A277</f>
        <v>15245</v>
      </c>
      <c r="C1322" s="168">
        <f t="shared" si="89"/>
        <v>15245</v>
      </c>
      <c r="D1322" s="164">
        <f>'Order Form'!$N$2</f>
        <v>0</v>
      </c>
      <c r="E1322" s="165">
        <f>'Order Form'!$M$11</f>
        <v>0</v>
      </c>
      <c r="F1322" s="165" t="str">
        <f>IF(ISBLANK('Order Form'!$M$12),"",'Order Form'!$M$12)</f>
        <v/>
      </c>
      <c r="G1322" s="165">
        <f t="shared" ca="1" si="88"/>
        <v>41493</v>
      </c>
      <c r="H1322" s="166">
        <f>'Order Form'!$M$13</f>
        <v>0</v>
      </c>
      <c r="I1322" s="169">
        <f>'Order Form'!F277</f>
        <v>17.5</v>
      </c>
      <c r="J1322" s="164">
        <f>'Order Form'!M277</f>
        <v>0</v>
      </c>
      <c r="K1322" s="164" t="str">
        <f t="shared" si="90"/>
        <v>F</v>
      </c>
      <c r="L1322" s="164">
        <f>IF('Pricing + Order Summary'!$O$13&gt;=5000,14,IF('Pricing + Order Summary'!$O$13&gt;=3500,15,IF('Pricing + Order Summary'!$O$13&gt;=2500,16,IF('Pricing + Order Summary'!$O$13&gt;=1000,23,21))))</f>
        <v>21</v>
      </c>
      <c r="M1322" s="164" t="str">
        <f t="shared" si="91"/>
        <v>SPR2014-3-0</v>
      </c>
    </row>
    <row r="1323" spans="1:13">
      <c r="A1323" s="167">
        <f>'Order Form'!A278</f>
        <v>15246</v>
      </c>
      <c r="B1323" s="167">
        <f>'Order Form'!A278</f>
        <v>15246</v>
      </c>
      <c r="C1323" s="168">
        <f t="shared" si="89"/>
        <v>15246</v>
      </c>
      <c r="D1323" s="164">
        <f>'Order Form'!$N$2</f>
        <v>0</v>
      </c>
      <c r="E1323" s="165">
        <f>'Order Form'!$M$11</f>
        <v>0</v>
      </c>
      <c r="F1323" s="165" t="str">
        <f>IF(ISBLANK('Order Form'!$M$12),"",'Order Form'!$M$12)</f>
        <v/>
      </c>
      <c r="G1323" s="165">
        <f t="shared" ca="1" si="88"/>
        <v>41493</v>
      </c>
      <c r="H1323" s="166">
        <f>'Order Form'!$M$13</f>
        <v>0</v>
      </c>
      <c r="I1323" s="169">
        <f>'Order Form'!F278</f>
        <v>17.5</v>
      </c>
      <c r="J1323" s="164">
        <f>'Order Form'!M278</f>
        <v>0</v>
      </c>
      <c r="K1323" s="164" t="str">
        <f t="shared" si="90"/>
        <v>F</v>
      </c>
      <c r="L1323" s="164">
        <f>IF('Pricing + Order Summary'!$O$13&gt;=5000,14,IF('Pricing + Order Summary'!$O$13&gt;=3500,15,IF('Pricing + Order Summary'!$O$13&gt;=2500,16,IF('Pricing + Order Summary'!$O$13&gt;=1000,23,21))))</f>
        <v>21</v>
      </c>
      <c r="M1323" s="164" t="str">
        <f t="shared" si="91"/>
        <v>SPR2014-3-0</v>
      </c>
    </row>
    <row r="1324" spans="1:13">
      <c r="A1324" s="167">
        <f>'Order Form'!A279</f>
        <v>15247</v>
      </c>
      <c r="B1324" s="167">
        <f>'Order Form'!A279</f>
        <v>15247</v>
      </c>
      <c r="C1324" s="168">
        <f t="shared" si="89"/>
        <v>15247</v>
      </c>
      <c r="D1324" s="164">
        <f>'Order Form'!$N$2</f>
        <v>0</v>
      </c>
      <c r="E1324" s="165">
        <f>'Order Form'!$M$11</f>
        <v>0</v>
      </c>
      <c r="F1324" s="165" t="str">
        <f>IF(ISBLANK('Order Form'!$M$12),"",'Order Form'!$M$12)</f>
        <v/>
      </c>
      <c r="G1324" s="165">
        <f t="shared" ca="1" si="88"/>
        <v>41493</v>
      </c>
      <c r="H1324" s="166">
        <f>'Order Form'!$M$13</f>
        <v>0</v>
      </c>
      <c r="I1324" s="169">
        <f>'Order Form'!F279</f>
        <v>17.5</v>
      </c>
      <c r="J1324" s="164">
        <f>'Order Form'!M279</f>
        <v>0</v>
      </c>
      <c r="K1324" s="164" t="str">
        <f t="shared" si="90"/>
        <v>F</v>
      </c>
      <c r="L1324" s="164">
        <f>IF('Pricing + Order Summary'!$O$13&gt;=5000,14,IF('Pricing + Order Summary'!$O$13&gt;=3500,15,IF('Pricing + Order Summary'!$O$13&gt;=2500,16,IF('Pricing + Order Summary'!$O$13&gt;=1000,23,21))))</f>
        <v>21</v>
      </c>
      <c r="M1324" s="164" t="str">
        <f t="shared" si="91"/>
        <v>SPR2014-3-0</v>
      </c>
    </row>
    <row r="1325" spans="1:13">
      <c r="A1325" s="167">
        <f>'Order Form'!A280</f>
        <v>15248</v>
      </c>
      <c r="B1325" s="167">
        <f>'Order Form'!A280</f>
        <v>15248</v>
      </c>
      <c r="C1325" s="168">
        <f t="shared" si="89"/>
        <v>15248</v>
      </c>
      <c r="D1325" s="164">
        <f>'Order Form'!$N$2</f>
        <v>0</v>
      </c>
      <c r="E1325" s="165">
        <f>'Order Form'!$M$11</f>
        <v>0</v>
      </c>
      <c r="F1325" s="165" t="str">
        <f>IF(ISBLANK('Order Form'!$M$12),"",'Order Form'!$M$12)</f>
        <v/>
      </c>
      <c r="G1325" s="165">
        <f t="shared" ca="1" si="88"/>
        <v>41493</v>
      </c>
      <c r="H1325" s="166">
        <f>'Order Form'!$M$13</f>
        <v>0</v>
      </c>
      <c r="I1325" s="169">
        <f>'Order Form'!F280</f>
        <v>17.5</v>
      </c>
      <c r="J1325" s="164">
        <f>'Order Form'!M280</f>
        <v>0</v>
      </c>
      <c r="K1325" s="164" t="str">
        <f t="shared" si="90"/>
        <v>F</v>
      </c>
      <c r="L1325" s="164">
        <f>IF('Pricing + Order Summary'!$O$13&gt;=5000,14,IF('Pricing + Order Summary'!$O$13&gt;=3500,15,IF('Pricing + Order Summary'!$O$13&gt;=2500,16,IF('Pricing + Order Summary'!$O$13&gt;=1000,23,21))))</f>
        <v>21</v>
      </c>
      <c r="M1325" s="164" t="str">
        <f t="shared" si="91"/>
        <v>SPR2014-3-0</v>
      </c>
    </row>
    <row r="1326" spans="1:13">
      <c r="A1326" s="167">
        <f>'Order Form'!A281</f>
        <v>15241</v>
      </c>
      <c r="B1326" s="167">
        <f>'Order Form'!A281</f>
        <v>15241</v>
      </c>
      <c r="C1326" s="168">
        <f t="shared" si="89"/>
        <v>15241</v>
      </c>
      <c r="D1326" s="164">
        <f>'Order Form'!$N$2</f>
        <v>0</v>
      </c>
      <c r="E1326" s="165">
        <f>'Order Form'!$M$11</f>
        <v>0</v>
      </c>
      <c r="F1326" s="165" t="str">
        <f>IF(ISBLANK('Order Form'!$M$12),"",'Order Form'!$M$12)</f>
        <v/>
      </c>
      <c r="G1326" s="165">
        <f t="shared" ca="1" si="88"/>
        <v>41493</v>
      </c>
      <c r="H1326" s="166">
        <f>'Order Form'!$M$13</f>
        <v>0</v>
      </c>
      <c r="I1326" s="169">
        <f>'Order Form'!F281</f>
        <v>17.5</v>
      </c>
      <c r="J1326" s="164">
        <f>'Order Form'!M281</f>
        <v>0</v>
      </c>
      <c r="K1326" s="164" t="str">
        <f t="shared" si="90"/>
        <v>F</v>
      </c>
      <c r="L1326" s="164">
        <f>IF('Pricing + Order Summary'!$O$13&gt;=5000,14,IF('Pricing + Order Summary'!$O$13&gt;=3500,15,IF('Pricing + Order Summary'!$O$13&gt;=2500,16,IF('Pricing + Order Summary'!$O$13&gt;=1000,23,21))))</f>
        <v>21</v>
      </c>
      <c r="M1326" s="164" t="str">
        <f t="shared" si="91"/>
        <v>SPR2014-3-0</v>
      </c>
    </row>
    <row r="1327" spans="1:13">
      <c r="A1327" s="167">
        <f>'Order Form'!A282</f>
        <v>15242</v>
      </c>
      <c r="B1327" s="167">
        <f>'Order Form'!A282</f>
        <v>15242</v>
      </c>
      <c r="C1327" s="168">
        <f t="shared" si="89"/>
        <v>15242</v>
      </c>
      <c r="D1327" s="164">
        <f>'Order Form'!$N$2</f>
        <v>0</v>
      </c>
      <c r="E1327" s="165">
        <f>'Order Form'!$M$11</f>
        <v>0</v>
      </c>
      <c r="F1327" s="165" t="str">
        <f>IF(ISBLANK('Order Form'!$M$12),"",'Order Form'!$M$12)</f>
        <v/>
      </c>
      <c r="G1327" s="165">
        <f t="shared" ca="1" si="88"/>
        <v>41493</v>
      </c>
      <c r="H1327" s="166">
        <f>'Order Form'!$M$13</f>
        <v>0</v>
      </c>
      <c r="I1327" s="169">
        <f>'Order Form'!F282</f>
        <v>17.5</v>
      </c>
      <c r="J1327" s="164">
        <f>'Order Form'!M282</f>
        <v>0</v>
      </c>
      <c r="K1327" s="164" t="str">
        <f t="shared" si="90"/>
        <v>F</v>
      </c>
      <c r="L1327" s="164">
        <f>IF('Pricing + Order Summary'!$O$13&gt;=5000,14,IF('Pricing + Order Summary'!$O$13&gt;=3500,15,IF('Pricing + Order Summary'!$O$13&gt;=2500,16,IF('Pricing + Order Summary'!$O$13&gt;=1000,23,21))))</f>
        <v>21</v>
      </c>
      <c r="M1327" s="164" t="str">
        <f t="shared" si="91"/>
        <v>SPR2014-3-0</v>
      </c>
    </row>
    <row r="1328" spans="1:13">
      <c r="A1328" s="167">
        <f>'Order Form'!A283</f>
        <v>15243</v>
      </c>
      <c r="B1328" s="167">
        <f>'Order Form'!A283</f>
        <v>15243</v>
      </c>
      <c r="C1328" s="168">
        <f t="shared" si="89"/>
        <v>15243</v>
      </c>
      <c r="D1328" s="164">
        <f>'Order Form'!$N$2</f>
        <v>0</v>
      </c>
      <c r="E1328" s="165">
        <f>'Order Form'!$M$11</f>
        <v>0</v>
      </c>
      <c r="F1328" s="165" t="str">
        <f>IF(ISBLANK('Order Form'!$M$12),"",'Order Form'!$M$12)</f>
        <v/>
      </c>
      <c r="G1328" s="165">
        <f t="shared" ca="1" si="88"/>
        <v>41493</v>
      </c>
      <c r="H1328" s="166">
        <f>'Order Form'!$M$13</f>
        <v>0</v>
      </c>
      <c r="I1328" s="169">
        <f>'Order Form'!F283</f>
        <v>17.5</v>
      </c>
      <c r="J1328" s="164">
        <f>'Order Form'!M283</f>
        <v>0</v>
      </c>
      <c r="K1328" s="164" t="str">
        <f t="shared" si="90"/>
        <v>F</v>
      </c>
      <c r="L1328" s="164">
        <f>IF('Pricing + Order Summary'!$O$13&gt;=5000,14,IF('Pricing + Order Summary'!$O$13&gt;=3500,15,IF('Pricing + Order Summary'!$O$13&gt;=2500,16,IF('Pricing + Order Summary'!$O$13&gt;=1000,23,21))))</f>
        <v>21</v>
      </c>
      <c r="M1328" s="164" t="str">
        <f t="shared" si="91"/>
        <v>SPR2014-3-0</v>
      </c>
    </row>
    <row r="1329" spans="1:13">
      <c r="A1329" s="167">
        <f>'Order Form'!A284</f>
        <v>15244</v>
      </c>
      <c r="B1329" s="167">
        <f>'Order Form'!A284</f>
        <v>15244</v>
      </c>
      <c r="C1329" s="168">
        <f t="shared" si="89"/>
        <v>15244</v>
      </c>
      <c r="D1329" s="164">
        <f>'Order Form'!$N$2</f>
        <v>0</v>
      </c>
      <c r="E1329" s="165">
        <f>'Order Form'!$M$11</f>
        <v>0</v>
      </c>
      <c r="F1329" s="165" t="str">
        <f>IF(ISBLANK('Order Form'!$M$12),"",'Order Form'!$M$12)</f>
        <v/>
      </c>
      <c r="G1329" s="165">
        <f t="shared" ca="1" si="88"/>
        <v>41493</v>
      </c>
      <c r="H1329" s="166">
        <f>'Order Form'!$M$13</f>
        <v>0</v>
      </c>
      <c r="I1329" s="169">
        <f>'Order Form'!F284</f>
        <v>17.5</v>
      </c>
      <c r="J1329" s="164">
        <f>'Order Form'!M284</f>
        <v>0</v>
      </c>
      <c r="K1329" s="164" t="str">
        <f t="shared" si="90"/>
        <v>F</v>
      </c>
      <c r="L1329" s="164">
        <f>IF('Pricing + Order Summary'!$O$13&gt;=5000,14,IF('Pricing + Order Summary'!$O$13&gt;=3500,15,IF('Pricing + Order Summary'!$O$13&gt;=2500,16,IF('Pricing + Order Summary'!$O$13&gt;=1000,23,21))))</f>
        <v>21</v>
      </c>
      <c r="M1329" s="164" t="str">
        <f t="shared" si="91"/>
        <v>SPR2014-3-0</v>
      </c>
    </row>
    <row r="1330" spans="1:13">
      <c r="A1330" s="167">
        <f>'Order Form'!A285</f>
        <v>15233</v>
      </c>
      <c r="B1330" s="167">
        <f>'Order Form'!A285</f>
        <v>15233</v>
      </c>
      <c r="C1330" s="168">
        <f t="shared" si="89"/>
        <v>15233</v>
      </c>
      <c r="D1330" s="164">
        <f>'Order Form'!$N$2</f>
        <v>0</v>
      </c>
      <c r="E1330" s="165">
        <f>'Order Form'!$M$11</f>
        <v>0</v>
      </c>
      <c r="F1330" s="165" t="str">
        <f>IF(ISBLANK('Order Form'!$M$12),"",'Order Form'!$M$12)</f>
        <v/>
      </c>
      <c r="G1330" s="165">
        <f t="shared" ca="1" si="88"/>
        <v>41493</v>
      </c>
      <c r="H1330" s="166">
        <f>'Order Form'!$M$13</f>
        <v>0</v>
      </c>
      <c r="I1330" s="169">
        <f>'Order Form'!F285</f>
        <v>17.5</v>
      </c>
      <c r="J1330" s="164">
        <f>'Order Form'!M285</f>
        <v>0</v>
      </c>
      <c r="K1330" s="164" t="str">
        <f t="shared" si="90"/>
        <v>F</v>
      </c>
      <c r="L1330" s="164">
        <f>IF('Pricing + Order Summary'!$O$13&gt;=5000,14,IF('Pricing + Order Summary'!$O$13&gt;=3500,15,IF('Pricing + Order Summary'!$O$13&gt;=2500,16,IF('Pricing + Order Summary'!$O$13&gt;=1000,23,21))))</f>
        <v>21</v>
      </c>
      <c r="M1330" s="164" t="str">
        <f t="shared" si="91"/>
        <v>SPR2014-3-0</v>
      </c>
    </row>
    <row r="1331" spans="1:13">
      <c r="A1331" s="167">
        <f>'Order Form'!A286</f>
        <v>15234</v>
      </c>
      <c r="B1331" s="167">
        <f>'Order Form'!A286</f>
        <v>15234</v>
      </c>
      <c r="C1331" s="168">
        <f t="shared" si="89"/>
        <v>15234</v>
      </c>
      <c r="D1331" s="164">
        <f>'Order Form'!$N$2</f>
        <v>0</v>
      </c>
      <c r="E1331" s="165">
        <f>'Order Form'!$M$11</f>
        <v>0</v>
      </c>
      <c r="F1331" s="165" t="str">
        <f>IF(ISBLANK('Order Form'!$M$12),"",'Order Form'!$M$12)</f>
        <v/>
      </c>
      <c r="G1331" s="165">
        <f t="shared" ca="1" si="88"/>
        <v>41493</v>
      </c>
      <c r="H1331" s="166">
        <f>'Order Form'!$M$13</f>
        <v>0</v>
      </c>
      <c r="I1331" s="169">
        <f>'Order Form'!F286</f>
        <v>17.5</v>
      </c>
      <c r="J1331" s="164">
        <f>'Order Form'!M286</f>
        <v>0</v>
      </c>
      <c r="K1331" s="164" t="str">
        <f t="shared" si="90"/>
        <v>F</v>
      </c>
      <c r="L1331" s="164">
        <f>IF('Pricing + Order Summary'!$O$13&gt;=5000,14,IF('Pricing + Order Summary'!$O$13&gt;=3500,15,IF('Pricing + Order Summary'!$O$13&gt;=2500,16,IF('Pricing + Order Summary'!$O$13&gt;=1000,23,21))))</f>
        <v>21</v>
      </c>
      <c r="M1331" s="164" t="str">
        <f t="shared" si="91"/>
        <v>SPR2014-3-0</v>
      </c>
    </row>
    <row r="1332" spans="1:13">
      <c r="A1332" s="167">
        <f>'Order Form'!A287</f>
        <v>15235</v>
      </c>
      <c r="B1332" s="167">
        <f>'Order Form'!A287</f>
        <v>15235</v>
      </c>
      <c r="C1332" s="168">
        <f t="shared" si="89"/>
        <v>15235</v>
      </c>
      <c r="D1332" s="164">
        <f>'Order Form'!$N$2</f>
        <v>0</v>
      </c>
      <c r="E1332" s="165">
        <f>'Order Form'!$M$11</f>
        <v>0</v>
      </c>
      <c r="F1332" s="165" t="str">
        <f>IF(ISBLANK('Order Form'!$M$12),"",'Order Form'!$M$12)</f>
        <v/>
      </c>
      <c r="G1332" s="165">
        <f t="shared" ca="1" si="88"/>
        <v>41493</v>
      </c>
      <c r="H1332" s="166">
        <f>'Order Form'!$M$13</f>
        <v>0</v>
      </c>
      <c r="I1332" s="169">
        <f>'Order Form'!F287</f>
        <v>17.5</v>
      </c>
      <c r="J1332" s="164">
        <f>'Order Form'!M287</f>
        <v>0</v>
      </c>
      <c r="K1332" s="164" t="str">
        <f t="shared" si="90"/>
        <v>F</v>
      </c>
      <c r="L1332" s="164">
        <f>IF('Pricing + Order Summary'!$O$13&gt;=5000,14,IF('Pricing + Order Summary'!$O$13&gt;=3500,15,IF('Pricing + Order Summary'!$O$13&gt;=2500,16,IF('Pricing + Order Summary'!$O$13&gt;=1000,23,21))))</f>
        <v>21</v>
      </c>
      <c r="M1332" s="164" t="str">
        <f t="shared" si="91"/>
        <v>SPR2014-3-0</v>
      </c>
    </row>
    <row r="1333" spans="1:13">
      <c r="A1333" s="167">
        <f>'Order Form'!A288</f>
        <v>15236</v>
      </c>
      <c r="B1333" s="167">
        <f>'Order Form'!A288</f>
        <v>15236</v>
      </c>
      <c r="C1333" s="168">
        <f t="shared" si="89"/>
        <v>15236</v>
      </c>
      <c r="D1333" s="164">
        <f>'Order Form'!$N$2</f>
        <v>0</v>
      </c>
      <c r="E1333" s="165">
        <f>'Order Form'!$M$11</f>
        <v>0</v>
      </c>
      <c r="F1333" s="165" t="str">
        <f>IF(ISBLANK('Order Form'!$M$12),"",'Order Form'!$M$12)</f>
        <v/>
      </c>
      <c r="G1333" s="165">
        <f t="shared" ca="1" si="88"/>
        <v>41493</v>
      </c>
      <c r="H1333" s="166">
        <f>'Order Form'!$M$13</f>
        <v>0</v>
      </c>
      <c r="I1333" s="169">
        <f>'Order Form'!F288</f>
        <v>17.5</v>
      </c>
      <c r="J1333" s="164">
        <f>'Order Form'!M288</f>
        <v>0</v>
      </c>
      <c r="K1333" s="164" t="str">
        <f t="shared" si="90"/>
        <v>F</v>
      </c>
      <c r="L1333" s="164">
        <f>IF('Pricing + Order Summary'!$O$13&gt;=5000,14,IF('Pricing + Order Summary'!$O$13&gt;=3500,15,IF('Pricing + Order Summary'!$O$13&gt;=2500,16,IF('Pricing + Order Summary'!$O$13&gt;=1000,23,21))))</f>
        <v>21</v>
      </c>
      <c r="M1333" s="164" t="str">
        <f t="shared" si="91"/>
        <v>SPR2014-3-0</v>
      </c>
    </row>
    <row r="1334" spans="1:13">
      <c r="A1334" s="167">
        <f>'Order Form'!A289</f>
        <v>15237</v>
      </c>
      <c r="B1334" s="167">
        <f>'Order Form'!A289</f>
        <v>15237</v>
      </c>
      <c r="C1334" s="168">
        <f t="shared" si="89"/>
        <v>15237</v>
      </c>
      <c r="D1334" s="164">
        <f>'Order Form'!$N$2</f>
        <v>0</v>
      </c>
      <c r="E1334" s="165">
        <f>'Order Form'!$M$11</f>
        <v>0</v>
      </c>
      <c r="F1334" s="165" t="str">
        <f>IF(ISBLANK('Order Form'!$M$12),"",'Order Form'!$M$12)</f>
        <v/>
      </c>
      <c r="G1334" s="165">
        <f t="shared" ca="1" si="88"/>
        <v>41493</v>
      </c>
      <c r="H1334" s="166">
        <f>'Order Form'!$M$13</f>
        <v>0</v>
      </c>
      <c r="I1334" s="169">
        <f>'Order Form'!F289</f>
        <v>17.5</v>
      </c>
      <c r="J1334" s="164">
        <f>'Order Form'!M289</f>
        <v>0</v>
      </c>
      <c r="K1334" s="164" t="str">
        <f t="shared" si="90"/>
        <v>F</v>
      </c>
      <c r="L1334" s="164">
        <f>IF('Pricing + Order Summary'!$O$13&gt;=5000,14,IF('Pricing + Order Summary'!$O$13&gt;=3500,15,IF('Pricing + Order Summary'!$O$13&gt;=2500,16,IF('Pricing + Order Summary'!$O$13&gt;=1000,23,21))))</f>
        <v>21</v>
      </c>
      <c r="M1334" s="164" t="str">
        <f t="shared" si="91"/>
        <v>SPR2014-3-0</v>
      </c>
    </row>
    <row r="1335" spans="1:13">
      <c r="A1335" s="167">
        <f>'Order Form'!A290</f>
        <v>15238</v>
      </c>
      <c r="B1335" s="167">
        <f>'Order Form'!A290</f>
        <v>15238</v>
      </c>
      <c r="C1335" s="168">
        <f t="shared" si="89"/>
        <v>15238</v>
      </c>
      <c r="D1335" s="164">
        <f>'Order Form'!$N$2</f>
        <v>0</v>
      </c>
      <c r="E1335" s="165">
        <f>'Order Form'!$M$11</f>
        <v>0</v>
      </c>
      <c r="F1335" s="165" t="str">
        <f>IF(ISBLANK('Order Form'!$M$12),"",'Order Form'!$M$12)</f>
        <v/>
      </c>
      <c r="G1335" s="165">
        <f t="shared" ca="1" si="88"/>
        <v>41493</v>
      </c>
      <c r="H1335" s="166">
        <f>'Order Form'!$M$13</f>
        <v>0</v>
      </c>
      <c r="I1335" s="169">
        <f>'Order Form'!F290</f>
        <v>17.5</v>
      </c>
      <c r="J1335" s="164">
        <f>'Order Form'!M290</f>
        <v>0</v>
      </c>
      <c r="K1335" s="164" t="str">
        <f t="shared" si="90"/>
        <v>F</v>
      </c>
      <c r="L1335" s="164">
        <f>IF('Pricing + Order Summary'!$O$13&gt;=5000,14,IF('Pricing + Order Summary'!$O$13&gt;=3500,15,IF('Pricing + Order Summary'!$O$13&gt;=2500,16,IF('Pricing + Order Summary'!$O$13&gt;=1000,23,21))))</f>
        <v>21</v>
      </c>
      <c r="M1335" s="164" t="str">
        <f t="shared" si="91"/>
        <v>SPR2014-3-0</v>
      </c>
    </row>
    <row r="1336" spans="1:13">
      <c r="A1336" s="167">
        <f>'Order Form'!A291</f>
        <v>15239</v>
      </c>
      <c r="B1336" s="167">
        <f>'Order Form'!A291</f>
        <v>15239</v>
      </c>
      <c r="C1336" s="168">
        <f t="shared" si="89"/>
        <v>15239</v>
      </c>
      <c r="D1336" s="164">
        <f>'Order Form'!$N$2</f>
        <v>0</v>
      </c>
      <c r="E1336" s="165">
        <f>'Order Form'!$M$11</f>
        <v>0</v>
      </c>
      <c r="F1336" s="165" t="str">
        <f>IF(ISBLANK('Order Form'!$M$12),"",'Order Form'!$M$12)</f>
        <v/>
      </c>
      <c r="G1336" s="165">
        <f t="shared" ca="1" si="88"/>
        <v>41493</v>
      </c>
      <c r="H1336" s="166">
        <f>'Order Form'!$M$13</f>
        <v>0</v>
      </c>
      <c r="I1336" s="169">
        <f>'Order Form'!F291</f>
        <v>17.5</v>
      </c>
      <c r="J1336" s="164">
        <f>'Order Form'!M291</f>
        <v>0</v>
      </c>
      <c r="K1336" s="164" t="str">
        <f t="shared" si="90"/>
        <v>F</v>
      </c>
      <c r="L1336" s="164">
        <f>IF('Pricing + Order Summary'!$O$13&gt;=5000,14,IF('Pricing + Order Summary'!$O$13&gt;=3500,15,IF('Pricing + Order Summary'!$O$13&gt;=2500,16,IF('Pricing + Order Summary'!$O$13&gt;=1000,23,21))))</f>
        <v>21</v>
      </c>
      <c r="M1336" s="164" t="str">
        <f t="shared" si="91"/>
        <v>SPR2014-3-0</v>
      </c>
    </row>
    <row r="1337" spans="1:13">
      <c r="A1337" s="167">
        <f>'Order Form'!A292</f>
        <v>15240</v>
      </c>
      <c r="B1337" s="167">
        <f>'Order Form'!A292</f>
        <v>15240</v>
      </c>
      <c r="C1337" s="168">
        <f t="shared" si="89"/>
        <v>15240</v>
      </c>
      <c r="D1337" s="164">
        <f>'Order Form'!$N$2</f>
        <v>0</v>
      </c>
      <c r="E1337" s="165">
        <f>'Order Form'!$M$11</f>
        <v>0</v>
      </c>
      <c r="F1337" s="165" t="str">
        <f>IF(ISBLANK('Order Form'!$M$12),"",'Order Form'!$M$12)</f>
        <v/>
      </c>
      <c r="G1337" s="165">
        <f t="shared" ca="1" si="88"/>
        <v>41493</v>
      </c>
      <c r="H1337" s="166">
        <f>'Order Form'!$M$13</f>
        <v>0</v>
      </c>
      <c r="I1337" s="169">
        <f>'Order Form'!F292</f>
        <v>17.5</v>
      </c>
      <c r="J1337" s="164">
        <f>'Order Form'!M292</f>
        <v>0</v>
      </c>
      <c r="K1337" s="164" t="str">
        <f t="shared" si="90"/>
        <v>F</v>
      </c>
      <c r="L1337" s="164">
        <f>IF('Pricing + Order Summary'!$O$13&gt;=5000,14,IF('Pricing + Order Summary'!$O$13&gt;=3500,15,IF('Pricing + Order Summary'!$O$13&gt;=2500,16,IF('Pricing + Order Summary'!$O$13&gt;=1000,23,21))))</f>
        <v>21</v>
      </c>
      <c r="M1337" s="164" t="str">
        <f t="shared" si="91"/>
        <v>SPR2014-3-0</v>
      </c>
    </row>
    <row r="1338" spans="1:13">
      <c r="A1338" s="167">
        <f>'Order Form'!A293</f>
        <v>15249</v>
      </c>
      <c r="B1338" s="167">
        <f>'Order Form'!A293</f>
        <v>15249</v>
      </c>
      <c r="C1338" s="168">
        <f t="shared" si="89"/>
        <v>15249</v>
      </c>
      <c r="D1338" s="164">
        <f>'Order Form'!$N$2</f>
        <v>0</v>
      </c>
      <c r="E1338" s="165">
        <f>'Order Form'!$M$11</f>
        <v>0</v>
      </c>
      <c r="F1338" s="165" t="str">
        <f>IF(ISBLANK('Order Form'!$M$12),"",'Order Form'!$M$12)</f>
        <v/>
      </c>
      <c r="G1338" s="165">
        <f t="shared" ca="1" si="88"/>
        <v>41493</v>
      </c>
      <c r="H1338" s="166">
        <f>'Order Form'!$M$13</f>
        <v>0</v>
      </c>
      <c r="I1338" s="169">
        <f>'Order Form'!F293</f>
        <v>20</v>
      </c>
      <c r="J1338" s="164">
        <f>'Order Form'!M293</f>
        <v>0</v>
      </c>
      <c r="K1338" s="164" t="str">
        <f t="shared" si="90"/>
        <v>F</v>
      </c>
      <c r="L1338" s="164">
        <f>IF('Pricing + Order Summary'!$O$13&gt;=5000,14,IF('Pricing + Order Summary'!$O$13&gt;=3500,15,IF('Pricing + Order Summary'!$O$13&gt;=2500,16,IF('Pricing + Order Summary'!$O$13&gt;=1000,23,21))))</f>
        <v>21</v>
      </c>
      <c r="M1338" s="164" t="str">
        <f t="shared" si="91"/>
        <v>SPR2014-3-0</v>
      </c>
    </row>
    <row r="1339" spans="1:13">
      <c r="A1339" s="167">
        <f>'Order Form'!A294</f>
        <v>15250</v>
      </c>
      <c r="B1339" s="167">
        <f>'Order Form'!A294</f>
        <v>15250</v>
      </c>
      <c r="C1339" s="168">
        <f t="shared" si="89"/>
        <v>15250</v>
      </c>
      <c r="D1339" s="164">
        <f>'Order Form'!$N$2</f>
        <v>0</v>
      </c>
      <c r="E1339" s="165">
        <f>'Order Form'!$M$11</f>
        <v>0</v>
      </c>
      <c r="F1339" s="165" t="str">
        <f>IF(ISBLANK('Order Form'!$M$12),"",'Order Form'!$M$12)</f>
        <v/>
      </c>
      <c r="G1339" s="165">
        <f t="shared" ca="1" si="88"/>
        <v>41493</v>
      </c>
      <c r="H1339" s="166">
        <f>'Order Form'!$M$13</f>
        <v>0</v>
      </c>
      <c r="I1339" s="169">
        <f>'Order Form'!F294</f>
        <v>20</v>
      </c>
      <c r="J1339" s="164">
        <f>'Order Form'!M294</f>
        <v>0</v>
      </c>
      <c r="K1339" s="164" t="str">
        <f t="shared" si="90"/>
        <v>F</v>
      </c>
      <c r="L1339" s="164">
        <f>IF('Pricing + Order Summary'!$O$13&gt;=5000,14,IF('Pricing + Order Summary'!$O$13&gt;=3500,15,IF('Pricing + Order Summary'!$O$13&gt;=2500,16,IF('Pricing + Order Summary'!$O$13&gt;=1000,23,21))))</f>
        <v>21</v>
      </c>
      <c r="M1339" s="164" t="str">
        <f t="shared" si="91"/>
        <v>SPR2014-3-0</v>
      </c>
    </row>
    <row r="1340" spans="1:13">
      <c r="A1340" s="167">
        <f>'Order Form'!A295</f>
        <v>15251</v>
      </c>
      <c r="B1340" s="167">
        <f>'Order Form'!A295</f>
        <v>15251</v>
      </c>
      <c r="C1340" s="168">
        <f t="shared" si="89"/>
        <v>15251</v>
      </c>
      <c r="D1340" s="164">
        <f>'Order Form'!$N$2</f>
        <v>0</v>
      </c>
      <c r="E1340" s="165">
        <f>'Order Form'!$M$11</f>
        <v>0</v>
      </c>
      <c r="F1340" s="165" t="str">
        <f>IF(ISBLANK('Order Form'!$M$12),"",'Order Form'!$M$12)</f>
        <v/>
      </c>
      <c r="G1340" s="165">
        <f t="shared" ca="1" si="88"/>
        <v>41493</v>
      </c>
      <c r="H1340" s="166">
        <f>'Order Form'!$M$13</f>
        <v>0</v>
      </c>
      <c r="I1340" s="169">
        <f>'Order Form'!F295</f>
        <v>20</v>
      </c>
      <c r="J1340" s="164">
        <f>'Order Form'!M295</f>
        <v>0</v>
      </c>
      <c r="K1340" s="164" t="str">
        <f t="shared" si="90"/>
        <v>F</v>
      </c>
      <c r="L1340" s="164">
        <f>IF('Pricing + Order Summary'!$O$13&gt;=5000,14,IF('Pricing + Order Summary'!$O$13&gt;=3500,15,IF('Pricing + Order Summary'!$O$13&gt;=2500,16,IF('Pricing + Order Summary'!$O$13&gt;=1000,23,21))))</f>
        <v>21</v>
      </c>
      <c r="M1340" s="164" t="str">
        <f t="shared" si="91"/>
        <v>SPR2014-3-0</v>
      </c>
    </row>
    <row r="1341" spans="1:13">
      <c r="A1341" s="167">
        <f>'Order Form'!A296</f>
        <v>15252</v>
      </c>
      <c r="B1341" s="167">
        <f>'Order Form'!A296</f>
        <v>15252</v>
      </c>
      <c r="C1341" s="168">
        <f t="shared" si="89"/>
        <v>15252</v>
      </c>
      <c r="D1341" s="164">
        <f>'Order Form'!$N$2</f>
        <v>0</v>
      </c>
      <c r="E1341" s="165">
        <f>'Order Form'!$M$11</f>
        <v>0</v>
      </c>
      <c r="F1341" s="165" t="str">
        <f>IF(ISBLANK('Order Form'!$M$12),"",'Order Form'!$M$12)</f>
        <v/>
      </c>
      <c r="G1341" s="165">
        <f t="shared" ca="1" si="88"/>
        <v>41493</v>
      </c>
      <c r="H1341" s="166">
        <f>'Order Form'!$M$13</f>
        <v>0</v>
      </c>
      <c r="I1341" s="169">
        <f>'Order Form'!F296</f>
        <v>20</v>
      </c>
      <c r="J1341" s="164">
        <f>'Order Form'!M296</f>
        <v>0</v>
      </c>
      <c r="K1341" s="164" t="str">
        <f t="shared" si="90"/>
        <v>F</v>
      </c>
      <c r="L1341" s="164">
        <f>IF('Pricing + Order Summary'!$O$13&gt;=5000,14,IF('Pricing + Order Summary'!$O$13&gt;=3500,15,IF('Pricing + Order Summary'!$O$13&gt;=2500,16,IF('Pricing + Order Summary'!$O$13&gt;=1000,23,21))))</f>
        <v>21</v>
      </c>
      <c r="M1341" s="164" t="str">
        <f t="shared" si="91"/>
        <v>SPR2014-3-0</v>
      </c>
    </row>
    <row r="1342" spans="1:13">
      <c r="A1342" s="167">
        <f>'Order Form'!A297</f>
        <v>15253</v>
      </c>
      <c r="B1342" s="167">
        <f>'Order Form'!A297</f>
        <v>15253</v>
      </c>
      <c r="C1342" s="168">
        <f t="shared" si="89"/>
        <v>15253</v>
      </c>
      <c r="D1342" s="164">
        <f>'Order Form'!$N$2</f>
        <v>0</v>
      </c>
      <c r="E1342" s="165">
        <f>'Order Form'!$M$11</f>
        <v>0</v>
      </c>
      <c r="F1342" s="165" t="str">
        <f>IF(ISBLANK('Order Form'!$M$12),"",'Order Form'!$M$12)</f>
        <v/>
      </c>
      <c r="G1342" s="165">
        <f t="shared" ca="1" si="88"/>
        <v>41493</v>
      </c>
      <c r="H1342" s="166">
        <f>'Order Form'!$M$13</f>
        <v>0</v>
      </c>
      <c r="I1342" s="169">
        <f>'Order Form'!F297</f>
        <v>20</v>
      </c>
      <c r="J1342" s="164">
        <f>'Order Form'!M297</f>
        <v>0</v>
      </c>
      <c r="K1342" s="164" t="str">
        <f t="shared" si="90"/>
        <v>F</v>
      </c>
      <c r="L1342" s="164">
        <f>IF('Pricing + Order Summary'!$O$13&gt;=5000,14,IF('Pricing + Order Summary'!$O$13&gt;=3500,15,IF('Pricing + Order Summary'!$O$13&gt;=2500,16,IF('Pricing + Order Summary'!$O$13&gt;=1000,23,21))))</f>
        <v>21</v>
      </c>
      <c r="M1342" s="164" t="str">
        <f t="shared" si="91"/>
        <v>SPR2014-3-0</v>
      </c>
    </row>
    <row r="1343" spans="1:13">
      <c r="A1343" s="167">
        <f>'Order Form'!A298</f>
        <v>15254</v>
      </c>
      <c r="B1343" s="167">
        <f>'Order Form'!A298</f>
        <v>15254</v>
      </c>
      <c r="C1343" s="168">
        <f t="shared" si="89"/>
        <v>15254</v>
      </c>
      <c r="D1343" s="164">
        <f>'Order Form'!$N$2</f>
        <v>0</v>
      </c>
      <c r="E1343" s="165">
        <f>'Order Form'!$M$11</f>
        <v>0</v>
      </c>
      <c r="F1343" s="165" t="str">
        <f>IF(ISBLANK('Order Form'!$M$12),"",'Order Form'!$M$12)</f>
        <v/>
      </c>
      <c r="G1343" s="165">
        <f t="shared" ca="1" si="88"/>
        <v>41493</v>
      </c>
      <c r="H1343" s="166">
        <f>'Order Form'!$M$13</f>
        <v>0</v>
      </c>
      <c r="I1343" s="169">
        <f>'Order Form'!F298</f>
        <v>20</v>
      </c>
      <c r="J1343" s="164">
        <f>'Order Form'!M298</f>
        <v>0</v>
      </c>
      <c r="K1343" s="164" t="str">
        <f t="shared" si="90"/>
        <v>F</v>
      </c>
      <c r="L1343" s="164">
        <f>IF('Pricing + Order Summary'!$O$13&gt;=5000,14,IF('Pricing + Order Summary'!$O$13&gt;=3500,15,IF('Pricing + Order Summary'!$O$13&gt;=2500,16,IF('Pricing + Order Summary'!$O$13&gt;=1000,23,21))))</f>
        <v>21</v>
      </c>
      <c r="M1343" s="164" t="str">
        <f t="shared" si="91"/>
        <v>SPR2014-3-0</v>
      </c>
    </row>
    <row r="1344" spans="1:13">
      <c r="A1344" s="167">
        <f>'Order Form'!A299</f>
        <v>15255</v>
      </c>
      <c r="B1344" s="167">
        <f>'Order Form'!A299</f>
        <v>15255</v>
      </c>
      <c r="C1344" s="168">
        <f t="shared" si="89"/>
        <v>15255</v>
      </c>
      <c r="D1344" s="164">
        <f>'Order Form'!$N$2</f>
        <v>0</v>
      </c>
      <c r="E1344" s="165">
        <f>'Order Form'!$M$11</f>
        <v>0</v>
      </c>
      <c r="F1344" s="165" t="str">
        <f>IF(ISBLANK('Order Form'!$M$12),"",'Order Form'!$M$12)</f>
        <v/>
      </c>
      <c r="G1344" s="165">
        <f t="shared" ca="1" si="88"/>
        <v>41493</v>
      </c>
      <c r="H1344" s="166">
        <f>'Order Form'!$M$13</f>
        <v>0</v>
      </c>
      <c r="I1344" s="169">
        <f>'Order Form'!F299</f>
        <v>20</v>
      </c>
      <c r="J1344" s="164">
        <f>'Order Form'!M299</f>
        <v>0</v>
      </c>
      <c r="K1344" s="164" t="str">
        <f t="shared" si="90"/>
        <v>F</v>
      </c>
      <c r="L1344" s="164">
        <f>IF('Pricing + Order Summary'!$O$13&gt;=5000,14,IF('Pricing + Order Summary'!$O$13&gt;=3500,15,IF('Pricing + Order Summary'!$O$13&gt;=2500,16,IF('Pricing + Order Summary'!$O$13&gt;=1000,23,21))))</f>
        <v>21</v>
      </c>
      <c r="M1344" s="164" t="str">
        <f t="shared" si="91"/>
        <v>SPR2014-3-0</v>
      </c>
    </row>
    <row r="1345" spans="1:13">
      <c r="A1345" s="167">
        <f>'Order Form'!A300</f>
        <v>15256</v>
      </c>
      <c r="B1345" s="167">
        <f>'Order Form'!A300</f>
        <v>15256</v>
      </c>
      <c r="C1345" s="168">
        <f t="shared" si="89"/>
        <v>15256</v>
      </c>
      <c r="D1345" s="164">
        <f>'Order Form'!$N$2</f>
        <v>0</v>
      </c>
      <c r="E1345" s="165">
        <f>'Order Form'!$M$11</f>
        <v>0</v>
      </c>
      <c r="F1345" s="165" t="str">
        <f>IF(ISBLANK('Order Form'!$M$12),"",'Order Form'!$M$12)</f>
        <v/>
      </c>
      <c r="G1345" s="165">
        <f t="shared" ca="1" si="88"/>
        <v>41493</v>
      </c>
      <c r="H1345" s="166">
        <f>'Order Form'!$M$13</f>
        <v>0</v>
      </c>
      <c r="I1345" s="169">
        <f>'Order Form'!F300</f>
        <v>20</v>
      </c>
      <c r="J1345" s="164">
        <f>'Order Form'!M300</f>
        <v>0</v>
      </c>
      <c r="K1345" s="164" t="str">
        <f t="shared" si="90"/>
        <v>F</v>
      </c>
      <c r="L1345" s="164">
        <f>IF('Pricing + Order Summary'!$O$13&gt;=5000,14,IF('Pricing + Order Summary'!$O$13&gt;=3500,15,IF('Pricing + Order Summary'!$O$13&gt;=2500,16,IF('Pricing + Order Summary'!$O$13&gt;=1000,23,21))))</f>
        <v>21</v>
      </c>
      <c r="M1345" s="164" t="str">
        <f t="shared" si="91"/>
        <v>SPR2014-3-0</v>
      </c>
    </row>
    <row r="1346" spans="1:13">
      <c r="A1346" s="167">
        <f>'Order Form'!A301</f>
        <v>15290</v>
      </c>
      <c r="B1346" s="167">
        <f>'Order Form'!A301</f>
        <v>15290</v>
      </c>
      <c r="C1346" s="168">
        <f t="shared" si="89"/>
        <v>15290</v>
      </c>
      <c r="D1346" s="164">
        <f>'Order Form'!$N$2</f>
        <v>0</v>
      </c>
      <c r="E1346" s="165">
        <f>'Order Form'!$M$11</f>
        <v>0</v>
      </c>
      <c r="F1346" s="165" t="str">
        <f>IF(ISBLANK('Order Form'!$M$12),"",'Order Form'!$M$12)</f>
        <v/>
      </c>
      <c r="G1346" s="165">
        <f t="shared" ref="G1346:G1409" ca="1" si="92">TODAY()</f>
        <v>41493</v>
      </c>
      <c r="H1346" s="166">
        <f>'Order Form'!$M$13</f>
        <v>0</v>
      </c>
      <c r="I1346" s="169">
        <f>'Order Form'!F301</f>
        <v>20</v>
      </c>
      <c r="J1346" s="164">
        <f>'Order Form'!M301</f>
        <v>0</v>
      </c>
      <c r="K1346" s="164" t="str">
        <f t="shared" si="90"/>
        <v>F</v>
      </c>
      <c r="L1346" s="164">
        <f>IF('Pricing + Order Summary'!$O$13&gt;=5000,14,IF('Pricing + Order Summary'!$O$13&gt;=3500,15,IF('Pricing + Order Summary'!$O$13&gt;=2500,16,IF('Pricing + Order Summary'!$O$13&gt;=1000,23,21))))</f>
        <v>21</v>
      </c>
      <c r="M1346" s="164" t="str">
        <f t="shared" si="91"/>
        <v>SPR2014-3-0</v>
      </c>
    </row>
    <row r="1347" spans="1:13">
      <c r="A1347" s="167">
        <f>'Order Form'!A302</f>
        <v>15291</v>
      </c>
      <c r="B1347" s="167">
        <f>'Order Form'!A302</f>
        <v>15291</v>
      </c>
      <c r="C1347" s="168">
        <f t="shared" si="89"/>
        <v>15291</v>
      </c>
      <c r="D1347" s="164">
        <f>'Order Form'!$N$2</f>
        <v>0</v>
      </c>
      <c r="E1347" s="165">
        <f>'Order Form'!$M$11</f>
        <v>0</v>
      </c>
      <c r="F1347" s="165" t="str">
        <f>IF(ISBLANK('Order Form'!$M$12),"",'Order Form'!$M$12)</f>
        <v/>
      </c>
      <c r="G1347" s="165">
        <f t="shared" ca="1" si="92"/>
        <v>41493</v>
      </c>
      <c r="H1347" s="166">
        <f>'Order Form'!$M$13</f>
        <v>0</v>
      </c>
      <c r="I1347" s="169">
        <f>'Order Form'!F302</f>
        <v>20</v>
      </c>
      <c r="J1347" s="164">
        <f>'Order Form'!M302</f>
        <v>0</v>
      </c>
      <c r="K1347" s="164" t="str">
        <f t="shared" si="90"/>
        <v>F</v>
      </c>
      <c r="L1347" s="164">
        <f>IF('Pricing + Order Summary'!$O$13&gt;=5000,14,IF('Pricing + Order Summary'!$O$13&gt;=3500,15,IF('Pricing + Order Summary'!$O$13&gt;=2500,16,IF('Pricing + Order Summary'!$O$13&gt;=1000,23,21))))</f>
        <v>21</v>
      </c>
      <c r="M1347" s="164" t="str">
        <f t="shared" si="91"/>
        <v>SPR2014-3-0</v>
      </c>
    </row>
    <row r="1348" spans="1:13">
      <c r="A1348" s="167">
        <f>'Order Form'!A303</f>
        <v>15292</v>
      </c>
      <c r="B1348" s="167">
        <f>'Order Form'!A303</f>
        <v>15292</v>
      </c>
      <c r="C1348" s="168">
        <f t="shared" si="89"/>
        <v>15292</v>
      </c>
      <c r="D1348" s="164">
        <f>'Order Form'!$N$2</f>
        <v>0</v>
      </c>
      <c r="E1348" s="165">
        <f>'Order Form'!$M$11</f>
        <v>0</v>
      </c>
      <c r="F1348" s="165" t="str">
        <f>IF(ISBLANK('Order Form'!$M$12),"",'Order Form'!$M$12)</f>
        <v/>
      </c>
      <c r="G1348" s="165">
        <f t="shared" ca="1" si="92"/>
        <v>41493</v>
      </c>
      <c r="H1348" s="166">
        <f>'Order Form'!$M$13</f>
        <v>0</v>
      </c>
      <c r="I1348" s="169">
        <f>'Order Form'!F303</f>
        <v>20</v>
      </c>
      <c r="J1348" s="164">
        <f>'Order Form'!M303</f>
        <v>0</v>
      </c>
      <c r="K1348" s="164" t="str">
        <f t="shared" si="90"/>
        <v>F</v>
      </c>
      <c r="L1348" s="164">
        <f>IF('Pricing + Order Summary'!$O$13&gt;=5000,14,IF('Pricing + Order Summary'!$O$13&gt;=3500,15,IF('Pricing + Order Summary'!$O$13&gt;=2500,16,IF('Pricing + Order Summary'!$O$13&gt;=1000,23,21))))</f>
        <v>21</v>
      </c>
      <c r="M1348" s="164" t="str">
        <f t="shared" si="91"/>
        <v>SPR2014-3-0</v>
      </c>
    </row>
    <row r="1349" spans="1:13">
      <c r="A1349" s="167">
        <f>'Order Form'!A304</f>
        <v>15293</v>
      </c>
      <c r="B1349" s="167">
        <f>'Order Form'!A304</f>
        <v>15293</v>
      </c>
      <c r="C1349" s="168">
        <f t="shared" si="89"/>
        <v>15293</v>
      </c>
      <c r="D1349" s="164">
        <f>'Order Form'!$N$2</f>
        <v>0</v>
      </c>
      <c r="E1349" s="165">
        <f>'Order Form'!$M$11</f>
        <v>0</v>
      </c>
      <c r="F1349" s="165" t="str">
        <f>IF(ISBLANK('Order Form'!$M$12),"",'Order Form'!$M$12)</f>
        <v/>
      </c>
      <c r="G1349" s="165">
        <f t="shared" ca="1" si="92"/>
        <v>41493</v>
      </c>
      <c r="H1349" s="166">
        <f>'Order Form'!$M$13</f>
        <v>0</v>
      </c>
      <c r="I1349" s="169">
        <f>'Order Form'!F304</f>
        <v>20</v>
      </c>
      <c r="J1349" s="164">
        <f>'Order Form'!M304</f>
        <v>0</v>
      </c>
      <c r="K1349" s="164" t="str">
        <f t="shared" si="90"/>
        <v>F</v>
      </c>
      <c r="L1349" s="164">
        <f>IF('Pricing + Order Summary'!$O$13&gt;=5000,14,IF('Pricing + Order Summary'!$O$13&gt;=3500,15,IF('Pricing + Order Summary'!$O$13&gt;=2500,16,IF('Pricing + Order Summary'!$O$13&gt;=1000,23,21))))</f>
        <v>21</v>
      </c>
      <c r="M1349" s="164" t="str">
        <f t="shared" si="91"/>
        <v>SPR2014-3-0</v>
      </c>
    </row>
    <row r="1350" spans="1:13">
      <c r="A1350" s="167">
        <f>'Order Form'!A305</f>
        <v>15257</v>
      </c>
      <c r="B1350" s="167">
        <f>'Order Form'!A305</f>
        <v>15257</v>
      </c>
      <c r="C1350" s="168">
        <f t="shared" si="89"/>
        <v>15257</v>
      </c>
      <c r="D1350" s="164">
        <f>'Order Form'!$N$2</f>
        <v>0</v>
      </c>
      <c r="E1350" s="165">
        <f>'Order Form'!$M$11</f>
        <v>0</v>
      </c>
      <c r="F1350" s="165" t="str">
        <f>IF(ISBLANK('Order Form'!$M$12),"",'Order Form'!$M$12)</f>
        <v/>
      </c>
      <c r="G1350" s="165">
        <f t="shared" ca="1" si="92"/>
        <v>41493</v>
      </c>
      <c r="H1350" s="166">
        <f>'Order Form'!$M$13</f>
        <v>0</v>
      </c>
      <c r="I1350" s="169">
        <f>'Order Form'!F305</f>
        <v>20</v>
      </c>
      <c r="J1350" s="164">
        <f>'Order Form'!M305</f>
        <v>0</v>
      </c>
      <c r="K1350" s="164" t="str">
        <f t="shared" si="90"/>
        <v>F</v>
      </c>
      <c r="L1350" s="164">
        <f>IF('Pricing + Order Summary'!$O$13&gt;=5000,14,IF('Pricing + Order Summary'!$O$13&gt;=3500,15,IF('Pricing + Order Summary'!$O$13&gt;=2500,16,IF('Pricing + Order Summary'!$O$13&gt;=1000,23,21))))</f>
        <v>21</v>
      </c>
      <c r="M1350" s="164" t="str">
        <f t="shared" si="91"/>
        <v>SPR2014-3-0</v>
      </c>
    </row>
    <row r="1351" spans="1:13">
      <c r="A1351" s="167">
        <f>'Order Form'!A306</f>
        <v>15258</v>
      </c>
      <c r="B1351" s="167">
        <f>'Order Form'!A306</f>
        <v>15258</v>
      </c>
      <c r="C1351" s="168">
        <f t="shared" si="89"/>
        <v>15258</v>
      </c>
      <c r="D1351" s="164">
        <f>'Order Form'!$N$2</f>
        <v>0</v>
      </c>
      <c r="E1351" s="165">
        <f>'Order Form'!$M$11</f>
        <v>0</v>
      </c>
      <c r="F1351" s="165" t="str">
        <f>IF(ISBLANK('Order Form'!$M$12),"",'Order Form'!$M$12)</f>
        <v/>
      </c>
      <c r="G1351" s="165">
        <f t="shared" ca="1" si="92"/>
        <v>41493</v>
      </c>
      <c r="H1351" s="166">
        <f>'Order Form'!$M$13</f>
        <v>0</v>
      </c>
      <c r="I1351" s="169">
        <f>'Order Form'!F306</f>
        <v>20</v>
      </c>
      <c r="J1351" s="164">
        <f>'Order Form'!M306</f>
        <v>0</v>
      </c>
      <c r="K1351" s="164" t="str">
        <f t="shared" si="90"/>
        <v>F</v>
      </c>
      <c r="L1351" s="164">
        <f>IF('Pricing + Order Summary'!$O$13&gt;=5000,14,IF('Pricing + Order Summary'!$O$13&gt;=3500,15,IF('Pricing + Order Summary'!$O$13&gt;=2500,16,IF('Pricing + Order Summary'!$O$13&gt;=1000,23,21))))</f>
        <v>21</v>
      </c>
      <c r="M1351" s="164" t="str">
        <f t="shared" si="91"/>
        <v>SPR2014-3-0</v>
      </c>
    </row>
    <row r="1352" spans="1:13">
      <c r="A1352" s="167">
        <f>'Order Form'!A307</f>
        <v>15259</v>
      </c>
      <c r="B1352" s="167">
        <f>'Order Form'!A307</f>
        <v>15259</v>
      </c>
      <c r="C1352" s="168">
        <f t="shared" si="89"/>
        <v>15259</v>
      </c>
      <c r="D1352" s="164">
        <f>'Order Form'!$N$2</f>
        <v>0</v>
      </c>
      <c r="E1352" s="165">
        <f>'Order Form'!$M$11</f>
        <v>0</v>
      </c>
      <c r="F1352" s="165" t="str">
        <f>IF(ISBLANK('Order Form'!$M$12),"",'Order Form'!$M$12)</f>
        <v/>
      </c>
      <c r="G1352" s="165">
        <f t="shared" ca="1" si="92"/>
        <v>41493</v>
      </c>
      <c r="H1352" s="166">
        <f>'Order Form'!$M$13</f>
        <v>0</v>
      </c>
      <c r="I1352" s="169">
        <f>'Order Form'!F307</f>
        <v>20</v>
      </c>
      <c r="J1352" s="164">
        <f>'Order Form'!M307</f>
        <v>0</v>
      </c>
      <c r="K1352" s="164" t="str">
        <f t="shared" si="90"/>
        <v>F</v>
      </c>
      <c r="L1352" s="164">
        <f>IF('Pricing + Order Summary'!$O$13&gt;=5000,14,IF('Pricing + Order Summary'!$O$13&gt;=3500,15,IF('Pricing + Order Summary'!$O$13&gt;=2500,16,IF('Pricing + Order Summary'!$O$13&gt;=1000,23,21))))</f>
        <v>21</v>
      </c>
      <c r="M1352" s="164" t="str">
        <f t="shared" si="91"/>
        <v>SPR2014-3-0</v>
      </c>
    </row>
    <row r="1353" spans="1:13">
      <c r="A1353" s="167">
        <f>'Order Form'!A308</f>
        <v>15260</v>
      </c>
      <c r="B1353" s="167">
        <f>'Order Form'!A308</f>
        <v>15260</v>
      </c>
      <c r="C1353" s="168">
        <f t="shared" si="89"/>
        <v>15260</v>
      </c>
      <c r="D1353" s="164">
        <f>'Order Form'!$N$2</f>
        <v>0</v>
      </c>
      <c r="E1353" s="165">
        <f>'Order Form'!$M$11</f>
        <v>0</v>
      </c>
      <c r="F1353" s="165" t="str">
        <f>IF(ISBLANK('Order Form'!$M$12),"",'Order Form'!$M$12)</f>
        <v/>
      </c>
      <c r="G1353" s="165">
        <f t="shared" ca="1" si="92"/>
        <v>41493</v>
      </c>
      <c r="H1353" s="166">
        <f>'Order Form'!$M$13</f>
        <v>0</v>
      </c>
      <c r="I1353" s="169">
        <f>'Order Form'!F308</f>
        <v>20</v>
      </c>
      <c r="J1353" s="164">
        <f>'Order Form'!M308</f>
        <v>0</v>
      </c>
      <c r="K1353" s="164" t="str">
        <f t="shared" si="90"/>
        <v>F</v>
      </c>
      <c r="L1353" s="164">
        <f>IF('Pricing + Order Summary'!$O$13&gt;=5000,14,IF('Pricing + Order Summary'!$O$13&gt;=3500,15,IF('Pricing + Order Summary'!$O$13&gt;=2500,16,IF('Pricing + Order Summary'!$O$13&gt;=1000,23,21))))</f>
        <v>21</v>
      </c>
      <c r="M1353" s="164" t="str">
        <f t="shared" si="91"/>
        <v>SPR2014-3-0</v>
      </c>
    </row>
    <row r="1354" spans="1:13">
      <c r="A1354" s="167">
        <f>'Order Form'!A309</f>
        <v>15261</v>
      </c>
      <c r="B1354" s="167">
        <f>'Order Form'!A309</f>
        <v>15261</v>
      </c>
      <c r="C1354" s="168">
        <f t="shared" si="89"/>
        <v>15261</v>
      </c>
      <c r="D1354" s="164">
        <f>'Order Form'!$N$2</f>
        <v>0</v>
      </c>
      <c r="E1354" s="165">
        <f>'Order Form'!$M$11</f>
        <v>0</v>
      </c>
      <c r="F1354" s="165" t="str">
        <f>IF(ISBLANK('Order Form'!$M$12),"",'Order Form'!$M$12)</f>
        <v/>
      </c>
      <c r="G1354" s="165">
        <f t="shared" ca="1" si="92"/>
        <v>41493</v>
      </c>
      <c r="H1354" s="166">
        <f>'Order Form'!$M$13</f>
        <v>0</v>
      </c>
      <c r="I1354" s="169">
        <f>'Order Form'!F309</f>
        <v>20</v>
      </c>
      <c r="J1354" s="164">
        <f>'Order Form'!M309</f>
        <v>0</v>
      </c>
      <c r="K1354" s="164" t="str">
        <f t="shared" si="90"/>
        <v>F</v>
      </c>
      <c r="L1354" s="164">
        <f>IF('Pricing + Order Summary'!$O$13&gt;=5000,14,IF('Pricing + Order Summary'!$O$13&gt;=3500,15,IF('Pricing + Order Summary'!$O$13&gt;=2500,16,IF('Pricing + Order Summary'!$O$13&gt;=1000,23,21))))</f>
        <v>21</v>
      </c>
      <c r="M1354" s="164" t="str">
        <f t="shared" si="91"/>
        <v>SPR2014-3-0</v>
      </c>
    </row>
    <row r="1355" spans="1:13">
      <c r="A1355" s="167">
        <f>'Order Form'!A310</f>
        <v>15262</v>
      </c>
      <c r="B1355" s="167">
        <f>'Order Form'!A310</f>
        <v>15262</v>
      </c>
      <c r="C1355" s="168">
        <f t="shared" si="89"/>
        <v>15262</v>
      </c>
      <c r="D1355" s="164">
        <f>'Order Form'!$N$2</f>
        <v>0</v>
      </c>
      <c r="E1355" s="165">
        <f>'Order Form'!$M$11</f>
        <v>0</v>
      </c>
      <c r="F1355" s="165" t="str">
        <f>IF(ISBLANK('Order Form'!$M$12),"",'Order Form'!$M$12)</f>
        <v/>
      </c>
      <c r="G1355" s="165">
        <f t="shared" ca="1" si="92"/>
        <v>41493</v>
      </c>
      <c r="H1355" s="166">
        <f>'Order Form'!$M$13</f>
        <v>0</v>
      </c>
      <c r="I1355" s="169">
        <f>'Order Form'!F310</f>
        <v>20</v>
      </c>
      <c r="J1355" s="164">
        <f>'Order Form'!M310</f>
        <v>0</v>
      </c>
      <c r="K1355" s="164" t="str">
        <f t="shared" si="90"/>
        <v>F</v>
      </c>
      <c r="L1355" s="164">
        <f>IF('Pricing + Order Summary'!$O$13&gt;=5000,14,IF('Pricing + Order Summary'!$O$13&gt;=3500,15,IF('Pricing + Order Summary'!$O$13&gt;=2500,16,IF('Pricing + Order Summary'!$O$13&gt;=1000,23,21))))</f>
        <v>21</v>
      </c>
      <c r="M1355" s="164" t="str">
        <f t="shared" si="91"/>
        <v>SPR2014-3-0</v>
      </c>
    </row>
    <row r="1356" spans="1:13">
      <c r="A1356" s="167">
        <f>'Order Form'!A311</f>
        <v>15287</v>
      </c>
      <c r="B1356" s="167">
        <f>'Order Form'!A311</f>
        <v>15287</v>
      </c>
      <c r="C1356" s="168">
        <f t="shared" si="89"/>
        <v>15287</v>
      </c>
      <c r="D1356" s="164">
        <f>'Order Form'!$N$2</f>
        <v>0</v>
      </c>
      <c r="E1356" s="165">
        <f>'Order Form'!$M$11</f>
        <v>0</v>
      </c>
      <c r="F1356" s="165" t="str">
        <f>IF(ISBLANK('Order Form'!$M$12),"",'Order Form'!$M$12)</f>
        <v/>
      </c>
      <c r="G1356" s="165">
        <f t="shared" ca="1" si="92"/>
        <v>41493</v>
      </c>
      <c r="H1356" s="166">
        <f>'Order Form'!$M$13</f>
        <v>0</v>
      </c>
      <c r="I1356" s="169">
        <f>'Order Form'!F311</f>
        <v>20</v>
      </c>
      <c r="J1356" s="164">
        <f>'Order Form'!M311</f>
        <v>0</v>
      </c>
      <c r="K1356" s="164" t="str">
        <f t="shared" si="90"/>
        <v>F</v>
      </c>
      <c r="L1356" s="164">
        <f>IF('Pricing + Order Summary'!$O$13&gt;=5000,14,IF('Pricing + Order Summary'!$O$13&gt;=3500,15,IF('Pricing + Order Summary'!$O$13&gt;=2500,16,IF('Pricing + Order Summary'!$O$13&gt;=1000,23,21))))</f>
        <v>21</v>
      </c>
      <c r="M1356" s="164" t="str">
        <f t="shared" si="91"/>
        <v>SPR2014-3-0</v>
      </c>
    </row>
    <row r="1357" spans="1:13">
      <c r="A1357" s="167">
        <f>'Order Form'!A312</f>
        <v>15288</v>
      </c>
      <c r="B1357" s="167">
        <f>'Order Form'!A312</f>
        <v>15288</v>
      </c>
      <c r="C1357" s="168">
        <f t="shared" si="89"/>
        <v>15288</v>
      </c>
      <c r="D1357" s="164">
        <f>'Order Form'!$N$2</f>
        <v>0</v>
      </c>
      <c r="E1357" s="165">
        <f>'Order Form'!$M$11</f>
        <v>0</v>
      </c>
      <c r="F1357" s="165" t="str">
        <f>IF(ISBLANK('Order Form'!$M$12),"",'Order Form'!$M$12)</f>
        <v/>
      </c>
      <c r="G1357" s="165">
        <f t="shared" ca="1" si="92"/>
        <v>41493</v>
      </c>
      <c r="H1357" s="166">
        <f>'Order Form'!$M$13</f>
        <v>0</v>
      </c>
      <c r="I1357" s="169">
        <f>'Order Form'!F312</f>
        <v>20</v>
      </c>
      <c r="J1357" s="164">
        <f>'Order Form'!M312</f>
        <v>0</v>
      </c>
      <c r="K1357" s="164" t="str">
        <f t="shared" si="90"/>
        <v>F</v>
      </c>
      <c r="L1357" s="164">
        <f>IF('Pricing + Order Summary'!$O$13&gt;=5000,14,IF('Pricing + Order Summary'!$O$13&gt;=3500,15,IF('Pricing + Order Summary'!$O$13&gt;=2500,16,IF('Pricing + Order Summary'!$O$13&gt;=1000,23,21))))</f>
        <v>21</v>
      </c>
      <c r="M1357" s="164" t="str">
        <f t="shared" si="91"/>
        <v>SPR2014-3-0</v>
      </c>
    </row>
    <row r="1358" spans="1:13">
      <c r="A1358" s="167">
        <f>'Order Form'!A313</f>
        <v>15289</v>
      </c>
      <c r="B1358" s="167">
        <f>'Order Form'!A313</f>
        <v>15289</v>
      </c>
      <c r="C1358" s="168">
        <f t="shared" si="89"/>
        <v>15289</v>
      </c>
      <c r="D1358" s="164">
        <f>'Order Form'!$N$2</f>
        <v>0</v>
      </c>
      <c r="E1358" s="165">
        <f>'Order Form'!$M$11</f>
        <v>0</v>
      </c>
      <c r="F1358" s="165" t="str">
        <f>IF(ISBLANK('Order Form'!$M$12),"",'Order Form'!$M$12)</f>
        <v/>
      </c>
      <c r="G1358" s="165">
        <f t="shared" ca="1" si="92"/>
        <v>41493</v>
      </c>
      <c r="H1358" s="166">
        <f>'Order Form'!$M$13</f>
        <v>0</v>
      </c>
      <c r="I1358" s="169">
        <f>'Order Form'!F313</f>
        <v>20</v>
      </c>
      <c r="J1358" s="164">
        <f>'Order Form'!M313</f>
        <v>0</v>
      </c>
      <c r="K1358" s="164" t="str">
        <f t="shared" si="90"/>
        <v>F</v>
      </c>
      <c r="L1358" s="164">
        <f>IF('Pricing + Order Summary'!$O$13&gt;=5000,14,IF('Pricing + Order Summary'!$O$13&gt;=3500,15,IF('Pricing + Order Summary'!$O$13&gt;=2500,16,IF('Pricing + Order Summary'!$O$13&gt;=1000,23,21))))</f>
        <v>21</v>
      </c>
      <c r="M1358" s="164" t="str">
        <f t="shared" si="91"/>
        <v>SPR2014-3-0</v>
      </c>
    </row>
    <row r="1359" spans="1:13">
      <c r="A1359" s="167">
        <f>'Order Form'!A314</f>
        <v>107607</v>
      </c>
      <c r="B1359" s="167">
        <f>'Order Form'!A314</f>
        <v>107607</v>
      </c>
      <c r="C1359" s="168">
        <f t="shared" si="89"/>
        <v>107607</v>
      </c>
      <c r="D1359" s="164">
        <f>'Order Form'!$N$2</f>
        <v>0</v>
      </c>
      <c r="E1359" s="165">
        <f>'Order Form'!$M$11</f>
        <v>0</v>
      </c>
      <c r="F1359" s="165" t="str">
        <f>IF(ISBLANK('Order Form'!$M$12),"",'Order Form'!$M$12)</f>
        <v/>
      </c>
      <c r="G1359" s="165">
        <f t="shared" ca="1" si="92"/>
        <v>41493</v>
      </c>
      <c r="H1359" s="166">
        <f>'Order Form'!$M$13</f>
        <v>0</v>
      </c>
      <c r="I1359" s="169">
        <f>'Order Form'!F314</f>
        <v>18.5</v>
      </c>
      <c r="J1359" s="164">
        <f>'Order Form'!M314</f>
        <v>0</v>
      </c>
      <c r="K1359" s="164" t="str">
        <f t="shared" si="90"/>
        <v>F</v>
      </c>
      <c r="L1359" s="164">
        <f>IF('Pricing + Order Summary'!$O$13&gt;=5000,14,IF('Pricing + Order Summary'!$O$13&gt;=3500,15,IF('Pricing + Order Summary'!$O$13&gt;=2500,16,IF('Pricing + Order Summary'!$O$13&gt;=1000,23,21))))</f>
        <v>21</v>
      </c>
      <c r="M1359" s="164" t="str">
        <f t="shared" si="91"/>
        <v>SPR2014-3-0</v>
      </c>
    </row>
    <row r="1360" spans="1:13">
      <c r="A1360" s="167">
        <f>'Order Form'!A315</f>
        <v>107612</v>
      </c>
      <c r="B1360" s="167">
        <f>'Order Form'!A315</f>
        <v>107612</v>
      </c>
      <c r="C1360" s="168">
        <f t="shared" si="89"/>
        <v>107612</v>
      </c>
      <c r="D1360" s="164">
        <f>'Order Form'!$N$2</f>
        <v>0</v>
      </c>
      <c r="E1360" s="165">
        <f>'Order Form'!$M$11</f>
        <v>0</v>
      </c>
      <c r="F1360" s="165" t="str">
        <f>IF(ISBLANK('Order Form'!$M$12),"",'Order Form'!$M$12)</f>
        <v/>
      </c>
      <c r="G1360" s="165">
        <f t="shared" ca="1" si="92"/>
        <v>41493</v>
      </c>
      <c r="H1360" s="166">
        <f>'Order Form'!$M$13</f>
        <v>0</v>
      </c>
      <c r="I1360" s="169">
        <f>'Order Form'!F315</f>
        <v>18.5</v>
      </c>
      <c r="J1360" s="164">
        <f>'Order Form'!M315</f>
        <v>0</v>
      </c>
      <c r="K1360" s="164" t="str">
        <f t="shared" si="90"/>
        <v>F</v>
      </c>
      <c r="L1360" s="164">
        <f>IF('Pricing + Order Summary'!$O$13&gt;=5000,14,IF('Pricing + Order Summary'!$O$13&gt;=3500,15,IF('Pricing + Order Summary'!$O$13&gt;=2500,16,IF('Pricing + Order Summary'!$O$13&gt;=1000,23,21))))</f>
        <v>21</v>
      </c>
      <c r="M1360" s="164" t="str">
        <f t="shared" si="91"/>
        <v>SPR2014-3-0</v>
      </c>
    </row>
    <row r="1361" spans="1:13">
      <c r="A1361" s="167">
        <f>'Order Form'!A316</f>
        <v>107613</v>
      </c>
      <c r="B1361" s="167">
        <f>'Order Form'!A316</f>
        <v>107613</v>
      </c>
      <c r="C1361" s="168">
        <f t="shared" si="89"/>
        <v>107613</v>
      </c>
      <c r="D1361" s="164">
        <f>'Order Form'!$N$2</f>
        <v>0</v>
      </c>
      <c r="E1361" s="165">
        <f>'Order Form'!$M$11</f>
        <v>0</v>
      </c>
      <c r="F1361" s="165" t="str">
        <f>IF(ISBLANK('Order Form'!$M$12),"",'Order Form'!$M$12)</f>
        <v/>
      </c>
      <c r="G1361" s="165">
        <f t="shared" ca="1" si="92"/>
        <v>41493</v>
      </c>
      <c r="H1361" s="166">
        <f>'Order Form'!$M$13</f>
        <v>0</v>
      </c>
      <c r="I1361" s="169">
        <f>'Order Form'!F316</f>
        <v>18.5</v>
      </c>
      <c r="J1361" s="164">
        <f>'Order Form'!M316</f>
        <v>0</v>
      </c>
      <c r="K1361" s="164" t="str">
        <f t="shared" si="90"/>
        <v>F</v>
      </c>
      <c r="L1361" s="164">
        <f>IF('Pricing + Order Summary'!$O$13&gt;=5000,14,IF('Pricing + Order Summary'!$O$13&gt;=3500,15,IF('Pricing + Order Summary'!$O$13&gt;=2500,16,IF('Pricing + Order Summary'!$O$13&gt;=1000,23,21))))</f>
        <v>21</v>
      </c>
      <c r="M1361" s="164" t="str">
        <f t="shared" si="91"/>
        <v>SPR2014-3-0</v>
      </c>
    </row>
    <row r="1362" spans="1:13">
      <c r="A1362" s="167">
        <f>'Order Form'!A317</f>
        <v>105812</v>
      </c>
      <c r="B1362" s="167">
        <f>'Order Form'!A317</f>
        <v>105812</v>
      </c>
      <c r="C1362" s="168">
        <f t="shared" si="89"/>
        <v>105812</v>
      </c>
      <c r="D1362" s="164">
        <f>'Order Form'!$N$2</f>
        <v>0</v>
      </c>
      <c r="E1362" s="165">
        <f>'Order Form'!$M$11</f>
        <v>0</v>
      </c>
      <c r="F1362" s="165" t="str">
        <f>IF(ISBLANK('Order Form'!$M$12),"",'Order Form'!$M$12)</f>
        <v/>
      </c>
      <c r="G1362" s="165">
        <f t="shared" ca="1" si="92"/>
        <v>41493</v>
      </c>
      <c r="H1362" s="166">
        <f>'Order Form'!$M$13</f>
        <v>0</v>
      </c>
      <c r="I1362" s="169">
        <f>'Order Form'!F317</f>
        <v>19.5</v>
      </c>
      <c r="J1362" s="164">
        <f>'Order Form'!M317</f>
        <v>0</v>
      </c>
      <c r="K1362" s="164" t="str">
        <f t="shared" si="90"/>
        <v>F</v>
      </c>
      <c r="L1362" s="164">
        <f>IF('Pricing + Order Summary'!$O$13&gt;=5000,14,IF('Pricing + Order Summary'!$O$13&gt;=3500,15,IF('Pricing + Order Summary'!$O$13&gt;=2500,16,IF('Pricing + Order Summary'!$O$13&gt;=1000,23,21))))</f>
        <v>21</v>
      </c>
      <c r="M1362" s="164" t="str">
        <f t="shared" si="91"/>
        <v>SPR2014-3-0</v>
      </c>
    </row>
    <row r="1363" spans="1:13">
      <c r="A1363" s="167">
        <f>'Order Form'!A318</f>
        <v>105811</v>
      </c>
      <c r="B1363" s="167">
        <f>'Order Form'!A318</f>
        <v>105811</v>
      </c>
      <c r="C1363" s="168">
        <f t="shared" si="89"/>
        <v>105811</v>
      </c>
      <c r="D1363" s="164">
        <f>'Order Form'!$N$2</f>
        <v>0</v>
      </c>
      <c r="E1363" s="165">
        <f>'Order Form'!$M$11</f>
        <v>0</v>
      </c>
      <c r="F1363" s="165" t="str">
        <f>IF(ISBLANK('Order Form'!$M$12),"",'Order Form'!$M$12)</f>
        <v/>
      </c>
      <c r="G1363" s="165">
        <f t="shared" ca="1" si="92"/>
        <v>41493</v>
      </c>
      <c r="H1363" s="166">
        <f>'Order Form'!$M$13</f>
        <v>0</v>
      </c>
      <c r="I1363" s="169">
        <f>'Order Form'!F318</f>
        <v>19.5</v>
      </c>
      <c r="J1363" s="164">
        <f>'Order Form'!M318</f>
        <v>0</v>
      </c>
      <c r="K1363" s="164" t="str">
        <f t="shared" si="90"/>
        <v>F</v>
      </c>
      <c r="L1363" s="164">
        <f>IF('Pricing + Order Summary'!$O$13&gt;=5000,14,IF('Pricing + Order Summary'!$O$13&gt;=3500,15,IF('Pricing + Order Summary'!$O$13&gt;=2500,16,IF('Pricing + Order Summary'!$O$13&gt;=1000,23,21))))</f>
        <v>21</v>
      </c>
      <c r="M1363" s="164" t="str">
        <f t="shared" si="91"/>
        <v>SPR2014-3-0</v>
      </c>
    </row>
    <row r="1364" spans="1:13">
      <c r="A1364" s="167">
        <f>'Order Form'!A319</f>
        <v>107581</v>
      </c>
      <c r="B1364" s="167">
        <f>'Order Form'!A319</f>
        <v>107581</v>
      </c>
      <c r="C1364" s="168">
        <f t="shared" si="89"/>
        <v>107581</v>
      </c>
      <c r="D1364" s="164">
        <f>'Order Form'!$N$2</f>
        <v>0</v>
      </c>
      <c r="E1364" s="165">
        <f>'Order Form'!$M$11</f>
        <v>0</v>
      </c>
      <c r="F1364" s="165" t="str">
        <f>IF(ISBLANK('Order Form'!$M$12),"",'Order Form'!$M$12)</f>
        <v/>
      </c>
      <c r="G1364" s="165">
        <f t="shared" ca="1" si="92"/>
        <v>41493</v>
      </c>
      <c r="H1364" s="166">
        <f>'Order Form'!$M$13</f>
        <v>0</v>
      </c>
      <c r="I1364" s="169">
        <f>'Order Form'!F319</f>
        <v>19.5</v>
      </c>
      <c r="J1364" s="164">
        <f>'Order Form'!M319</f>
        <v>0</v>
      </c>
      <c r="K1364" s="164" t="str">
        <f t="shared" si="90"/>
        <v>F</v>
      </c>
      <c r="L1364" s="164">
        <f>IF('Pricing + Order Summary'!$O$13&gt;=5000,14,IF('Pricing + Order Summary'!$O$13&gt;=3500,15,IF('Pricing + Order Summary'!$O$13&gt;=2500,16,IF('Pricing + Order Summary'!$O$13&gt;=1000,23,21))))</f>
        <v>21</v>
      </c>
      <c r="M1364" s="164" t="str">
        <f t="shared" si="91"/>
        <v>SPR2014-3-0</v>
      </c>
    </row>
    <row r="1365" spans="1:13">
      <c r="A1365" s="167">
        <f>'Order Form'!A320</f>
        <v>107605</v>
      </c>
      <c r="B1365" s="167">
        <f>'Order Form'!A320</f>
        <v>107605</v>
      </c>
      <c r="C1365" s="168">
        <f t="shared" si="89"/>
        <v>107605</v>
      </c>
      <c r="D1365" s="164">
        <f>'Order Form'!$N$2</f>
        <v>0</v>
      </c>
      <c r="E1365" s="165">
        <f>'Order Form'!$M$11</f>
        <v>0</v>
      </c>
      <c r="F1365" s="165" t="str">
        <f>IF(ISBLANK('Order Form'!$M$12),"",'Order Form'!$M$12)</f>
        <v/>
      </c>
      <c r="G1365" s="165">
        <f t="shared" ca="1" si="92"/>
        <v>41493</v>
      </c>
      <c r="H1365" s="166">
        <f>'Order Form'!$M$13</f>
        <v>0</v>
      </c>
      <c r="I1365" s="169">
        <f>'Order Form'!F320</f>
        <v>19.5</v>
      </c>
      <c r="J1365" s="164">
        <f>'Order Form'!M320</f>
        <v>0</v>
      </c>
      <c r="K1365" s="164" t="str">
        <f t="shared" si="90"/>
        <v>F</v>
      </c>
      <c r="L1365" s="164">
        <f>IF('Pricing + Order Summary'!$O$13&gt;=5000,14,IF('Pricing + Order Summary'!$O$13&gt;=3500,15,IF('Pricing + Order Summary'!$O$13&gt;=2500,16,IF('Pricing + Order Summary'!$O$13&gt;=1000,23,21))))</f>
        <v>21</v>
      </c>
      <c r="M1365" s="164" t="str">
        <f t="shared" si="91"/>
        <v>SPR2014-3-0</v>
      </c>
    </row>
    <row r="1366" spans="1:13">
      <c r="A1366" s="167">
        <f>'Order Form'!A321</f>
        <v>100054</v>
      </c>
      <c r="B1366" s="167">
        <f>'Order Form'!A321</f>
        <v>100054</v>
      </c>
      <c r="C1366" s="168">
        <f t="shared" si="89"/>
        <v>100054</v>
      </c>
      <c r="D1366" s="164">
        <f>'Order Form'!$N$2</f>
        <v>0</v>
      </c>
      <c r="E1366" s="165">
        <f>'Order Form'!$M$11</f>
        <v>0</v>
      </c>
      <c r="F1366" s="165" t="str">
        <f>IF(ISBLANK('Order Form'!$M$12),"",'Order Form'!$M$12)</f>
        <v/>
      </c>
      <c r="G1366" s="165">
        <f t="shared" ca="1" si="92"/>
        <v>41493</v>
      </c>
      <c r="H1366" s="166">
        <f>'Order Form'!$M$13</f>
        <v>0</v>
      </c>
      <c r="I1366" s="169">
        <f>'Order Form'!F321</f>
        <v>19.5</v>
      </c>
      <c r="J1366" s="164">
        <f>'Order Form'!M321</f>
        <v>0</v>
      </c>
      <c r="K1366" s="164" t="str">
        <f t="shared" si="90"/>
        <v>F</v>
      </c>
      <c r="L1366" s="164">
        <f>IF('Pricing + Order Summary'!$O$13&gt;=5000,14,IF('Pricing + Order Summary'!$O$13&gt;=3500,15,IF('Pricing + Order Summary'!$O$13&gt;=2500,16,IF('Pricing + Order Summary'!$O$13&gt;=1000,23,21))))</f>
        <v>21</v>
      </c>
      <c r="M1366" s="164" t="str">
        <f t="shared" si="91"/>
        <v>SPR2014-3-0</v>
      </c>
    </row>
    <row r="1367" spans="1:13">
      <c r="A1367" s="167">
        <f>'Order Form'!A322</f>
        <v>104775</v>
      </c>
      <c r="B1367" s="167">
        <f>'Order Form'!A322</f>
        <v>104775</v>
      </c>
      <c r="C1367" s="168">
        <f t="shared" si="89"/>
        <v>104775</v>
      </c>
      <c r="D1367" s="164">
        <f>'Order Form'!$N$2</f>
        <v>0</v>
      </c>
      <c r="E1367" s="165">
        <f>'Order Form'!$M$11</f>
        <v>0</v>
      </c>
      <c r="F1367" s="165" t="str">
        <f>IF(ISBLANK('Order Form'!$M$12),"",'Order Form'!$M$12)</f>
        <v/>
      </c>
      <c r="G1367" s="165">
        <f t="shared" ca="1" si="92"/>
        <v>41493</v>
      </c>
      <c r="H1367" s="166">
        <f>'Order Form'!$M$13</f>
        <v>0</v>
      </c>
      <c r="I1367" s="169">
        <f>'Order Form'!F322</f>
        <v>19.5</v>
      </c>
      <c r="J1367" s="164">
        <f>'Order Form'!M322</f>
        <v>0</v>
      </c>
      <c r="K1367" s="164" t="str">
        <f t="shared" si="90"/>
        <v>F</v>
      </c>
      <c r="L1367" s="164">
        <f>IF('Pricing + Order Summary'!$O$13&gt;=5000,14,IF('Pricing + Order Summary'!$O$13&gt;=3500,15,IF('Pricing + Order Summary'!$O$13&gt;=2500,16,IF('Pricing + Order Summary'!$O$13&gt;=1000,23,21))))</f>
        <v>21</v>
      </c>
      <c r="M1367" s="164" t="str">
        <f t="shared" si="91"/>
        <v>SPR2014-3-0</v>
      </c>
    </row>
    <row r="1368" spans="1:13">
      <c r="A1368" s="167">
        <f>'Order Form'!A323</f>
        <v>105681</v>
      </c>
      <c r="B1368" s="167">
        <f>'Order Form'!A323</f>
        <v>105681</v>
      </c>
      <c r="C1368" s="168">
        <f t="shared" si="89"/>
        <v>105681</v>
      </c>
      <c r="D1368" s="164">
        <f>'Order Form'!$N$2</f>
        <v>0</v>
      </c>
      <c r="E1368" s="165">
        <f>'Order Form'!$M$11</f>
        <v>0</v>
      </c>
      <c r="F1368" s="165" t="str">
        <f>IF(ISBLANK('Order Form'!$M$12),"",'Order Form'!$M$12)</f>
        <v/>
      </c>
      <c r="G1368" s="165">
        <f t="shared" ca="1" si="92"/>
        <v>41493</v>
      </c>
      <c r="H1368" s="166">
        <f>'Order Form'!$M$13</f>
        <v>0</v>
      </c>
      <c r="I1368" s="169">
        <f>'Order Form'!F323</f>
        <v>24.75</v>
      </c>
      <c r="J1368" s="164">
        <f>'Order Form'!M323</f>
        <v>0</v>
      </c>
      <c r="K1368" s="164" t="str">
        <f t="shared" si="90"/>
        <v>F</v>
      </c>
      <c r="L1368" s="164">
        <f>IF('Pricing + Order Summary'!$O$13&gt;=5000,14,IF('Pricing + Order Summary'!$O$13&gt;=3500,15,IF('Pricing + Order Summary'!$O$13&gt;=2500,16,IF('Pricing + Order Summary'!$O$13&gt;=1000,23,21))))</f>
        <v>21</v>
      </c>
      <c r="M1368" s="164" t="str">
        <f t="shared" si="91"/>
        <v>SPR2014-3-0</v>
      </c>
    </row>
    <row r="1369" spans="1:13">
      <c r="A1369" s="167">
        <f>'Order Form'!A324</f>
        <v>105684</v>
      </c>
      <c r="B1369" s="167">
        <f>'Order Form'!A324</f>
        <v>105684</v>
      </c>
      <c r="C1369" s="168">
        <f t="shared" si="89"/>
        <v>105684</v>
      </c>
      <c r="D1369" s="164">
        <f>'Order Form'!$N$2</f>
        <v>0</v>
      </c>
      <c r="E1369" s="165">
        <f>'Order Form'!$M$11</f>
        <v>0</v>
      </c>
      <c r="F1369" s="165" t="str">
        <f>IF(ISBLANK('Order Form'!$M$12),"",'Order Form'!$M$12)</f>
        <v/>
      </c>
      <c r="G1369" s="165">
        <f t="shared" ca="1" si="92"/>
        <v>41493</v>
      </c>
      <c r="H1369" s="166">
        <f>'Order Form'!$M$13</f>
        <v>0</v>
      </c>
      <c r="I1369" s="169">
        <f>'Order Form'!F324</f>
        <v>24.75</v>
      </c>
      <c r="J1369" s="164">
        <f>'Order Form'!M324</f>
        <v>0</v>
      </c>
      <c r="K1369" s="164" t="str">
        <f t="shared" si="90"/>
        <v>F</v>
      </c>
      <c r="L1369" s="164">
        <f>IF('Pricing + Order Summary'!$O$13&gt;=5000,14,IF('Pricing + Order Summary'!$O$13&gt;=3500,15,IF('Pricing + Order Summary'!$O$13&gt;=2500,16,IF('Pricing + Order Summary'!$O$13&gt;=1000,23,21))))</f>
        <v>21</v>
      </c>
      <c r="M1369" s="164" t="str">
        <f t="shared" si="91"/>
        <v>SPR2014-3-0</v>
      </c>
    </row>
    <row r="1370" spans="1:13">
      <c r="A1370" s="167">
        <f>'Order Form'!A325</f>
        <v>105682</v>
      </c>
      <c r="B1370" s="167">
        <f>'Order Form'!A325</f>
        <v>105682</v>
      </c>
      <c r="C1370" s="168">
        <f t="shared" si="89"/>
        <v>105682</v>
      </c>
      <c r="D1370" s="164">
        <f>'Order Form'!$N$2</f>
        <v>0</v>
      </c>
      <c r="E1370" s="165">
        <f>'Order Form'!$M$11</f>
        <v>0</v>
      </c>
      <c r="F1370" s="165" t="str">
        <f>IF(ISBLANK('Order Form'!$M$12),"",'Order Form'!$M$12)</f>
        <v/>
      </c>
      <c r="G1370" s="165">
        <f t="shared" ca="1" si="92"/>
        <v>41493</v>
      </c>
      <c r="H1370" s="166">
        <f>'Order Form'!$M$13</f>
        <v>0</v>
      </c>
      <c r="I1370" s="169">
        <f>'Order Form'!F325</f>
        <v>24.75</v>
      </c>
      <c r="J1370" s="164">
        <f>'Order Form'!M325</f>
        <v>0</v>
      </c>
      <c r="K1370" s="164" t="str">
        <f t="shared" si="90"/>
        <v>F</v>
      </c>
      <c r="L1370" s="164">
        <f>IF('Pricing + Order Summary'!$O$13&gt;=5000,14,IF('Pricing + Order Summary'!$O$13&gt;=3500,15,IF('Pricing + Order Summary'!$O$13&gt;=2500,16,IF('Pricing + Order Summary'!$O$13&gt;=1000,23,21))))</f>
        <v>21</v>
      </c>
      <c r="M1370" s="164" t="str">
        <f t="shared" si="91"/>
        <v>SPR2014-3-0</v>
      </c>
    </row>
    <row r="1371" spans="1:13">
      <c r="A1371" s="167">
        <f>'Order Form'!A326</f>
        <v>105683</v>
      </c>
      <c r="B1371" s="167">
        <f>'Order Form'!A326</f>
        <v>105683</v>
      </c>
      <c r="C1371" s="168">
        <f t="shared" si="89"/>
        <v>105683</v>
      </c>
      <c r="D1371" s="164">
        <f>'Order Form'!$N$2</f>
        <v>0</v>
      </c>
      <c r="E1371" s="165">
        <f>'Order Form'!$M$11</f>
        <v>0</v>
      </c>
      <c r="F1371" s="165" t="str">
        <f>IF(ISBLANK('Order Form'!$M$12),"",'Order Form'!$M$12)</f>
        <v/>
      </c>
      <c r="G1371" s="165">
        <f t="shared" ca="1" si="92"/>
        <v>41493</v>
      </c>
      <c r="H1371" s="166">
        <f>'Order Form'!$M$13</f>
        <v>0</v>
      </c>
      <c r="I1371" s="169">
        <f>'Order Form'!F326</f>
        <v>24.75</v>
      </c>
      <c r="J1371" s="164">
        <f>'Order Form'!M326</f>
        <v>0</v>
      </c>
      <c r="K1371" s="164" t="str">
        <f t="shared" si="90"/>
        <v>F</v>
      </c>
      <c r="L1371" s="164">
        <f>IF('Pricing + Order Summary'!$O$13&gt;=5000,14,IF('Pricing + Order Summary'!$O$13&gt;=3500,15,IF('Pricing + Order Summary'!$O$13&gt;=2500,16,IF('Pricing + Order Summary'!$O$13&gt;=1000,23,21))))</f>
        <v>21</v>
      </c>
      <c r="M1371" s="164" t="str">
        <f t="shared" si="91"/>
        <v>SPR2014-3-0</v>
      </c>
    </row>
    <row r="1372" spans="1:13">
      <c r="A1372" s="167">
        <f>'Order Form'!A327</f>
        <v>105658</v>
      </c>
      <c r="B1372" s="167">
        <f>'Order Form'!A327</f>
        <v>105658</v>
      </c>
      <c r="C1372" s="168">
        <f t="shared" si="89"/>
        <v>105658</v>
      </c>
      <c r="D1372" s="164">
        <f>'Order Form'!$N$2</f>
        <v>0</v>
      </c>
      <c r="E1372" s="165">
        <f>'Order Form'!$M$11</f>
        <v>0</v>
      </c>
      <c r="F1372" s="165" t="str">
        <f>IF(ISBLANK('Order Form'!$M$12),"",'Order Form'!$M$12)</f>
        <v/>
      </c>
      <c r="G1372" s="165">
        <f t="shared" ca="1" si="92"/>
        <v>41493</v>
      </c>
      <c r="H1372" s="166">
        <f>'Order Form'!$M$13</f>
        <v>0</v>
      </c>
      <c r="I1372" s="169">
        <f>'Order Form'!F327</f>
        <v>10</v>
      </c>
      <c r="J1372" s="164">
        <f>'Order Form'!M327</f>
        <v>0</v>
      </c>
      <c r="K1372" s="164" t="str">
        <f t="shared" si="90"/>
        <v>F</v>
      </c>
      <c r="L1372" s="164">
        <f>IF('Pricing + Order Summary'!$O$13&gt;=5000,14,IF('Pricing + Order Summary'!$O$13&gt;=3500,15,IF('Pricing + Order Summary'!$O$13&gt;=2500,16,IF('Pricing + Order Summary'!$O$13&gt;=1000,23,21))))</f>
        <v>21</v>
      </c>
      <c r="M1372" s="164" t="str">
        <f t="shared" si="91"/>
        <v>SPR2014-3-0</v>
      </c>
    </row>
    <row r="1373" spans="1:13">
      <c r="A1373" s="167">
        <f>'Order Form'!A328</f>
        <v>105660</v>
      </c>
      <c r="B1373" s="167">
        <f>'Order Form'!A328</f>
        <v>105660</v>
      </c>
      <c r="C1373" s="168">
        <f t="shared" si="89"/>
        <v>105660</v>
      </c>
      <c r="D1373" s="164">
        <f>'Order Form'!$N$2</f>
        <v>0</v>
      </c>
      <c r="E1373" s="165">
        <f>'Order Form'!$M$11</f>
        <v>0</v>
      </c>
      <c r="F1373" s="165" t="str">
        <f>IF(ISBLANK('Order Form'!$M$12),"",'Order Form'!$M$12)</f>
        <v/>
      </c>
      <c r="G1373" s="165">
        <f t="shared" ca="1" si="92"/>
        <v>41493</v>
      </c>
      <c r="H1373" s="166">
        <f>'Order Form'!$M$13</f>
        <v>0</v>
      </c>
      <c r="I1373" s="169">
        <f>'Order Form'!F328</f>
        <v>10</v>
      </c>
      <c r="J1373" s="164">
        <f>'Order Form'!M328</f>
        <v>0</v>
      </c>
      <c r="K1373" s="164" t="str">
        <f t="shared" si="90"/>
        <v>F</v>
      </c>
      <c r="L1373" s="164">
        <f>IF('Pricing + Order Summary'!$O$13&gt;=5000,14,IF('Pricing + Order Summary'!$O$13&gt;=3500,15,IF('Pricing + Order Summary'!$O$13&gt;=2500,16,IF('Pricing + Order Summary'!$O$13&gt;=1000,23,21))))</f>
        <v>21</v>
      </c>
      <c r="M1373" s="164" t="str">
        <f t="shared" si="91"/>
        <v>SPR2014-3-0</v>
      </c>
    </row>
    <row r="1374" spans="1:13">
      <c r="A1374" s="167">
        <f>'Order Form'!A329</f>
        <v>105656</v>
      </c>
      <c r="B1374" s="167">
        <f>'Order Form'!A329</f>
        <v>105656</v>
      </c>
      <c r="C1374" s="168">
        <f t="shared" si="89"/>
        <v>105656</v>
      </c>
      <c r="D1374" s="164">
        <f>'Order Form'!$N$2</f>
        <v>0</v>
      </c>
      <c r="E1374" s="165">
        <f>'Order Form'!$M$11</f>
        <v>0</v>
      </c>
      <c r="F1374" s="165" t="str">
        <f>IF(ISBLANK('Order Form'!$M$12),"",'Order Form'!$M$12)</f>
        <v/>
      </c>
      <c r="G1374" s="165">
        <f t="shared" ca="1" si="92"/>
        <v>41493</v>
      </c>
      <c r="H1374" s="166">
        <f>'Order Form'!$M$13</f>
        <v>0</v>
      </c>
      <c r="I1374" s="169">
        <f>'Order Form'!F329</f>
        <v>10</v>
      </c>
      <c r="J1374" s="164">
        <f>'Order Form'!M329</f>
        <v>0</v>
      </c>
      <c r="K1374" s="164" t="str">
        <f t="shared" si="90"/>
        <v>F</v>
      </c>
      <c r="L1374" s="164">
        <f>IF('Pricing + Order Summary'!$O$13&gt;=5000,14,IF('Pricing + Order Summary'!$O$13&gt;=3500,15,IF('Pricing + Order Summary'!$O$13&gt;=2500,16,IF('Pricing + Order Summary'!$O$13&gt;=1000,23,21))))</f>
        <v>21</v>
      </c>
      <c r="M1374" s="164" t="str">
        <f t="shared" si="91"/>
        <v>SPR2014-3-0</v>
      </c>
    </row>
    <row r="1375" spans="1:13">
      <c r="A1375" s="167">
        <f>'Order Form'!A330</f>
        <v>100460</v>
      </c>
      <c r="B1375" s="167">
        <f>'Order Form'!A330</f>
        <v>100460</v>
      </c>
      <c r="C1375" s="168">
        <f t="shared" si="89"/>
        <v>100460</v>
      </c>
      <c r="D1375" s="164">
        <f>'Order Form'!$N$2</f>
        <v>0</v>
      </c>
      <c r="E1375" s="165">
        <f>'Order Form'!$M$11</f>
        <v>0</v>
      </c>
      <c r="F1375" s="165" t="str">
        <f>IF(ISBLANK('Order Form'!$M$12),"",'Order Form'!$M$12)</f>
        <v/>
      </c>
      <c r="G1375" s="165">
        <f t="shared" ca="1" si="92"/>
        <v>41493</v>
      </c>
      <c r="H1375" s="166">
        <f>'Order Form'!$M$13</f>
        <v>0</v>
      </c>
      <c r="I1375" s="169">
        <f>'Order Form'!F330</f>
        <v>10</v>
      </c>
      <c r="J1375" s="164">
        <f>'Order Form'!M330</f>
        <v>0</v>
      </c>
      <c r="K1375" s="164" t="str">
        <f t="shared" si="90"/>
        <v>F</v>
      </c>
      <c r="L1375" s="164">
        <f>IF('Pricing + Order Summary'!$O$13&gt;=5000,14,IF('Pricing + Order Summary'!$O$13&gt;=3500,15,IF('Pricing + Order Summary'!$O$13&gt;=2500,16,IF('Pricing + Order Summary'!$O$13&gt;=1000,23,21))))</f>
        <v>21</v>
      </c>
      <c r="M1375" s="164" t="str">
        <f t="shared" si="91"/>
        <v>SPR2014-3-0</v>
      </c>
    </row>
    <row r="1376" spans="1:13">
      <c r="A1376" s="167">
        <f>'Order Form'!A331</f>
        <v>104788</v>
      </c>
      <c r="B1376" s="167">
        <f>'Order Form'!A331</f>
        <v>104788</v>
      </c>
      <c r="C1376" s="168">
        <f t="shared" si="89"/>
        <v>104788</v>
      </c>
      <c r="D1376" s="164">
        <f>'Order Form'!$N$2</f>
        <v>0</v>
      </c>
      <c r="E1376" s="165">
        <f>'Order Form'!$M$11</f>
        <v>0</v>
      </c>
      <c r="F1376" s="165" t="str">
        <f>IF(ISBLANK('Order Form'!$M$12),"",'Order Form'!$M$12)</f>
        <v/>
      </c>
      <c r="G1376" s="165">
        <f t="shared" ca="1" si="92"/>
        <v>41493</v>
      </c>
      <c r="H1376" s="166">
        <f>'Order Form'!$M$13</f>
        <v>0</v>
      </c>
      <c r="I1376" s="169">
        <f>'Order Form'!F331</f>
        <v>10</v>
      </c>
      <c r="J1376" s="164">
        <f>'Order Form'!M331</f>
        <v>0</v>
      </c>
      <c r="K1376" s="164" t="str">
        <f t="shared" si="90"/>
        <v>F</v>
      </c>
      <c r="L1376" s="164">
        <f>IF('Pricing + Order Summary'!$O$13&gt;=5000,14,IF('Pricing + Order Summary'!$O$13&gt;=3500,15,IF('Pricing + Order Summary'!$O$13&gt;=2500,16,IF('Pricing + Order Summary'!$O$13&gt;=1000,23,21))))</f>
        <v>21</v>
      </c>
      <c r="M1376" s="164" t="str">
        <f t="shared" si="91"/>
        <v>SPR2014-3-0</v>
      </c>
    </row>
    <row r="1377" spans="1:13">
      <c r="A1377" s="167">
        <f>'Order Form'!A332</f>
        <v>100649</v>
      </c>
      <c r="B1377" s="167">
        <f>'Order Form'!A332</f>
        <v>100649</v>
      </c>
      <c r="C1377" s="168">
        <f t="shared" si="89"/>
        <v>100649</v>
      </c>
      <c r="D1377" s="164">
        <f>'Order Form'!$N$2</f>
        <v>0</v>
      </c>
      <c r="E1377" s="165">
        <f>'Order Form'!$M$11</f>
        <v>0</v>
      </c>
      <c r="F1377" s="165" t="str">
        <f>IF(ISBLANK('Order Form'!$M$12),"",'Order Form'!$M$12)</f>
        <v/>
      </c>
      <c r="G1377" s="165">
        <f t="shared" ca="1" si="92"/>
        <v>41493</v>
      </c>
      <c r="H1377" s="166">
        <f>'Order Form'!$M$13</f>
        <v>0</v>
      </c>
      <c r="I1377" s="169">
        <f>'Order Form'!F332</f>
        <v>10</v>
      </c>
      <c r="J1377" s="164">
        <f>'Order Form'!M332</f>
        <v>0</v>
      </c>
      <c r="K1377" s="164" t="str">
        <f t="shared" si="90"/>
        <v>F</v>
      </c>
      <c r="L1377" s="164">
        <f>IF('Pricing + Order Summary'!$O$13&gt;=5000,14,IF('Pricing + Order Summary'!$O$13&gt;=3500,15,IF('Pricing + Order Summary'!$O$13&gt;=2500,16,IF('Pricing + Order Summary'!$O$13&gt;=1000,23,21))))</f>
        <v>21</v>
      </c>
      <c r="M1377" s="164" t="str">
        <f t="shared" si="91"/>
        <v>SPR2014-3-0</v>
      </c>
    </row>
    <row r="1378" spans="1:13">
      <c r="A1378" s="167">
        <f>'Order Form'!A333</f>
        <v>104789</v>
      </c>
      <c r="B1378" s="167">
        <f>'Order Form'!A333</f>
        <v>104789</v>
      </c>
      <c r="C1378" s="168">
        <f t="shared" si="89"/>
        <v>104789</v>
      </c>
      <c r="D1378" s="164">
        <f>'Order Form'!$N$2</f>
        <v>0</v>
      </c>
      <c r="E1378" s="165">
        <f>'Order Form'!$M$11</f>
        <v>0</v>
      </c>
      <c r="F1378" s="165" t="str">
        <f>IF(ISBLANK('Order Form'!$M$12),"",'Order Form'!$M$12)</f>
        <v/>
      </c>
      <c r="G1378" s="165">
        <f t="shared" ca="1" si="92"/>
        <v>41493</v>
      </c>
      <c r="H1378" s="166">
        <f>'Order Form'!$M$13</f>
        <v>0</v>
      </c>
      <c r="I1378" s="169">
        <f>'Order Form'!F333</f>
        <v>10</v>
      </c>
      <c r="J1378" s="164">
        <f>'Order Form'!M333</f>
        <v>0</v>
      </c>
      <c r="K1378" s="164" t="str">
        <f t="shared" si="90"/>
        <v>F</v>
      </c>
      <c r="L1378" s="164">
        <f>IF('Pricing + Order Summary'!$O$13&gt;=5000,14,IF('Pricing + Order Summary'!$O$13&gt;=3500,15,IF('Pricing + Order Summary'!$O$13&gt;=2500,16,IF('Pricing + Order Summary'!$O$13&gt;=1000,23,21))))</f>
        <v>21</v>
      </c>
      <c r="M1378" s="164" t="str">
        <f t="shared" si="91"/>
        <v>SPR2014-3-0</v>
      </c>
    </row>
    <row r="1379" spans="1:13">
      <c r="A1379" s="167">
        <f>'Order Form'!A334</f>
        <v>100404</v>
      </c>
      <c r="B1379" s="167">
        <f>'Order Form'!A334</f>
        <v>100404</v>
      </c>
      <c r="C1379" s="168">
        <f t="shared" si="89"/>
        <v>100404</v>
      </c>
      <c r="D1379" s="164">
        <f>'Order Form'!$N$2</f>
        <v>0</v>
      </c>
      <c r="E1379" s="165">
        <f>'Order Form'!$M$11</f>
        <v>0</v>
      </c>
      <c r="F1379" s="165" t="str">
        <f>IF(ISBLANK('Order Form'!$M$12),"",'Order Form'!$M$12)</f>
        <v/>
      </c>
      <c r="G1379" s="165">
        <f t="shared" ca="1" si="92"/>
        <v>41493</v>
      </c>
      <c r="H1379" s="166">
        <f>'Order Form'!$M$13</f>
        <v>0</v>
      </c>
      <c r="I1379" s="169">
        <f>'Order Form'!F334</f>
        <v>10</v>
      </c>
      <c r="J1379" s="164">
        <f>'Order Form'!M334</f>
        <v>0</v>
      </c>
      <c r="K1379" s="164" t="str">
        <f t="shared" si="90"/>
        <v>F</v>
      </c>
      <c r="L1379" s="164">
        <f>IF('Pricing + Order Summary'!$O$13&gt;=5000,14,IF('Pricing + Order Summary'!$O$13&gt;=3500,15,IF('Pricing + Order Summary'!$O$13&gt;=2500,16,IF('Pricing + Order Summary'!$O$13&gt;=1000,23,21))))</f>
        <v>21</v>
      </c>
      <c r="M1379" s="164" t="str">
        <f t="shared" si="91"/>
        <v>SPR2014-3-0</v>
      </c>
    </row>
    <row r="1380" spans="1:13">
      <c r="A1380" s="167">
        <f>'Order Form'!A335</f>
        <v>100403</v>
      </c>
      <c r="B1380" s="167">
        <f>'Order Form'!A335</f>
        <v>100403</v>
      </c>
      <c r="C1380" s="168">
        <f t="shared" si="89"/>
        <v>100403</v>
      </c>
      <c r="D1380" s="164">
        <f>'Order Form'!$N$2</f>
        <v>0</v>
      </c>
      <c r="E1380" s="165">
        <f>'Order Form'!$M$11</f>
        <v>0</v>
      </c>
      <c r="F1380" s="165" t="str">
        <f>IF(ISBLANK('Order Form'!$M$12),"",'Order Form'!$M$12)</f>
        <v/>
      </c>
      <c r="G1380" s="165">
        <f t="shared" ca="1" si="92"/>
        <v>41493</v>
      </c>
      <c r="H1380" s="166">
        <f>'Order Form'!$M$13</f>
        <v>0</v>
      </c>
      <c r="I1380" s="169">
        <f>'Order Form'!F335</f>
        <v>10</v>
      </c>
      <c r="J1380" s="164">
        <f>'Order Form'!M335</f>
        <v>0</v>
      </c>
      <c r="K1380" s="164" t="str">
        <f t="shared" si="90"/>
        <v>F</v>
      </c>
      <c r="L1380" s="164">
        <f>IF('Pricing + Order Summary'!$O$13&gt;=5000,14,IF('Pricing + Order Summary'!$O$13&gt;=3500,15,IF('Pricing + Order Summary'!$O$13&gt;=2500,16,IF('Pricing + Order Summary'!$O$13&gt;=1000,23,21))))</f>
        <v>21</v>
      </c>
      <c r="M1380" s="164" t="str">
        <f t="shared" si="91"/>
        <v>SPR2014-3-0</v>
      </c>
    </row>
    <row r="1381" spans="1:13">
      <c r="A1381" s="167">
        <f>'Order Form'!A336</f>
        <v>100401</v>
      </c>
      <c r="B1381" s="167">
        <f>'Order Form'!A336</f>
        <v>100401</v>
      </c>
      <c r="C1381" s="168">
        <f t="shared" si="89"/>
        <v>100401</v>
      </c>
      <c r="D1381" s="164">
        <f>'Order Form'!$N$2</f>
        <v>0</v>
      </c>
      <c r="E1381" s="165">
        <f>'Order Form'!$M$11</f>
        <v>0</v>
      </c>
      <c r="F1381" s="165" t="str">
        <f>IF(ISBLANK('Order Form'!$M$12),"",'Order Form'!$M$12)</f>
        <v/>
      </c>
      <c r="G1381" s="165">
        <f t="shared" ca="1" si="92"/>
        <v>41493</v>
      </c>
      <c r="H1381" s="166">
        <f>'Order Form'!$M$13</f>
        <v>0</v>
      </c>
      <c r="I1381" s="169">
        <f>'Order Form'!F336</f>
        <v>10</v>
      </c>
      <c r="J1381" s="164">
        <f>'Order Form'!M336</f>
        <v>0</v>
      </c>
      <c r="K1381" s="164" t="str">
        <f t="shared" si="90"/>
        <v>F</v>
      </c>
      <c r="L1381" s="164">
        <f>IF('Pricing + Order Summary'!$O$13&gt;=5000,14,IF('Pricing + Order Summary'!$O$13&gt;=3500,15,IF('Pricing + Order Summary'!$O$13&gt;=2500,16,IF('Pricing + Order Summary'!$O$13&gt;=1000,23,21))))</f>
        <v>21</v>
      </c>
      <c r="M1381" s="164" t="str">
        <f t="shared" si="91"/>
        <v>SPR2014-3-0</v>
      </c>
    </row>
    <row r="1382" spans="1:13">
      <c r="A1382" s="167">
        <f>'Order Form'!A337</f>
        <v>100200</v>
      </c>
      <c r="B1382" s="167">
        <f>'Order Form'!A337</f>
        <v>100200</v>
      </c>
      <c r="C1382" s="168">
        <f t="shared" si="89"/>
        <v>100200</v>
      </c>
      <c r="D1382" s="164">
        <f>'Order Form'!$N$2</f>
        <v>0</v>
      </c>
      <c r="E1382" s="165">
        <f>'Order Form'!$M$11</f>
        <v>0</v>
      </c>
      <c r="F1382" s="165" t="str">
        <f>IF(ISBLANK('Order Form'!$M$12),"",'Order Form'!$M$12)</f>
        <v/>
      </c>
      <c r="G1382" s="165">
        <f t="shared" ca="1" si="92"/>
        <v>41493</v>
      </c>
      <c r="H1382" s="166">
        <f>'Order Form'!$M$13</f>
        <v>0</v>
      </c>
      <c r="I1382" s="169">
        <f>'Order Form'!F337</f>
        <v>10</v>
      </c>
      <c r="J1382" s="164">
        <f>'Order Form'!M337</f>
        <v>0</v>
      </c>
      <c r="K1382" s="164" t="str">
        <f t="shared" si="90"/>
        <v>F</v>
      </c>
      <c r="L1382" s="164">
        <f>IF('Pricing + Order Summary'!$O$13&gt;=5000,14,IF('Pricing + Order Summary'!$O$13&gt;=3500,15,IF('Pricing + Order Summary'!$O$13&gt;=2500,16,IF('Pricing + Order Summary'!$O$13&gt;=1000,23,21))))</f>
        <v>21</v>
      </c>
      <c r="M1382" s="164" t="str">
        <f t="shared" si="91"/>
        <v>SPR2014-3-0</v>
      </c>
    </row>
    <row r="1383" spans="1:13">
      <c r="A1383" s="167">
        <f>'Order Form'!A338</f>
        <v>100400</v>
      </c>
      <c r="B1383" s="167">
        <f>'Order Form'!A338</f>
        <v>100400</v>
      </c>
      <c r="C1383" s="168">
        <f t="shared" ref="C1383:C1446" si="93">IF(B1383=0,A1383,B1383)</f>
        <v>100400</v>
      </c>
      <c r="D1383" s="164">
        <f>'Order Form'!$N$2</f>
        <v>0</v>
      </c>
      <c r="E1383" s="165">
        <f>'Order Form'!$M$11</f>
        <v>0</v>
      </c>
      <c r="F1383" s="165" t="str">
        <f>IF(ISBLANK('Order Form'!$M$12),"",'Order Form'!$M$12)</f>
        <v/>
      </c>
      <c r="G1383" s="165">
        <f t="shared" ca="1" si="92"/>
        <v>41493</v>
      </c>
      <c r="H1383" s="166">
        <f>'Order Form'!$M$13</f>
        <v>0</v>
      </c>
      <c r="I1383" s="169">
        <f>'Order Form'!F338</f>
        <v>10</v>
      </c>
      <c r="J1383" s="164">
        <f>'Order Form'!M338</f>
        <v>0</v>
      </c>
      <c r="K1383" s="164" t="str">
        <f t="shared" ref="K1383:K1446" si="94">IF(J1383=0,"F","T")</f>
        <v>F</v>
      </c>
      <c r="L1383" s="164">
        <f>IF('Pricing + Order Summary'!$O$13&gt;=5000,14,IF('Pricing + Order Summary'!$O$13&gt;=3500,15,IF('Pricing + Order Summary'!$O$13&gt;=2500,16,IF('Pricing + Order Summary'!$O$13&gt;=1000,23,21))))</f>
        <v>21</v>
      </c>
      <c r="M1383" s="164" t="str">
        <f t="shared" ref="M1383:M1446" si="95">"SPR2014"&amp;"-3-"&amp;D1383</f>
        <v>SPR2014-3-0</v>
      </c>
    </row>
    <row r="1384" spans="1:13">
      <c r="A1384" s="167">
        <f>'Order Form'!A339</f>
        <v>105760</v>
      </c>
      <c r="B1384" s="167">
        <f>'Order Form'!A339</f>
        <v>105760</v>
      </c>
      <c r="C1384" s="168">
        <f t="shared" si="93"/>
        <v>105760</v>
      </c>
      <c r="D1384" s="164">
        <f>'Order Form'!$N$2</f>
        <v>0</v>
      </c>
      <c r="E1384" s="165">
        <f>'Order Form'!$M$11</f>
        <v>0</v>
      </c>
      <c r="F1384" s="165" t="str">
        <f>IF(ISBLANK('Order Form'!$M$12),"",'Order Form'!$M$12)</f>
        <v/>
      </c>
      <c r="G1384" s="165">
        <f t="shared" ca="1" si="92"/>
        <v>41493</v>
      </c>
      <c r="H1384" s="166">
        <f>'Order Form'!$M$13</f>
        <v>0</v>
      </c>
      <c r="I1384" s="169">
        <f>'Order Form'!F339</f>
        <v>10</v>
      </c>
      <c r="J1384" s="164">
        <f>'Order Form'!M339</f>
        <v>0</v>
      </c>
      <c r="K1384" s="164" t="str">
        <f t="shared" si="94"/>
        <v>F</v>
      </c>
      <c r="L1384" s="164">
        <f>IF('Pricing + Order Summary'!$O$13&gt;=5000,14,IF('Pricing + Order Summary'!$O$13&gt;=3500,15,IF('Pricing + Order Summary'!$O$13&gt;=2500,16,IF('Pricing + Order Summary'!$O$13&gt;=1000,23,21))))</f>
        <v>21</v>
      </c>
      <c r="M1384" s="164" t="str">
        <f t="shared" si="95"/>
        <v>SPR2014-3-0</v>
      </c>
    </row>
    <row r="1385" spans="1:13">
      <c r="A1385" s="167">
        <f>'Order Form'!A340</f>
        <v>105759</v>
      </c>
      <c r="B1385" s="167">
        <f>'Order Form'!A340</f>
        <v>105759</v>
      </c>
      <c r="C1385" s="168">
        <f t="shared" si="93"/>
        <v>105759</v>
      </c>
      <c r="D1385" s="164">
        <f>'Order Form'!$N$2</f>
        <v>0</v>
      </c>
      <c r="E1385" s="165">
        <f>'Order Form'!$M$11</f>
        <v>0</v>
      </c>
      <c r="F1385" s="165" t="str">
        <f>IF(ISBLANK('Order Form'!$M$12),"",'Order Form'!$M$12)</f>
        <v/>
      </c>
      <c r="G1385" s="165">
        <f t="shared" ca="1" si="92"/>
        <v>41493</v>
      </c>
      <c r="H1385" s="166">
        <f>'Order Form'!$M$13</f>
        <v>0</v>
      </c>
      <c r="I1385" s="169">
        <f>'Order Form'!F340</f>
        <v>10</v>
      </c>
      <c r="J1385" s="164">
        <f>'Order Form'!M340</f>
        <v>0</v>
      </c>
      <c r="K1385" s="164" t="str">
        <f t="shared" si="94"/>
        <v>F</v>
      </c>
      <c r="L1385" s="164">
        <f>IF('Pricing + Order Summary'!$O$13&gt;=5000,14,IF('Pricing + Order Summary'!$O$13&gt;=3500,15,IF('Pricing + Order Summary'!$O$13&gt;=2500,16,IF('Pricing + Order Summary'!$O$13&gt;=1000,23,21))))</f>
        <v>21</v>
      </c>
      <c r="M1385" s="164" t="str">
        <f t="shared" si="95"/>
        <v>SPR2014-3-0</v>
      </c>
    </row>
    <row r="1386" spans="1:13">
      <c r="A1386" s="167">
        <f>'Order Form'!A341</f>
        <v>105745</v>
      </c>
      <c r="B1386" s="167">
        <f>'Order Form'!A341</f>
        <v>105745</v>
      </c>
      <c r="C1386" s="168">
        <f t="shared" si="93"/>
        <v>105745</v>
      </c>
      <c r="D1386" s="164">
        <f>'Order Form'!$N$2</f>
        <v>0</v>
      </c>
      <c r="E1386" s="165">
        <f>'Order Form'!$M$11</f>
        <v>0</v>
      </c>
      <c r="F1386" s="165" t="str">
        <f>IF(ISBLANK('Order Form'!$M$12),"",'Order Form'!$M$12)</f>
        <v/>
      </c>
      <c r="G1386" s="165">
        <f t="shared" ca="1" si="92"/>
        <v>41493</v>
      </c>
      <c r="H1386" s="166">
        <f>'Order Form'!$M$13</f>
        <v>0</v>
      </c>
      <c r="I1386" s="169">
        <f>'Order Form'!F341</f>
        <v>10</v>
      </c>
      <c r="J1386" s="164">
        <f>'Order Form'!M341</f>
        <v>0</v>
      </c>
      <c r="K1386" s="164" t="str">
        <f t="shared" si="94"/>
        <v>F</v>
      </c>
      <c r="L1386" s="164">
        <f>IF('Pricing + Order Summary'!$O$13&gt;=5000,14,IF('Pricing + Order Summary'!$O$13&gt;=3500,15,IF('Pricing + Order Summary'!$O$13&gt;=2500,16,IF('Pricing + Order Summary'!$O$13&gt;=1000,23,21))))</f>
        <v>21</v>
      </c>
      <c r="M1386" s="164" t="str">
        <f t="shared" si="95"/>
        <v>SPR2014-3-0</v>
      </c>
    </row>
    <row r="1387" spans="1:13">
      <c r="A1387" s="167">
        <f>'Order Form'!A342</f>
        <v>105741</v>
      </c>
      <c r="B1387" s="167">
        <f>'Order Form'!A342</f>
        <v>105741</v>
      </c>
      <c r="C1387" s="168">
        <f t="shared" si="93"/>
        <v>105741</v>
      </c>
      <c r="D1387" s="164">
        <f>'Order Form'!$N$2</f>
        <v>0</v>
      </c>
      <c r="E1387" s="165">
        <f>'Order Form'!$M$11</f>
        <v>0</v>
      </c>
      <c r="F1387" s="165" t="str">
        <f>IF(ISBLANK('Order Form'!$M$12),"",'Order Form'!$M$12)</f>
        <v/>
      </c>
      <c r="G1387" s="165">
        <f t="shared" ca="1" si="92"/>
        <v>41493</v>
      </c>
      <c r="H1387" s="166">
        <f>'Order Form'!$M$13</f>
        <v>0</v>
      </c>
      <c r="I1387" s="169">
        <f>'Order Form'!F342</f>
        <v>10</v>
      </c>
      <c r="J1387" s="164">
        <f>'Order Form'!M342</f>
        <v>0</v>
      </c>
      <c r="K1387" s="164" t="str">
        <f t="shared" si="94"/>
        <v>F</v>
      </c>
      <c r="L1387" s="164">
        <f>IF('Pricing + Order Summary'!$O$13&gt;=5000,14,IF('Pricing + Order Summary'!$O$13&gt;=3500,15,IF('Pricing + Order Summary'!$O$13&gt;=2500,16,IF('Pricing + Order Summary'!$O$13&gt;=1000,23,21))))</f>
        <v>21</v>
      </c>
      <c r="M1387" s="164" t="str">
        <f t="shared" si="95"/>
        <v>SPR2014-3-0</v>
      </c>
    </row>
    <row r="1388" spans="1:13">
      <c r="A1388" s="167">
        <f>'Order Form'!A343</f>
        <v>105748</v>
      </c>
      <c r="B1388" s="167">
        <f>'Order Form'!A343</f>
        <v>105748</v>
      </c>
      <c r="C1388" s="168">
        <f t="shared" si="93"/>
        <v>105748</v>
      </c>
      <c r="D1388" s="164">
        <f>'Order Form'!$N$2</f>
        <v>0</v>
      </c>
      <c r="E1388" s="165">
        <f>'Order Form'!$M$11</f>
        <v>0</v>
      </c>
      <c r="F1388" s="165" t="str">
        <f>IF(ISBLANK('Order Form'!$M$12),"",'Order Form'!$M$12)</f>
        <v/>
      </c>
      <c r="G1388" s="165">
        <f t="shared" ca="1" si="92"/>
        <v>41493</v>
      </c>
      <c r="H1388" s="166">
        <f>'Order Form'!$M$13</f>
        <v>0</v>
      </c>
      <c r="I1388" s="169">
        <f>'Order Form'!F343</f>
        <v>10</v>
      </c>
      <c r="J1388" s="164">
        <f>'Order Form'!M343</f>
        <v>0</v>
      </c>
      <c r="K1388" s="164" t="str">
        <f t="shared" si="94"/>
        <v>F</v>
      </c>
      <c r="L1388" s="164">
        <f>IF('Pricing + Order Summary'!$O$13&gt;=5000,14,IF('Pricing + Order Summary'!$O$13&gt;=3500,15,IF('Pricing + Order Summary'!$O$13&gt;=2500,16,IF('Pricing + Order Summary'!$O$13&gt;=1000,23,21))))</f>
        <v>21</v>
      </c>
      <c r="M1388" s="164" t="str">
        <f t="shared" si="95"/>
        <v>SPR2014-3-0</v>
      </c>
    </row>
    <row r="1389" spans="1:13">
      <c r="A1389" s="167">
        <f>'Order Form'!A344</f>
        <v>104841</v>
      </c>
      <c r="B1389" s="167">
        <f>'Order Form'!A344</f>
        <v>104841</v>
      </c>
      <c r="C1389" s="168">
        <f t="shared" si="93"/>
        <v>104841</v>
      </c>
      <c r="D1389" s="164">
        <f>'Order Form'!$N$2</f>
        <v>0</v>
      </c>
      <c r="E1389" s="165">
        <f>'Order Form'!$M$11</f>
        <v>0</v>
      </c>
      <c r="F1389" s="165" t="str">
        <f>IF(ISBLANK('Order Form'!$M$12),"",'Order Form'!$M$12)</f>
        <v/>
      </c>
      <c r="G1389" s="165">
        <f t="shared" ca="1" si="92"/>
        <v>41493</v>
      </c>
      <c r="H1389" s="166">
        <f>'Order Form'!$M$13</f>
        <v>0</v>
      </c>
      <c r="I1389" s="169">
        <f>'Order Form'!F344</f>
        <v>10</v>
      </c>
      <c r="J1389" s="164">
        <f>'Order Form'!M344</f>
        <v>0</v>
      </c>
      <c r="K1389" s="164" t="str">
        <f t="shared" si="94"/>
        <v>F</v>
      </c>
      <c r="L1389" s="164">
        <f>IF('Pricing + Order Summary'!$O$13&gt;=5000,14,IF('Pricing + Order Summary'!$O$13&gt;=3500,15,IF('Pricing + Order Summary'!$O$13&gt;=2500,16,IF('Pricing + Order Summary'!$O$13&gt;=1000,23,21))))</f>
        <v>21</v>
      </c>
      <c r="M1389" s="164" t="str">
        <f t="shared" si="95"/>
        <v>SPR2014-3-0</v>
      </c>
    </row>
    <row r="1390" spans="1:13">
      <c r="A1390" s="167">
        <f>'Order Form'!A345</f>
        <v>100678</v>
      </c>
      <c r="B1390" s="167">
        <f>'Order Form'!A345</f>
        <v>100678</v>
      </c>
      <c r="C1390" s="168">
        <f t="shared" si="93"/>
        <v>100678</v>
      </c>
      <c r="D1390" s="164">
        <f>'Order Form'!$N$2</f>
        <v>0</v>
      </c>
      <c r="E1390" s="165">
        <f>'Order Form'!$M$11</f>
        <v>0</v>
      </c>
      <c r="F1390" s="165" t="str">
        <f>IF(ISBLANK('Order Form'!$M$12),"",'Order Form'!$M$12)</f>
        <v/>
      </c>
      <c r="G1390" s="165">
        <f t="shared" ca="1" si="92"/>
        <v>41493</v>
      </c>
      <c r="H1390" s="166">
        <f>'Order Form'!$M$13</f>
        <v>0</v>
      </c>
      <c r="I1390" s="169">
        <f>'Order Form'!F345</f>
        <v>10</v>
      </c>
      <c r="J1390" s="164">
        <f>'Order Form'!M345</f>
        <v>0</v>
      </c>
      <c r="K1390" s="164" t="str">
        <f t="shared" si="94"/>
        <v>F</v>
      </c>
      <c r="L1390" s="164">
        <f>IF('Pricing + Order Summary'!$O$13&gt;=5000,14,IF('Pricing + Order Summary'!$O$13&gt;=3500,15,IF('Pricing + Order Summary'!$O$13&gt;=2500,16,IF('Pricing + Order Summary'!$O$13&gt;=1000,23,21))))</f>
        <v>21</v>
      </c>
      <c r="M1390" s="164" t="str">
        <f t="shared" si="95"/>
        <v>SPR2014-3-0</v>
      </c>
    </row>
    <row r="1391" spans="1:13">
      <c r="A1391" s="167">
        <f>'Order Form'!A346</f>
        <v>100448</v>
      </c>
      <c r="B1391" s="167">
        <f>'Order Form'!A346</f>
        <v>100448</v>
      </c>
      <c r="C1391" s="168">
        <f t="shared" si="93"/>
        <v>100448</v>
      </c>
      <c r="D1391" s="164">
        <f>'Order Form'!$N$2</f>
        <v>0</v>
      </c>
      <c r="E1391" s="165">
        <f>'Order Form'!$M$11</f>
        <v>0</v>
      </c>
      <c r="F1391" s="165" t="str">
        <f>IF(ISBLANK('Order Form'!$M$12),"",'Order Form'!$M$12)</f>
        <v/>
      </c>
      <c r="G1391" s="165">
        <f t="shared" ca="1" si="92"/>
        <v>41493</v>
      </c>
      <c r="H1391" s="166">
        <f>'Order Form'!$M$13</f>
        <v>0</v>
      </c>
      <c r="I1391" s="169">
        <f>'Order Form'!F346</f>
        <v>10</v>
      </c>
      <c r="J1391" s="164">
        <f>'Order Form'!M346</f>
        <v>0</v>
      </c>
      <c r="K1391" s="164" t="str">
        <f t="shared" si="94"/>
        <v>F</v>
      </c>
      <c r="L1391" s="164">
        <f>IF('Pricing + Order Summary'!$O$13&gt;=5000,14,IF('Pricing + Order Summary'!$O$13&gt;=3500,15,IF('Pricing + Order Summary'!$O$13&gt;=2500,16,IF('Pricing + Order Summary'!$O$13&gt;=1000,23,21))))</f>
        <v>21</v>
      </c>
      <c r="M1391" s="164" t="str">
        <f t="shared" si="95"/>
        <v>SPR2014-3-0</v>
      </c>
    </row>
    <row r="1392" spans="1:13">
      <c r="A1392" s="167">
        <f>'Order Form'!A347</f>
        <v>100421</v>
      </c>
      <c r="B1392" s="167">
        <f>'Order Form'!A347</f>
        <v>100421</v>
      </c>
      <c r="C1392" s="168">
        <f t="shared" si="93"/>
        <v>100421</v>
      </c>
      <c r="D1392" s="164">
        <f>'Order Form'!$N$2</f>
        <v>0</v>
      </c>
      <c r="E1392" s="165">
        <f>'Order Form'!$M$11</f>
        <v>0</v>
      </c>
      <c r="F1392" s="165" t="str">
        <f>IF(ISBLANK('Order Form'!$M$12),"",'Order Form'!$M$12)</f>
        <v/>
      </c>
      <c r="G1392" s="165">
        <f t="shared" ca="1" si="92"/>
        <v>41493</v>
      </c>
      <c r="H1392" s="166">
        <f>'Order Form'!$M$13</f>
        <v>0</v>
      </c>
      <c r="I1392" s="169">
        <f>'Order Form'!F347</f>
        <v>10</v>
      </c>
      <c r="J1392" s="164">
        <f>'Order Form'!M347</f>
        <v>0</v>
      </c>
      <c r="K1392" s="164" t="str">
        <f t="shared" si="94"/>
        <v>F</v>
      </c>
      <c r="L1392" s="164">
        <f>IF('Pricing + Order Summary'!$O$13&gt;=5000,14,IF('Pricing + Order Summary'!$O$13&gt;=3500,15,IF('Pricing + Order Summary'!$O$13&gt;=2500,16,IF('Pricing + Order Summary'!$O$13&gt;=1000,23,21))))</f>
        <v>21</v>
      </c>
      <c r="M1392" s="164" t="str">
        <f t="shared" si="95"/>
        <v>SPR2014-3-0</v>
      </c>
    </row>
    <row r="1393" spans="1:13">
      <c r="A1393" s="167">
        <f>'Order Form'!A348</f>
        <v>100417</v>
      </c>
      <c r="B1393" s="167">
        <f>'Order Form'!A348</f>
        <v>100417</v>
      </c>
      <c r="C1393" s="168">
        <f t="shared" si="93"/>
        <v>100417</v>
      </c>
      <c r="D1393" s="164">
        <f>'Order Form'!$N$2</f>
        <v>0</v>
      </c>
      <c r="E1393" s="165">
        <f>'Order Form'!$M$11</f>
        <v>0</v>
      </c>
      <c r="F1393" s="165" t="str">
        <f>IF(ISBLANK('Order Form'!$M$12),"",'Order Form'!$M$12)</f>
        <v/>
      </c>
      <c r="G1393" s="165">
        <f t="shared" ca="1" si="92"/>
        <v>41493</v>
      </c>
      <c r="H1393" s="166">
        <f>'Order Form'!$M$13</f>
        <v>0</v>
      </c>
      <c r="I1393" s="169">
        <f>'Order Form'!F348</f>
        <v>10</v>
      </c>
      <c r="J1393" s="164">
        <f>'Order Form'!M348</f>
        <v>0</v>
      </c>
      <c r="K1393" s="164" t="str">
        <f t="shared" si="94"/>
        <v>F</v>
      </c>
      <c r="L1393" s="164">
        <f>IF('Pricing + Order Summary'!$O$13&gt;=5000,14,IF('Pricing + Order Summary'!$O$13&gt;=3500,15,IF('Pricing + Order Summary'!$O$13&gt;=2500,16,IF('Pricing + Order Summary'!$O$13&gt;=1000,23,21))))</f>
        <v>21</v>
      </c>
      <c r="M1393" s="164" t="str">
        <f t="shared" si="95"/>
        <v>SPR2014-3-0</v>
      </c>
    </row>
    <row r="1394" spans="1:13">
      <c r="A1394" s="167">
        <f>'Order Form'!A349</f>
        <v>100412</v>
      </c>
      <c r="B1394" s="167">
        <f>'Order Form'!A349</f>
        <v>100412</v>
      </c>
      <c r="C1394" s="168">
        <f t="shared" si="93"/>
        <v>100412</v>
      </c>
      <c r="D1394" s="164">
        <f>'Order Form'!$N$2</f>
        <v>0</v>
      </c>
      <c r="E1394" s="165">
        <f>'Order Form'!$M$11</f>
        <v>0</v>
      </c>
      <c r="F1394" s="165" t="str">
        <f>IF(ISBLANK('Order Form'!$M$12),"",'Order Form'!$M$12)</f>
        <v/>
      </c>
      <c r="G1394" s="165">
        <f t="shared" ca="1" si="92"/>
        <v>41493</v>
      </c>
      <c r="H1394" s="166">
        <f>'Order Form'!$M$13</f>
        <v>0</v>
      </c>
      <c r="I1394" s="169">
        <f>'Order Form'!F349</f>
        <v>10</v>
      </c>
      <c r="J1394" s="164">
        <f>'Order Form'!M349</f>
        <v>0</v>
      </c>
      <c r="K1394" s="164" t="str">
        <f t="shared" si="94"/>
        <v>F</v>
      </c>
      <c r="L1394" s="164">
        <f>IF('Pricing + Order Summary'!$O$13&gt;=5000,14,IF('Pricing + Order Summary'!$O$13&gt;=3500,15,IF('Pricing + Order Summary'!$O$13&gt;=2500,16,IF('Pricing + Order Summary'!$O$13&gt;=1000,23,21))))</f>
        <v>21</v>
      </c>
      <c r="M1394" s="164" t="str">
        <f t="shared" si="95"/>
        <v>SPR2014-3-0</v>
      </c>
    </row>
    <row r="1395" spans="1:13">
      <c r="A1395" s="167">
        <f>'Order Form'!A350</f>
        <v>100432</v>
      </c>
      <c r="B1395" s="167">
        <f>'Order Form'!A350</f>
        <v>100432</v>
      </c>
      <c r="C1395" s="168">
        <f t="shared" si="93"/>
        <v>100432</v>
      </c>
      <c r="D1395" s="164">
        <f>'Order Form'!$N$2</f>
        <v>0</v>
      </c>
      <c r="E1395" s="165">
        <f>'Order Form'!$M$11</f>
        <v>0</v>
      </c>
      <c r="F1395" s="165" t="str">
        <f>IF(ISBLANK('Order Form'!$M$12),"",'Order Form'!$M$12)</f>
        <v/>
      </c>
      <c r="G1395" s="165">
        <f t="shared" ca="1" si="92"/>
        <v>41493</v>
      </c>
      <c r="H1395" s="166">
        <f>'Order Form'!$M$13</f>
        <v>0</v>
      </c>
      <c r="I1395" s="169">
        <f>'Order Form'!F350</f>
        <v>10</v>
      </c>
      <c r="J1395" s="164">
        <f>'Order Form'!M350</f>
        <v>0</v>
      </c>
      <c r="K1395" s="164" t="str">
        <f t="shared" si="94"/>
        <v>F</v>
      </c>
      <c r="L1395" s="164">
        <f>IF('Pricing + Order Summary'!$O$13&gt;=5000,14,IF('Pricing + Order Summary'!$O$13&gt;=3500,15,IF('Pricing + Order Summary'!$O$13&gt;=2500,16,IF('Pricing + Order Summary'!$O$13&gt;=1000,23,21))))</f>
        <v>21</v>
      </c>
      <c r="M1395" s="164" t="str">
        <f t="shared" si="95"/>
        <v>SPR2014-3-0</v>
      </c>
    </row>
    <row r="1396" spans="1:13">
      <c r="A1396" s="167">
        <f>'Order Form'!A351</f>
        <v>100684</v>
      </c>
      <c r="B1396" s="167">
        <f>'Order Form'!A351</f>
        <v>100684</v>
      </c>
      <c r="C1396" s="168">
        <f t="shared" si="93"/>
        <v>100684</v>
      </c>
      <c r="D1396" s="164">
        <f>'Order Form'!$N$2</f>
        <v>0</v>
      </c>
      <c r="E1396" s="165">
        <f>'Order Form'!$M$11</f>
        <v>0</v>
      </c>
      <c r="F1396" s="165" t="str">
        <f>IF(ISBLANK('Order Form'!$M$12),"",'Order Form'!$M$12)</f>
        <v/>
      </c>
      <c r="G1396" s="165">
        <f t="shared" ca="1" si="92"/>
        <v>41493</v>
      </c>
      <c r="H1396" s="166">
        <f>'Order Form'!$M$13</f>
        <v>0</v>
      </c>
      <c r="I1396" s="169">
        <f>'Order Form'!F351</f>
        <v>10</v>
      </c>
      <c r="J1396" s="164">
        <f>'Order Form'!M351</f>
        <v>0</v>
      </c>
      <c r="K1396" s="164" t="str">
        <f t="shared" si="94"/>
        <v>F</v>
      </c>
      <c r="L1396" s="164">
        <f>IF('Pricing + Order Summary'!$O$13&gt;=5000,14,IF('Pricing + Order Summary'!$O$13&gt;=3500,15,IF('Pricing + Order Summary'!$O$13&gt;=2500,16,IF('Pricing + Order Summary'!$O$13&gt;=1000,23,21))))</f>
        <v>21</v>
      </c>
      <c r="M1396" s="164" t="str">
        <f t="shared" si="95"/>
        <v>SPR2014-3-0</v>
      </c>
    </row>
    <row r="1397" spans="1:13">
      <c r="A1397" s="167">
        <f>'Order Form'!A352</f>
        <v>100424</v>
      </c>
      <c r="B1397" s="167">
        <f>'Order Form'!A352</f>
        <v>100424</v>
      </c>
      <c r="C1397" s="168">
        <f t="shared" si="93"/>
        <v>100424</v>
      </c>
      <c r="D1397" s="164">
        <f>'Order Form'!$N$2</f>
        <v>0</v>
      </c>
      <c r="E1397" s="165">
        <f>'Order Form'!$M$11</f>
        <v>0</v>
      </c>
      <c r="F1397" s="165" t="str">
        <f>IF(ISBLANK('Order Form'!$M$12),"",'Order Form'!$M$12)</f>
        <v/>
      </c>
      <c r="G1397" s="165">
        <f t="shared" ca="1" si="92"/>
        <v>41493</v>
      </c>
      <c r="H1397" s="166">
        <f>'Order Form'!$M$13</f>
        <v>0</v>
      </c>
      <c r="I1397" s="169">
        <f>'Order Form'!F352</f>
        <v>10</v>
      </c>
      <c r="J1397" s="164">
        <f>'Order Form'!M352</f>
        <v>0</v>
      </c>
      <c r="K1397" s="164" t="str">
        <f t="shared" si="94"/>
        <v>F</v>
      </c>
      <c r="L1397" s="164">
        <f>IF('Pricing + Order Summary'!$O$13&gt;=5000,14,IF('Pricing + Order Summary'!$O$13&gt;=3500,15,IF('Pricing + Order Summary'!$O$13&gt;=2500,16,IF('Pricing + Order Summary'!$O$13&gt;=1000,23,21))))</f>
        <v>21</v>
      </c>
      <c r="M1397" s="164" t="str">
        <f t="shared" si="95"/>
        <v>SPR2014-3-0</v>
      </c>
    </row>
    <row r="1398" spans="1:13">
      <c r="A1398" s="167">
        <f>'Order Form'!A353</f>
        <v>105743</v>
      </c>
      <c r="B1398" s="167">
        <f>'Order Form'!A353</f>
        <v>105743</v>
      </c>
      <c r="C1398" s="168">
        <f t="shared" si="93"/>
        <v>105743</v>
      </c>
      <c r="D1398" s="164">
        <f>'Order Form'!$N$2</f>
        <v>0</v>
      </c>
      <c r="E1398" s="165">
        <f>'Order Form'!$M$11</f>
        <v>0</v>
      </c>
      <c r="F1398" s="165" t="str">
        <f>IF(ISBLANK('Order Form'!$M$12),"",'Order Form'!$M$12)</f>
        <v/>
      </c>
      <c r="G1398" s="165">
        <f t="shared" ca="1" si="92"/>
        <v>41493</v>
      </c>
      <c r="H1398" s="166">
        <f>'Order Form'!$M$13</f>
        <v>0</v>
      </c>
      <c r="I1398" s="169">
        <f>'Order Form'!F353</f>
        <v>10</v>
      </c>
      <c r="J1398" s="164">
        <f>'Order Form'!M353</f>
        <v>0</v>
      </c>
      <c r="K1398" s="164" t="str">
        <f t="shared" si="94"/>
        <v>F</v>
      </c>
      <c r="L1398" s="164">
        <f>IF('Pricing + Order Summary'!$O$13&gt;=5000,14,IF('Pricing + Order Summary'!$O$13&gt;=3500,15,IF('Pricing + Order Summary'!$O$13&gt;=2500,16,IF('Pricing + Order Summary'!$O$13&gt;=1000,23,21))))</f>
        <v>21</v>
      </c>
      <c r="M1398" s="164" t="str">
        <f t="shared" si="95"/>
        <v>SPR2014-3-0</v>
      </c>
    </row>
    <row r="1399" spans="1:13">
      <c r="A1399" s="167">
        <f>'Order Form'!A354</f>
        <v>104825</v>
      </c>
      <c r="B1399" s="167">
        <f>'Order Form'!A354</f>
        <v>104825</v>
      </c>
      <c r="C1399" s="168">
        <f t="shared" si="93"/>
        <v>104825</v>
      </c>
      <c r="D1399" s="164">
        <f>'Order Form'!$N$2</f>
        <v>0</v>
      </c>
      <c r="E1399" s="165">
        <f>'Order Form'!$M$11</f>
        <v>0</v>
      </c>
      <c r="F1399" s="165" t="str">
        <f>IF(ISBLANK('Order Form'!$M$12),"",'Order Form'!$M$12)</f>
        <v/>
      </c>
      <c r="G1399" s="165">
        <f t="shared" ca="1" si="92"/>
        <v>41493</v>
      </c>
      <c r="H1399" s="166">
        <f>'Order Form'!$M$13</f>
        <v>0</v>
      </c>
      <c r="I1399" s="169">
        <f>'Order Form'!F354</f>
        <v>10</v>
      </c>
      <c r="J1399" s="164">
        <f>'Order Form'!M354</f>
        <v>0</v>
      </c>
      <c r="K1399" s="164" t="str">
        <f t="shared" si="94"/>
        <v>F</v>
      </c>
      <c r="L1399" s="164">
        <f>IF('Pricing + Order Summary'!$O$13&gt;=5000,14,IF('Pricing + Order Summary'!$O$13&gt;=3500,15,IF('Pricing + Order Summary'!$O$13&gt;=2500,16,IF('Pricing + Order Summary'!$O$13&gt;=1000,23,21))))</f>
        <v>21</v>
      </c>
      <c r="M1399" s="164" t="str">
        <f t="shared" si="95"/>
        <v>SPR2014-3-0</v>
      </c>
    </row>
    <row r="1400" spans="1:13">
      <c r="A1400" s="167">
        <f>'Order Form'!A355</f>
        <v>105742</v>
      </c>
      <c r="B1400" s="167">
        <f>'Order Form'!A355</f>
        <v>105742</v>
      </c>
      <c r="C1400" s="168">
        <f t="shared" si="93"/>
        <v>105742</v>
      </c>
      <c r="D1400" s="164">
        <f>'Order Form'!$N$2</f>
        <v>0</v>
      </c>
      <c r="E1400" s="165">
        <f>'Order Form'!$M$11</f>
        <v>0</v>
      </c>
      <c r="F1400" s="165" t="str">
        <f>IF(ISBLANK('Order Form'!$M$12),"",'Order Form'!$M$12)</f>
        <v/>
      </c>
      <c r="G1400" s="165">
        <f t="shared" ca="1" si="92"/>
        <v>41493</v>
      </c>
      <c r="H1400" s="166">
        <f>'Order Form'!$M$13</f>
        <v>0</v>
      </c>
      <c r="I1400" s="169">
        <f>'Order Form'!F355</f>
        <v>10</v>
      </c>
      <c r="J1400" s="164">
        <f>'Order Form'!M355</f>
        <v>0</v>
      </c>
      <c r="K1400" s="164" t="str">
        <f t="shared" si="94"/>
        <v>F</v>
      </c>
      <c r="L1400" s="164">
        <f>IF('Pricing + Order Summary'!$O$13&gt;=5000,14,IF('Pricing + Order Summary'!$O$13&gt;=3500,15,IF('Pricing + Order Summary'!$O$13&gt;=2500,16,IF('Pricing + Order Summary'!$O$13&gt;=1000,23,21))))</f>
        <v>21</v>
      </c>
      <c r="M1400" s="164" t="str">
        <f t="shared" si="95"/>
        <v>SPR2014-3-0</v>
      </c>
    </row>
    <row r="1401" spans="1:13">
      <c r="A1401" s="167">
        <f>'Order Form'!A356</f>
        <v>100667</v>
      </c>
      <c r="B1401" s="167">
        <f>'Order Form'!A356</f>
        <v>100667</v>
      </c>
      <c r="C1401" s="168">
        <f t="shared" si="93"/>
        <v>100667</v>
      </c>
      <c r="D1401" s="164">
        <f>'Order Form'!$N$2</f>
        <v>0</v>
      </c>
      <c r="E1401" s="165">
        <f>'Order Form'!$M$11</f>
        <v>0</v>
      </c>
      <c r="F1401" s="165" t="str">
        <f>IF(ISBLANK('Order Form'!$M$12),"",'Order Form'!$M$12)</f>
        <v/>
      </c>
      <c r="G1401" s="165">
        <f t="shared" ca="1" si="92"/>
        <v>41493</v>
      </c>
      <c r="H1401" s="166">
        <f>'Order Form'!$M$13</f>
        <v>0</v>
      </c>
      <c r="I1401" s="169">
        <f>'Order Form'!F356</f>
        <v>10</v>
      </c>
      <c r="J1401" s="164">
        <f>'Order Form'!M356</f>
        <v>0</v>
      </c>
      <c r="K1401" s="164" t="str">
        <f t="shared" si="94"/>
        <v>F</v>
      </c>
      <c r="L1401" s="164">
        <f>IF('Pricing + Order Summary'!$O$13&gt;=5000,14,IF('Pricing + Order Summary'!$O$13&gt;=3500,15,IF('Pricing + Order Summary'!$O$13&gt;=2500,16,IF('Pricing + Order Summary'!$O$13&gt;=1000,23,21))))</f>
        <v>21</v>
      </c>
      <c r="M1401" s="164" t="str">
        <f t="shared" si="95"/>
        <v>SPR2014-3-0</v>
      </c>
    </row>
    <row r="1402" spans="1:13">
      <c r="A1402" s="167">
        <f>'Order Form'!A357</f>
        <v>104834</v>
      </c>
      <c r="B1402" s="167">
        <f>'Order Form'!A357</f>
        <v>104834</v>
      </c>
      <c r="C1402" s="168">
        <f t="shared" si="93"/>
        <v>104834</v>
      </c>
      <c r="D1402" s="164">
        <f>'Order Form'!$N$2</f>
        <v>0</v>
      </c>
      <c r="E1402" s="165">
        <f>'Order Form'!$M$11</f>
        <v>0</v>
      </c>
      <c r="F1402" s="165" t="str">
        <f>IF(ISBLANK('Order Form'!$M$12),"",'Order Form'!$M$12)</f>
        <v/>
      </c>
      <c r="G1402" s="165">
        <f t="shared" ca="1" si="92"/>
        <v>41493</v>
      </c>
      <c r="H1402" s="166">
        <f>'Order Form'!$M$13</f>
        <v>0</v>
      </c>
      <c r="I1402" s="169">
        <f>'Order Form'!F357</f>
        <v>10</v>
      </c>
      <c r="J1402" s="164">
        <f>'Order Form'!M357</f>
        <v>0</v>
      </c>
      <c r="K1402" s="164" t="str">
        <f t="shared" si="94"/>
        <v>F</v>
      </c>
      <c r="L1402" s="164">
        <f>IF('Pricing + Order Summary'!$O$13&gt;=5000,14,IF('Pricing + Order Summary'!$O$13&gt;=3500,15,IF('Pricing + Order Summary'!$O$13&gt;=2500,16,IF('Pricing + Order Summary'!$O$13&gt;=1000,23,21))))</f>
        <v>21</v>
      </c>
      <c r="M1402" s="164" t="str">
        <f t="shared" si="95"/>
        <v>SPR2014-3-0</v>
      </c>
    </row>
    <row r="1403" spans="1:13">
      <c r="A1403" s="167">
        <f>'Order Form'!A358</f>
        <v>100425</v>
      </c>
      <c r="B1403" s="167">
        <f>'Order Form'!A358</f>
        <v>100425</v>
      </c>
      <c r="C1403" s="168">
        <f t="shared" si="93"/>
        <v>100425</v>
      </c>
      <c r="D1403" s="164">
        <f>'Order Form'!$N$2</f>
        <v>0</v>
      </c>
      <c r="E1403" s="165">
        <f>'Order Form'!$M$11</f>
        <v>0</v>
      </c>
      <c r="F1403" s="165" t="str">
        <f>IF(ISBLANK('Order Form'!$M$12),"",'Order Form'!$M$12)</f>
        <v/>
      </c>
      <c r="G1403" s="165">
        <f t="shared" ca="1" si="92"/>
        <v>41493</v>
      </c>
      <c r="H1403" s="166">
        <f>'Order Form'!$M$13</f>
        <v>0</v>
      </c>
      <c r="I1403" s="169">
        <f>'Order Form'!F358</f>
        <v>10</v>
      </c>
      <c r="J1403" s="164">
        <f>'Order Form'!M358</f>
        <v>0</v>
      </c>
      <c r="K1403" s="164" t="str">
        <f t="shared" si="94"/>
        <v>F</v>
      </c>
      <c r="L1403" s="164">
        <f>IF('Pricing + Order Summary'!$O$13&gt;=5000,14,IF('Pricing + Order Summary'!$O$13&gt;=3500,15,IF('Pricing + Order Summary'!$O$13&gt;=2500,16,IF('Pricing + Order Summary'!$O$13&gt;=1000,23,21))))</f>
        <v>21</v>
      </c>
      <c r="M1403" s="164" t="str">
        <f t="shared" si="95"/>
        <v>SPR2014-3-0</v>
      </c>
    </row>
    <row r="1404" spans="1:13">
      <c r="A1404" s="167">
        <f>'Order Form'!A359</f>
        <v>100419</v>
      </c>
      <c r="B1404" s="167">
        <f>'Order Form'!A359</f>
        <v>100419</v>
      </c>
      <c r="C1404" s="168">
        <f t="shared" si="93"/>
        <v>100419</v>
      </c>
      <c r="D1404" s="164">
        <f>'Order Form'!$N$2</f>
        <v>0</v>
      </c>
      <c r="E1404" s="165">
        <f>'Order Form'!$M$11</f>
        <v>0</v>
      </c>
      <c r="F1404" s="165" t="str">
        <f>IF(ISBLANK('Order Form'!$M$12),"",'Order Form'!$M$12)</f>
        <v/>
      </c>
      <c r="G1404" s="165">
        <f t="shared" ca="1" si="92"/>
        <v>41493</v>
      </c>
      <c r="H1404" s="166">
        <f>'Order Form'!$M$13</f>
        <v>0</v>
      </c>
      <c r="I1404" s="169">
        <f>'Order Form'!F359</f>
        <v>10</v>
      </c>
      <c r="J1404" s="164">
        <f>'Order Form'!M359</f>
        <v>0</v>
      </c>
      <c r="K1404" s="164" t="str">
        <f t="shared" si="94"/>
        <v>F</v>
      </c>
      <c r="L1404" s="164">
        <f>IF('Pricing + Order Summary'!$O$13&gt;=5000,14,IF('Pricing + Order Summary'!$O$13&gt;=3500,15,IF('Pricing + Order Summary'!$O$13&gt;=2500,16,IF('Pricing + Order Summary'!$O$13&gt;=1000,23,21))))</f>
        <v>21</v>
      </c>
      <c r="M1404" s="164" t="str">
        <f t="shared" si="95"/>
        <v>SPR2014-3-0</v>
      </c>
    </row>
    <row r="1405" spans="1:13">
      <c r="A1405" s="167">
        <f>'Order Form'!A360</f>
        <v>104827</v>
      </c>
      <c r="B1405" s="167">
        <f>'Order Form'!A360</f>
        <v>104827</v>
      </c>
      <c r="C1405" s="168">
        <f t="shared" si="93"/>
        <v>104827</v>
      </c>
      <c r="D1405" s="164">
        <f>'Order Form'!$N$2</f>
        <v>0</v>
      </c>
      <c r="E1405" s="165">
        <f>'Order Form'!$M$11</f>
        <v>0</v>
      </c>
      <c r="F1405" s="165" t="str">
        <f>IF(ISBLANK('Order Form'!$M$12),"",'Order Form'!$M$12)</f>
        <v/>
      </c>
      <c r="G1405" s="165">
        <f t="shared" ca="1" si="92"/>
        <v>41493</v>
      </c>
      <c r="H1405" s="166">
        <f>'Order Form'!$M$13</f>
        <v>0</v>
      </c>
      <c r="I1405" s="169">
        <f>'Order Form'!F360</f>
        <v>10</v>
      </c>
      <c r="J1405" s="164">
        <f>'Order Form'!M360</f>
        <v>0</v>
      </c>
      <c r="K1405" s="164" t="str">
        <f t="shared" si="94"/>
        <v>F</v>
      </c>
      <c r="L1405" s="164">
        <f>IF('Pricing + Order Summary'!$O$13&gt;=5000,14,IF('Pricing + Order Summary'!$O$13&gt;=3500,15,IF('Pricing + Order Summary'!$O$13&gt;=2500,16,IF('Pricing + Order Summary'!$O$13&gt;=1000,23,21))))</f>
        <v>21</v>
      </c>
      <c r="M1405" s="164" t="str">
        <f t="shared" si="95"/>
        <v>SPR2014-3-0</v>
      </c>
    </row>
    <row r="1406" spans="1:13">
      <c r="A1406" s="167">
        <f>'Order Form'!A361</f>
        <v>105751</v>
      </c>
      <c r="B1406" s="167">
        <f>'Order Form'!A361</f>
        <v>105751</v>
      </c>
      <c r="C1406" s="168">
        <f t="shared" si="93"/>
        <v>105751</v>
      </c>
      <c r="D1406" s="164">
        <f>'Order Form'!$N$2</f>
        <v>0</v>
      </c>
      <c r="E1406" s="165">
        <f>'Order Form'!$M$11</f>
        <v>0</v>
      </c>
      <c r="F1406" s="165" t="str">
        <f>IF(ISBLANK('Order Form'!$M$12),"",'Order Form'!$M$12)</f>
        <v/>
      </c>
      <c r="G1406" s="165">
        <f t="shared" ca="1" si="92"/>
        <v>41493</v>
      </c>
      <c r="H1406" s="166">
        <f>'Order Form'!$M$13</f>
        <v>0</v>
      </c>
      <c r="I1406" s="169">
        <f>'Order Form'!F361</f>
        <v>10</v>
      </c>
      <c r="J1406" s="164">
        <f>'Order Form'!M361</f>
        <v>0</v>
      </c>
      <c r="K1406" s="164" t="str">
        <f t="shared" si="94"/>
        <v>F</v>
      </c>
      <c r="L1406" s="164">
        <f>IF('Pricing + Order Summary'!$O$13&gt;=5000,14,IF('Pricing + Order Summary'!$O$13&gt;=3500,15,IF('Pricing + Order Summary'!$O$13&gt;=2500,16,IF('Pricing + Order Summary'!$O$13&gt;=1000,23,21))))</f>
        <v>21</v>
      </c>
      <c r="M1406" s="164" t="str">
        <f t="shared" si="95"/>
        <v>SPR2014-3-0</v>
      </c>
    </row>
    <row r="1407" spans="1:13">
      <c r="A1407" s="167">
        <f>'Order Form'!A362</f>
        <v>104843</v>
      </c>
      <c r="B1407" s="167">
        <f>'Order Form'!A362</f>
        <v>104843</v>
      </c>
      <c r="C1407" s="168">
        <f t="shared" si="93"/>
        <v>104843</v>
      </c>
      <c r="D1407" s="164">
        <f>'Order Form'!$N$2</f>
        <v>0</v>
      </c>
      <c r="E1407" s="165">
        <f>'Order Form'!$M$11</f>
        <v>0</v>
      </c>
      <c r="F1407" s="165" t="str">
        <f>IF(ISBLANK('Order Form'!$M$12),"",'Order Form'!$M$12)</f>
        <v/>
      </c>
      <c r="G1407" s="165">
        <f t="shared" ca="1" si="92"/>
        <v>41493</v>
      </c>
      <c r="H1407" s="166">
        <f>'Order Form'!$M$13</f>
        <v>0</v>
      </c>
      <c r="I1407" s="169">
        <f>'Order Form'!F362</f>
        <v>10</v>
      </c>
      <c r="J1407" s="164">
        <f>'Order Form'!M362</f>
        <v>0</v>
      </c>
      <c r="K1407" s="164" t="str">
        <f t="shared" si="94"/>
        <v>F</v>
      </c>
      <c r="L1407" s="164">
        <f>IF('Pricing + Order Summary'!$O$13&gt;=5000,14,IF('Pricing + Order Summary'!$O$13&gt;=3500,15,IF('Pricing + Order Summary'!$O$13&gt;=2500,16,IF('Pricing + Order Summary'!$O$13&gt;=1000,23,21))))</f>
        <v>21</v>
      </c>
      <c r="M1407" s="164" t="str">
        <f t="shared" si="95"/>
        <v>SPR2014-3-0</v>
      </c>
    </row>
    <row r="1408" spans="1:13">
      <c r="A1408" s="167">
        <f>'Order Form'!A363</f>
        <v>105752</v>
      </c>
      <c r="B1408" s="167">
        <f>'Order Form'!A363</f>
        <v>105752</v>
      </c>
      <c r="C1408" s="168">
        <f t="shared" si="93"/>
        <v>105752</v>
      </c>
      <c r="D1408" s="164">
        <f>'Order Form'!$N$2</f>
        <v>0</v>
      </c>
      <c r="E1408" s="165">
        <f>'Order Form'!$M$11</f>
        <v>0</v>
      </c>
      <c r="F1408" s="165" t="str">
        <f>IF(ISBLANK('Order Form'!$M$12),"",'Order Form'!$M$12)</f>
        <v/>
      </c>
      <c r="G1408" s="165">
        <f t="shared" ca="1" si="92"/>
        <v>41493</v>
      </c>
      <c r="H1408" s="166">
        <f>'Order Form'!$M$13</f>
        <v>0</v>
      </c>
      <c r="I1408" s="169">
        <f>'Order Form'!F363</f>
        <v>10</v>
      </c>
      <c r="J1408" s="164">
        <f>'Order Form'!M363</f>
        <v>0</v>
      </c>
      <c r="K1408" s="164" t="str">
        <f t="shared" si="94"/>
        <v>F</v>
      </c>
      <c r="L1408" s="164">
        <f>IF('Pricing + Order Summary'!$O$13&gt;=5000,14,IF('Pricing + Order Summary'!$O$13&gt;=3500,15,IF('Pricing + Order Summary'!$O$13&gt;=2500,16,IF('Pricing + Order Summary'!$O$13&gt;=1000,23,21))))</f>
        <v>21</v>
      </c>
      <c r="M1408" s="164" t="str">
        <f t="shared" si="95"/>
        <v>SPR2014-3-0</v>
      </c>
    </row>
    <row r="1409" spans="1:13">
      <c r="A1409" s="167">
        <f>'Order Form'!A364</f>
        <v>100558</v>
      </c>
      <c r="B1409" s="167">
        <f>'Order Form'!A364</f>
        <v>100558</v>
      </c>
      <c r="C1409" s="168">
        <f t="shared" si="93"/>
        <v>100558</v>
      </c>
      <c r="D1409" s="164">
        <f>'Order Form'!$N$2</f>
        <v>0</v>
      </c>
      <c r="E1409" s="165">
        <f>'Order Form'!$M$11</f>
        <v>0</v>
      </c>
      <c r="F1409" s="165" t="str">
        <f>IF(ISBLANK('Order Form'!$M$12),"",'Order Form'!$M$12)</f>
        <v/>
      </c>
      <c r="G1409" s="165">
        <f t="shared" ca="1" si="92"/>
        <v>41493</v>
      </c>
      <c r="H1409" s="166">
        <f>'Order Form'!$M$13</f>
        <v>0</v>
      </c>
      <c r="I1409" s="169">
        <f>'Order Form'!F364</f>
        <v>10</v>
      </c>
      <c r="J1409" s="164">
        <f>'Order Form'!M364</f>
        <v>0</v>
      </c>
      <c r="K1409" s="164" t="str">
        <f t="shared" si="94"/>
        <v>F</v>
      </c>
      <c r="L1409" s="164">
        <f>IF('Pricing + Order Summary'!$O$13&gt;=5000,14,IF('Pricing + Order Summary'!$O$13&gt;=3500,15,IF('Pricing + Order Summary'!$O$13&gt;=2500,16,IF('Pricing + Order Summary'!$O$13&gt;=1000,23,21))))</f>
        <v>21</v>
      </c>
      <c r="M1409" s="164" t="str">
        <f t="shared" si="95"/>
        <v>SPR2014-3-0</v>
      </c>
    </row>
    <row r="1410" spans="1:13">
      <c r="A1410" s="167">
        <f>'Order Form'!A365</f>
        <v>100450</v>
      </c>
      <c r="B1410" s="167">
        <f>'Order Form'!A365</f>
        <v>100450</v>
      </c>
      <c r="C1410" s="168">
        <f t="shared" si="93"/>
        <v>100450</v>
      </c>
      <c r="D1410" s="164">
        <f>'Order Form'!$N$2</f>
        <v>0</v>
      </c>
      <c r="E1410" s="165">
        <f>'Order Form'!$M$11</f>
        <v>0</v>
      </c>
      <c r="F1410" s="165" t="str">
        <f>IF(ISBLANK('Order Form'!$M$12),"",'Order Form'!$M$12)</f>
        <v/>
      </c>
      <c r="G1410" s="165">
        <f t="shared" ref="G1410:G1473" ca="1" si="96">TODAY()</f>
        <v>41493</v>
      </c>
      <c r="H1410" s="166">
        <f>'Order Form'!$M$13</f>
        <v>0</v>
      </c>
      <c r="I1410" s="169">
        <f>'Order Form'!F365</f>
        <v>10</v>
      </c>
      <c r="J1410" s="164">
        <f>'Order Form'!M365</f>
        <v>0</v>
      </c>
      <c r="K1410" s="164" t="str">
        <f t="shared" si="94"/>
        <v>F</v>
      </c>
      <c r="L1410" s="164">
        <f>IF('Pricing + Order Summary'!$O$13&gt;=5000,14,IF('Pricing + Order Summary'!$O$13&gt;=3500,15,IF('Pricing + Order Summary'!$O$13&gt;=2500,16,IF('Pricing + Order Summary'!$O$13&gt;=1000,23,21))))</f>
        <v>21</v>
      </c>
      <c r="M1410" s="164" t="str">
        <f t="shared" si="95"/>
        <v>SPR2014-3-0</v>
      </c>
    </row>
    <row r="1411" spans="1:13">
      <c r="A1411" s="167">
        <f>'Order Form'!A366</f>
        <v>100449</v>
      </c>
      <c r="B1411" s="167">
        <f>'Order Form'!A366</f>
        <v>100449</v>
      </c>
      <c r="C1411" s="168">
        <f t="shared" si="93"/>
        <v>100449</v>
      </c>
      <c r="D1411" s="164">
        <f>'Order Form'!$N$2</f>
        <v>0</v>
      </c>
      <c r="E1411" s="165">
        <f>'Order Form'!$M$11</f>
        <v>0</v>
      </c>
      <c r="F1411" s="165" t="str">
        <f>IF(ISBLANK('Order Form'!$M$12),"",'Order Form'!$M$12)</f>
        <v/>
      </c>
      <c r="G1411" s="165">
        <f t="shared" ca="1" si="96"/>
        <v>41493</v>
      </c>
      <c r="H1411" s="166">
        <f>'Order Form'!$M$13</f>
        <v>0</v>
      </c>
      <c r="I1411" s="169">
        <f>'Order Form'!F366</f>
        <v>10</v>
      </c>
      <c r="J1411" s="164">
        <f>'Order Form'!M366</f>
        <v>0</v>
      </c>
      <c r="K1411" s="164" t="str">
        <f t="shared" si="94"/>
        <v>F</v>
      </c>
      <c r="L1411" s="164">
        <f>IF('Pricing + Order Summary'!$O$13&gt;=5000,14,IF('Pricing + Order Summary'!$O$13&gt;=3500,15,IF('Pricing + Order Summary'!$O$13&gt;=2500,16,IF('Pricing + Order Summary'!$O$13&gt;=1000,23,21))))</f>
        <v>21</v>
      </c>
      <c r="M1411" s="164" t="str">
        <f t="shared" si="95"/>
        <v>SPR2014-3-0</v>
      </c>
    </row>
    <row r="1412" spans="1:13">
      <c r="A1412" s="167">
        <f>'Order Form'!A367</f>
        <v>105750</v>
      </c>
      <c r="B1412" s="167">
        <f>'Order Form'!A367</f>
        <v>105750</v>
      </c>
      <c r="C1412" s="168">
        <f t="shared" si="93"/>
        <v>105750</v>
      </c>
      <c r="D1412" s="164">
        <f>'Order Form'!$N$2</f>
        <v>0</v>
      </c>
      <c r="E1412" s="165">
        <f>'Order Form'!$M$11</f>
        <v>0</v>
      </c>
      <c r="F1412" s="165" t="str">
        <f>IF(ISBLANK('Order Form'!$M$12),"",'Order Form'!$M$12)</f>
        <v/>
      </c>
      <c r="G1412" s="165">
        <f t="shared" ca="1" si="96"/>
        <v>41493</v>
      </c>
      <c r="H1412" s="166">
        <f>'Order Form'!$M$13</f>
        <v>0</v>
      </c>
      <c r="I1412" s="169">
        <f>'Order Form'!F367</f>
        <v>10</v>
      </c>
      <c r="J1412" s="164">
        <f>'Order Form'!M367</f>
        <v>0</v>
      </c>
      <c r="K1412" s="164" t="str">
        <f t="shared" si="94"/>
        <v>F</v>
      </c>
      <c r="L1412" s="164">
        <f>IF('Pricing + Order Summary'!$O$13&gt;=5000,14,IF('Pricing + Order Summary'!$O$13&gt;=3500,15,IF('Pricing + Order Summary'!$O$13&gt;=2500,16,IF('Pricing + Order Summary'!$O$13&gt;=1000,23,21))))</f>
        <v>21</v>
      </c>
      <c r="M1412" s="164" t="str">
        <f t="shared" si="95"/>
        <v>SPR2014-3-0</v>
      </c>
    </row>
    <row r="1413" spans="1:13">
      <c r="A1413" s="167">
        <f>'Order Form'!A368</f>
        <v>104814</v>
      </c>
      <c r="B1413" s="167">
        <f>'Order Form'!A368</f>
        <v>104814</v>
      </c>
      <c r="C1413" s="168">
        <f t="shared" si="93"/>
        <v>104814</v>
      </c>
      <c r="D1413" s="164">
        <f>'Order Form'!$N$2</f>
        <v>0</v>
      </c>
      <c r="E1413" s="165">
        <f>'Order Form'!$M$11</f>
        <v>0</v>
      </c>
      <c r="F1413" s="165" t="str">
        <f>IF(ISBLANK('Order Form'!$M$12),"",'Order Form'!$M$12)</f>
        <v/>
      </c>
      <c r="G1413" s="165">
        <f t="shared" ca="1" si="96"/>
        <v>41493</v>
      </c>
      <c r="H1413" s="166">
        <f>'Order Form'!$M$13</f>
        <v>0</v>
      </c>
      <c r="I1413" s="169">
        <f>'Order Form'!F368</f>
        <v>10</v>
      </c>
      <c r="J1413" s="164">
        <f>'Order Form'!M368</f>
        <v>0</v>
      </c>
      <c r="K1413" s="164" t="str">
        <f t="shared" si="94"/>
        <v>F</v>
      </c>
      <c r="L1413" s="164">
        <f>IF('Pricing + Order Summary'!$O$13&gt;=5000,14,IF('Pricing + Order Summary'!$O$13&gt;=3500,15,IF('Pricing + Order Summary'!$O$13&gt;=2500,16,IF('Pricing + Order Summary'!$O$13&gt;=1000,23,21))))</f>
        <v>21</v>
      </c>
      <c r="M1413" s="164" t="str">
        <f t="shared" si="95"/>
        <v>SPR2014-3-0</v>
      </c>
    </row>
    <row r="1414" spans="1:13">
      <c r="A1414" s="167">
        <f>'Order Form'!A369</f>
        <v>100458</v>
      </c>
      <c r="B1414" s="167">
        <f>'Order Form'!A369</f>
        <v>100458</v>
      </c>
      <c r="C1414" s="168">
        <f t="shared" si="93"/>
        <v>100458</v>
      </c>
      <c r="D1414" s="164">
        <f>'Order Form'!$N$2</f>
        <v>0</v>
      </c>
      <c r="E1414" s="165">
        <f>'Order Form'!$M$11</f>
        <v>0</v>
      </c>
      <c r="F1414" s="165" t="str">
        <f>IF(ISBLANK('Order Form'!$M$12),"",'Order Form'!$M$12)</f>
        <v/>
      </c>
      <c r="G1414" s="165">
        <f t="shared" ca="1" si="96"/>
        <v>41493</v>
      </c>
      <c r="H1414" s="166">
        <f>'Order Form'!$M$13</f>
        <v>0</v>
      </c>
      <c r="I1414" s="169">
        <f>'Order Form'!F369</f>
        <v>10</v>
      </c>
      <c r="J1414" s="164">
        <f>'Order Form'!M369</f>
        <v>0</v>
      </c>
      <c r="K1414" s="164" t="str">
        <f t="shared" si="94"/>
        <v>F</v>
      </c>
      <c r="L1414" s="164">
        <f>IF('Pricing + Order Summary'!$O$13&gt;=5000,14,IF('Pricing + Order Summary'!$O$13&gt;=3500,15,IF('Pricing + Order Summary'!$O$13&gt;=2500,16,IF('Pricing + Order Summary'!$O$13&gt;=1000,23,21))))</f>
        <v>21</v>
      </c>
      <c r="M1414" s="164" t="str">
        <f t="shared" si="95"/>
        <v>SPR2014-3-0</v>
      </c>
    </row>
    <row r="1415" spans="1:13">
      <c r="A1415" s="167">
        <f>'Order Form'!A370</f>
        <v>100456</v>
      </c>
      <c r="B1415" s="167">
        <f>'Order Form'!A370</f>
        <v>100456</v>
      </c>
      <c r="C1415" s="168">
        <f t="shared" si="93"/>
        <v>100456</v>
      </c>
      <c r="D1415" s="164">
        <f>'Order Form'!$N$2</f>
        <v>0</v>
      </c>
      <c r="E1415" s="165">
        <f>'Order Form'!$M$11</f>
        <v>0</v>
      </c>
      <c r="F1415" s="165" t="str">
        <f>IF(ISBLANK('Order Form'!$M$12),"",'Order Form'!$M$12)</f>
        <v/>
      </c>
      <c r="G1415" s="165">
        <f t="shared" ca="1" si="96"/>
        <v>41493</v>
      </c>
      <c r="H1415" s="166">
        <f>'Order Form'!$M$13</f>
        <v>0</v>
      </c>
      <c r="I1415" s="169">
        <f>'Order Form'!F370</f>
        <v>10</v>
      </c>
      <c r="J1415" s="164">
        <f>'Order Form'!M370</f>
        <v>0</v>
      </c>
      <c r="K1415" s="164" t="str">
        <f t="shared" si="94"/>
        <v>F</v>
      </c>
      <c r="L1415" s="164">
        <f>IF('Pricing + Order Summary'!$O$13&gt;=5000,14,IF('Pricing + Order Summary'!$O$13&gt;=3500,15,IF('Pricing + Order Summary'!$O$13&gt;=2500,16,IF('Pricing + Order Summary'!$O$13&gt;=1000,23,21))))</f>
        <v>21</v>
      </c>
      <c r="M1415" s="164" t="str">
        <f t="shared" si="95"/>
        <v>SPR2014-3-0</v>
      </c>
    </row>
    <row r="1416" spans="1:13">
      <c r="A1416" s="167">
        <f>'Order Form'!A371</f>
        <v>100426</v>
      </c>
      <c r="B1416" s="167">
        <f>'Order Form'!A371</f>
        <v>100426</v>
      </c>
      <c r="C1416" s="168">
        <f t="shared" si="93"/>
        <v>100426</v>
      </c>
      <c r="D1416" s="164">
        <f>'Order Form'!$N$2</f>
        <v>0</v>
      </c>
      <c r="E1416" s="165">
        <f>'Order Form'!$M$11</f>
        <v>0</v>
      </c>
      <c r="F1416" s="165" t="str">
        <f>IF(ISBLANK('Order Form'!$M$12),"",'Order Form'!$M$12)</f>
        <v/>
      </c>
      <c r="G1416" s="165">
        <f t="shared" ca="1" si="96"/>
        <v>41493</v>
      </c>
      <c r="H1416" s="166">
        <f>'Order Form'!$M$13</f>
        <v>0</v>
      </c>
      <c r="I1416" s="169">
        <f>'Order Form'!F371</f>
        <v>10</v>
      </c>
      <c r="J1416" s="164">
        <f>'Order Form'!M371</f>
        <v>0</v>
      </c>
      <c r="K1416" s="164" t="str">
        <f t="shared" si="94"/>
        <v>F</v>
      </c>
      <c r="L1416" s="164">
        <f>IF('Pricing + Order Summary'!$O$13&gt;=5000,14,IF('Pricing + Order Summary'!$O$13&gt;=3500,15,IF('Pricing + Order Summary'!$O$13&gt;=2500,16,IF('Pricing + Order Summary'!$O$13&gt;=1000,23,21))))</f>
        <v>21</v>
      </c>
      <c r="M1416" s="164" t="str">
        <f t="shared" si="95"/>
        <v>SPR2014-3-0</v>
      </c>
    </row>
    <row r="1417" spans="1:13">
      <c r="A1417" s="167">
        <f>'Order Form'!A372</f>
        <v>100422</v>
      </c>
      <c r="B1417" s="167">
        <f>'Order Form'!A372</f>
        <v>100422</v>
      </c>
      <c r="C1417" s="168">
        <f t="shared" si="93"/>
        <v>100422</v>
      </c>
      <c r="D1417" s="164">
        <f>'Order Form'!$N$2</f>
        <v>0</v>
      </c>
      <c r="E1417" s="165">
        <f>'Order Form'!$M$11</f>
        <v>0</v>
      </c>
      <c r="F1417" s="165" t="str">
        <f>IF(ISBLANK('Order Form'!$M$12),"",'Order Form'!$M$12)</f>
        <v/>
      </c>
      <c r="G1417" s="165">
        <f t="shared" ca="1" si="96"/>
        <v>41493</v>
      </c>
      <c r="H1417" s="166">
        <f>'Order Form'!$M$13</f>
        <v>0</v>
      </c>
      <c r="I1417" s="169">
        <f>'Order Form'!F372</f>
        <v>10</v>
      </c>
      <c r="J1417" s="164">
        <f>'Order Form'!M372</f>
        <v>0</v>
      </c>
      <c r="K1417" s="164" t="str">
        <f t="shared" si="94"/>
        <v>F</v>
      </c>
      <c r="L1417" s="164">
        <f>IF('Pricing + Order Summary'!$O$13&gt;=5000,14,IF('Pricing + Order Summary'!$O$13&gt;=3500,15,IF('Pricing + Order Summary'!$O$13&gt;=2500,16,IF('Pricing + Order Summary'!$O$13&gt;=1000,23,21))))</f>
        <v>21</v>
      </c>
      <c r="M1417" s="164" t="str">
        <f t="shared" si="95"/>
        <v>SPR2014-3-0</v>
      </c>
    </row>
    <row r="1418" spans="1:13">
      <c r="A1418" s="167">
        <f>'Order Form'!A373</f>
        <v>100452</v>
      </c>
      <c r="B1418" s="167">
        <f>'Order Form'!A373</f>
        <v>100452</v>
      </c>
      <c r="C1418" s="168">
        <f t="shared" si="93"/>
        <v>100452</v>
      </c>
      <c r="D1418" s="164">
        <f>'Order Form'!$N$2</f>
        <v>0</v>
      </c>
      <c r="E1418" s="165">
        <f>'Order Form'!$M$11</f>
        <v>0</v>
      </c>
      <c r="F1418" s="165" t="str">
        <f>IF(ISBLANK('Order Form'!$M$12),"",'Order Form'!$M$12)</f>
        <v/>
      </c>
      <c r="G1418" s="165">
        <f t="shared" ca="1" si="96"/>
        <v>41493</v>
      </c>
      <c r="H1418" s="166">
        <f>'Order Form'!$M$13</f>
        <v>0</v>
      </c>
      <c r="I1418" s="169">
        <f>'Order Form'!F373</f>
        <v>10</v>
      </c>
      <c r="J1418" s="164">
        <f>'Order Form'!M373</f>
        <v>0</v>
      </c>
      <c r="K1418" s="164" t="str">
        <f t="shared" si="94"/>
        <v>F</v>
      </c>
      <c r="L1418" s="164">
        <f>IF('Pricing + Order Summary'!$O$13&gt;=5000,14,IF('Pricing + Order Summary'!$O$13&gt;=3500,15,IF('Pricing + Order Summary'!$O$13&gt;=2500,16,IF('Pricing + Order Summary'!$O$13&gt;=1000,23,21))))</f>
        <v>21</v>
      </c>
      <c r="M1418" s="164" t="str">
        <f t="shared" si="95"/>
        <v>SPR2014-3-0</v>
      </c>
    </row>
    <row r="1419" spans="1:13">
      <c r="A1419" s="167">
        <f>'Order Form'!A374</f>
        <v>100453</v>
      </c>
      <c r="B1419" s="167">
        <f>'Order Form'!A374</f>
        <v>100453</v>
      </c>
      <c r="C1419" s="168">
        <f t="shared" si="93"/>
        <v>100453</v>
      </c>
      <c r="D1419" s="164">
        <f>'Order Form'!$N$2</f>
        <v>0</v>
      </c>
      <c r="E1419" s="165">
        <f>'Order Form'!$M$11</f>
        <v>0</v>
      </c>
      <c r="F1419" s="165" t="str">
        <f>IF(ISBLANK('Order Form'!$M$12),"",'Order Form'!$M$12)</f>
        <v/>
      </c>
      <c r="G1419" s="165">
        <f t="shared" ca="1" si="96"/>
        <v>41493</v>
      </c>
      <c r="H1419" s="166">
        <f>'Order Form'!$M$13</f>
        <v>0</v>
      </c>
      <c r="I1419" s="169">
        <f>'Order Form'!F374</f>
        <v>10</v>
      </c>
      <c r="J1419" s="164">
        <f>'Order Form'!M374</f>
        <v>0</v>
      </c>
      <c r="K1419" s="164" t="str">
        <f t="shared" si="94"/>
        <v>F</v>
      </c>
      <c r="L1419" s="164">
        <f>IF('Pricing + Order Summary'!$O$13&gt;=5000,14,IF('Pricing + Order Summary'!$O$13&gt;=3500,15,IF('Pricing + Order Summary'!$O$13&gt;=2500,16,IF('Pricing + Order Summary'!$O$13&gt;=1000,23,21))))</f>
        <v>21</v>
      </c>
      <c r="M1419" s="164" t="str">
        <f t="shared" si="95"/>
        <v>SPR2014-3-0</v>
      </c>
    </row>
    <row r="1420" spans="1:13">
      <c r="A1420" s="167">
        <f>'Order Form'!A375</f>
        <v>100454</v>
      </c>
      <c r="B1420" s="167">
        <f>'Order Form'!A375</f>
        <v>100454</v>
      </c>
      <c r="C1420" s="168">
        <f t="shared" si="93"/>
        <v>100454</v>
      </c>
      <c r="D1420" s="164">
        <f>'Order Form'!$N$2</f>
        <v>0</v>
      </c>
      <c r="E1420" s="165">
        <f>'Order Form'!$M$11</f>
        <v>0</v>
      </c>
      <c r="F1420" s="165" t="str">
        <f>IF(ISBLANK('Order Form'!$M$12),"",'Order Form'!$M$12)</f>
        <v/>
      </c>
      <c r="G1420" s="165">
        <f t="shared" ca="1" si="96"/>
        <v>41493</v>
      </c>
      <c r="H1420" s="166">
        <f>'Order Form'!$M$13</f>
        <v>0</v>
      </c>
      <c r="I1420" s="169">
        <f>'Order Form'!F375</f>
        <v>10</v>
      </c>
      <c r="J1420" s="164">
        <f>'Order Form'!M375</f>
        <v>0</v>
      </c>
      <c r="K1420" s="164" t="str">
        <f t="shared" si="94"/>
        <v>F</v>
      </c>
      <c r="L1420" s="164">
        <f>IF('Pricing + Order Summary'!$O$13&gt;=5000,14,IF('Pricing + Order Summary'!$O$13&gt;=3500,15,IF('Pricing + Order Summary'!$O$13&gt;=2500,16,IF('Pricing + Order Summary'!$O$13&gt;=1000,23,21))))</f>
        <v>21</v>
      </c>
      <c r="M1420" s="164" t="str">
        <f t="shared" si="95"/>
        <v>SPR2014-3-0</v>
      </c>
    </row>
    <row r="1421" spans="1:13">
      <c r="A1421" s="167">
        <f>'Order Form'!A376</f>
        <v>105754</v>
      </c>
      <c r="B1421" s="167">
        <f>'Order Form'!A376</f>
        <v>105754</v>
      </c>
      <c r="C1421" s="168">
        <f t="shared" si="93"/>
        <v>105754</v>
      </c>
      <c r="D1421" s="164">
        <f>'Order Form'!$N$2</f>
        <v>0</v>
      </c>
      <c r="E1421" s="165">
        <f>'Order Form'!$M$11</f>
        <v>0</v>
      </c>
      <c r="F1421" s="165" t="str">
        <f>IF(ISBLANK('Order Form'!$M$12),"",'Order Form'!$M$12)</f>
        <v/>
      </c>
      <c r="G1421" s="165">
        <f t="shared" ca="1" si="96"/>
        <v>41493</v>
      </c>
      <c r="H1421" s="166">
        <f>'Order Form'!$M$13</f>
        <v>0</v>
      </c>
      <c r="I1421" s="169">
        <f>'Order Form'!F376</f>
        <v>10</v>
      </c>
      <c r="J1421" s="164">
        <f>'Order Form'!M376</f>
        <v>0</v>
      </c>
      <c r="K1421" s="164" t="str">
        <f t="shared" si="94"/>
        <v>F</v>
      </c>
      <c r="L1421" s="164">
        <f>IF('Pricing + Order Summary'!$O$13&gt;=5000,14,IF('Pricing + Order Summary'!$O$13&gt;=3500,15,IF('Pricing + Order Summary'!$O$13&gt;=2500,16,IF('Pricing + Order Summary'!$O$13&gt;=1000,23,21))))</f>
        <v>21</v>
      </c>
      <c r="M1421" s="164" t="str">
        <f t="shared" si="95"/>
        <v>SPR2014-3-0</v>
      </c>
    </row>
    <row r="1422" spans="1:13">
      <c r="A1422" s="167">
        <f>'Order Form'!A377</f>
        <v>100423</v>
      </c>
      <c r="B1422" s="167">
        <f>'Order Form'!A377</f>
        <v>100423</v>
      </c>
      <c r="C1422" s="168">
        <f t="shared" si="93"/>
        <v>100423</v>
      </c>
      <c r="D1422" s="164">
        <f>'Order Form'!$N$2</f>
        <v>0</v>
      </c>
      <c r="E1422" s="165">
        <f>'Order Form'!$M$11</f>
        <v>0</v>
      </c>
      <c r="F1422" s="165" t="str">
        <f>IF(ISBLANK('Order Form'!$M$12),"",'Order Form'!$M$12)</f>
        <v/>
      </c>
      <c r="G1422" s="165">
        <f t="shared" ca="1" si="96"/>
        <v>41493</v>
      </c>
      <c r="H1422" s="166">
        <f>'Order Form'!$M$13</f>
        <v>0</v>
      </c>
      <c r="I1422" s="169">
        <f>'Order Form'!F377</f>
        <v>10</v>
      </c>
      <c r="J1422" s="164">
        <f>'Order Form'!M377</f>
        <v>0</v>
      </c>
      <c r="K1422" s="164" t="str">
        <f t="shared" si="94"/>
        <v>F</v>
      </c>
      <c r="L1422" s="164">
        <f>IF('Pricing + Order Summary'!$O$13&gt;=5000,14,IF('Pricing + Order Summary'!$O$13&gt;=3500,15,IF('Pricing + Order Summary'!$O$13&gt;=2500,16,IF('Pricing + Order Summary'!$O$13&gt;=1000,23,21))))</f>
        <v>21</v>
      </c>
      <c r="M1422" s="164" t="str">
        <f t="shared" si="95"/>
        <v>SPR2014-3-0</v>
      </c>
    </row>
    <row r="1423" spans="1:13">
      <c r="A1423" s="167">
        <f>'Order Form'!A378</f>
        <v>100427</v>
      </c>
      <c r="B1423" s="167">
        <f>'Order Form'!A378</f>
        <v>100427</v>
      </c>
      <c r="C1423" s="168">
        <f t="shared" si="93"/>
        <v>100427</v>
      </c>
      <c r="D1423" s="164">
        <f>'Order Form'!$N$2</f>
        <v>0</v>
      </c>
      <c r="E1423" s="165">
        <f>'Order Form'!$M$11</f>
        <v>0</v>
      </c>
      <c r="F1423" s="165" t="str">
        <f>IF(ISBLANK('Order Form'!$M$12),"",'Order Form'!$M$12)</f>
        <v/>
      </c>
      <c r="G1423" s="165">
        <f t="shared" ca="1" si="96"/>
        <v>41493</v>
      </c>
      <c r="H1423" s="166">
        <f>'Order Form'!$M$13</f>
        <v>0</v>
      </c>
      <c r="I1423" s="169">
        <f>'Order Form'!F378</f>
        <v>10</v>
      </c>
      <c r="J1423" s="164">
        <f>'Order Form'!M378</f>
        <v>0</v>
      </c>
      <c r="K1423" s="164" t="str">
        <f t="shared" si="94"/>
        <v>F</v>
      </c>
      <c r="L1423" s="164">
        <f>IF('Pricing + Order Summary'!$O$13&gt;=5000,14,IF('Pricing + Order Summary'!$O$13&gt;=3500,15,IF('Pricing + Order Summary'!$O$13&gt;=2500,16,IF('Pricing + Order Summary'!$O$13&gt;=1000,23,21))))</f>
        <v>21</v>
      </c>
      <c r="M1423" s="164" t="str">
        <f t="shared" si="95"/>
        <v>SPR2014-3-0</v>
      </c>
    </row>
    <row r="1424" spans="1:13">
      <c r="A1424" s="167">
        <f>'Order Form'!A379</f>
        <v>100431</v>
      </c>
      <c r="B1424" s="167">
        <f>'Order Form'!A379</f>
        <v>100431</v>
      </c>
      <c r="C1424" s="168">
        <f t="shared" si="93"/>
        <v>100431</v>
      </c>
      <c r="D1424" s="164">
        <f>'Order Form'!$N$2</f>
        <v>0</v>
      </c>
      <c r="E1424" s="165">
        <f>'Order Form'!$M$11</f>
        <v>0</v>
      </c>
      <c r="F1424" s="165" t="str">
        <f>IF(ISBLANK('Order Form'!$M$12),"",'Order Form'!$M$12)</f>
        <v/>
      </c>
      <c r="G1424" s="165">
        <f t="shared" ca="1" si="96"/>
        <v>41493</v>
      </c>
      <c r="H1424" s="166">
        <f>'Order Form'!$M$13</f>
        <v>0</v>
      </c>
      <c r="I1424" s="169">
        <f>'Order Form'!F379</f>
        <v>10</v>
      </c>
      <c r="J1424" s="164">
        <f>'Order Form'!M379</f>
        <v>0</v>
      </c>
      <c r="K1424" s="164" t="str">
        <f t="shared" si="94"/>
        <v>F</v>
      </c>
      <c r="L1424" s="164">
        <f>IF('Pricing + Order Summary'!$O$13&gt;=5000,14,IF('Pricing + Order Summary'!$O$13&gt;=3500,15,IF('Pricing + Order Summary'!$O$13&gt;=2500,16,IF('Pricing + Order Summary'!$O$13&gt;=1000,23,21))))</f>
        <v>21</v>
      </c>
      <c r="M1424" s="164" t="str">
        <f t="shared" si="95"/>
        <v>SPR2014-3-0</v>
      </c>
    </row>
    <row r="1425" spans="1:13">
      <c r="A1425" s="167">
        <f>'Order Form'!A380</f>
        <v>105740</v>
      </c>
      <c r="B1425" s="167">
        <f>'Order Form'!A380</f>
        <v>105740</v>
      </c>
      <c r="C1425" s="168">
        <f t="shared" si="93"/>
        <v>105740</v>
      </c>
      <c r="D1425" s="164">
        <f>'Order Form'!$N$2</f>
        <v>0</v>
      </c>
      <c r="E1425" s="165">
        <f>'Order Form'!$M$11</f>
        <v>0</v>
      </c>
      <c r="F1425" s="165" t="str">
        <f>IF(ISBLANK('Order Form'!$M$12),"",'Order Form'!$M$12)</f>
        <v/>
      </c>
      <c r="G1425" s="165">
        <f t="shared" ca="1" si="96"/>
        <v>41493</v>
      </c>
      <c r="H1425" s="166">
        <f>'Order Form'!$M$13</f>
        <v>0</v>
      </c>
      <c r="I1425" s="169">
        <f>'Order Form'!F380</f>
        <v>10</v>
      </c>
      <c r="J1425" s="164">
        <f>'Order Form'!M380</f>
        <v>0</v>
      </c>
      <c r="K1425" s="164" t="str">
        <f t="shared" si="94"/>
        <v>F</v>
      </c>
      <c r="L1425" s="164">
        <f>IF('Pricing + Order Summary'!$O$13&gt;=5000,14,IF('Pricing + Order Summary'!$O$13&gt;=3500,15,IF('Pricing + Order Summary'!$O$13&gt;=2500,16,IF('Pricing + Order Summary'!$O$13&gt;=1000,23,21))))</f>
        <v>21</v>
      </c>
      <c r="M1425" s="164" t="str">
        <f t="shared" si="95"/>
        <v>SPR2014-3-0</v>
      </c>
    </row>
    <row r="1426" spans="1:13">
      <c r="A1426" s="167">
        <f>'Order Form'!A381</f>
        <v>105589</v>
      </c>
      <c r="B1426" s="167">
        <f>'Order Form'!A381</f>
        <v>105589</v>
      </c>
      <c r="C1426" s="168">
        <f t="shared" si="93"/>
        <v>105589</v>
      </c>
      <c r="D1426" s="164">
        <f>'Order Form'!$N$2</f>
        <v>0</v>
      </c>
      <c r="E1426" s="165">
        <f>'Order Form'!$M$11</f>
        <v>0</v>
      </c>
      <c r="F1426" s="165" t="str">
        <f>IF(ISBLANK('Order Form'!$M$12),"",'Order Form'!$M$12)</f>
        <v/>
      </c>
      <c r="G1426" s="165">
        <f t="shared" ca="1" si="96"/>
        <v>41493</v>
      </c>
      <c r="H1426" s="166">
        <f>'Order Form'!$M$13</f>
        <v>0</v>
      </c>
      <c r="I1426" s="169">
        <f>'Order Form'!F381</f>
        <v>10</v>
      </c>
      <c r="J1426" s="164">
        <f>'Order Form'!M381</f>
        <v>0</v>
      </c>
      <c r="K1426" s="164" t="str">
        <f t="shared" si="94"/>
        <v>F</v>
      </c>
      <c r="L1426" s="164">
        <f>IF('Pricing + Order Summary'!$O$13&gt;=5000,14,IF('Pricing + Order Summary'!$O$13&gt;=3500,15,IF('Pricing + Order Summary'!$O$13&gt;=2500,16,IF('Pricing + Order Summary'!$O$13&gt;=1000,23,21))))</f>
        <v>21</v>
      </c>
      <c r="M1426" s="164" t="str">
        <f t="shared" si="95"/>
        <v>SPR2014-3-0</v>
      </c>
    </row>
    <row r="1427" spans="1:13">
      <c r="A1427" s="167">
        <f>'Order Form'!A382</f>
        <v>105744</v>
      </c>
      <c r="B1427" s="167">
        <f>'Order Form'!A382</f>
        <v>105744</v>
      </c>
      <c r="C1427" s="168">
        <f t="shared" si="93"/>
        <v>105744</v>
      </c>
      <c r="D1427" s="164">
        <f>'Order Form'!$N$2</f>
        <v>0</v>
      </c>
      <c r="E1427" s="165">
        <f>'Order Form'!$M$11</f>
        <v>0</v>
      </c>
      <c r="F1427" s="165" t="str">
        <f>IF(ISBLANK('Order Form'!$M$12),"",'Order Form'!$M$12)</f>
        <v/>
      </c>
      <c r="G1427" s="165">
        <f t="shared" ca="1" si="96"/>
        <v>41493</v>
      </c>
      <c r="H1427" s="166">
        <f>'Order Form'!$M$13</f>
        <v>0</v>
      </c>
      <c r="I1427" s="169">
        <f>'Order Form'!F382</f>
        <v>10</v>
      </c>
      <c r="J1427" s="164">
        <f>'Order Form'!M382</f>
        <v>0</v>
      </c>
      <c r="K1427" s="164" t="str">
        <f t="shared" si="94"/>
        <v>F</v>
      </c>
      <c r="L1427" s="164">
        <f>IF('Pricing + Order Summary'!$O$13&gt;=5000,14,IF('Pricing + Order Summary'!$O$13&gt;=3500,15,IF('Pricing + Order Summary'!$O$13&gt;=2500,16,IF('Pricing + Order Summary'!$O$13&gt;=1000,23,21))))</f>
        <v>21</v>
      </c>
      <c r="M1427" s="164" t="str">
        <f t="shared" si="95"/>
        <v>SPR2014-3-0</v>
      </c>
    </row>
    <row r="1428" spans="1:13">
      <c r="A1428" s="167">
        <f>'Order Form'!A383</f>
        <v>104840</v>
      </c>
      <c r="B1428" s="167">
        <f>'Order Form'!A383</f>
        <v>104840</v>
      </c>
      <c r="C1428" s="168">
        <f t="shared" si="93"/>
        <v>104840</v>
      </c>
      <c r="D1428" s="164">
        <f>'Order Form'!$N$2</f>
        <v>0</v>
      </c>
      <c r="E1428" s="165">
        <f>'Order Form'!$M$11</f>
        <v>0</v>
      </c>
      <c r="F1428" s="165" t="str">
        <f>IF(ISBLANK('Order Form'!$M$12),"",'Order Form'!$M$12)</f>
        <v/>
      </c>
      <c r="G1428" s="165">
        <f t="shared" ca="1" si="96"/>
        <v>41493</v>
      </c>
      <c r="H1428" s="166">
        <f>'Order Form'!$M$13</f>
        <v>0</v>
      </c>
      <c r="I1428" s="169">
        <f>'Order Form'!F383</f>
        <v>10</v>
      </c>
      <c r="J1428" s="164">
        <f>'Order Form'!M383</f>
        <v>0</v>
      </c>
      <c r="K1428" s="164" t="str">
        <f t="shared" si="94"/>
        <v>F</v>
      </c>
      <c r="L1428" s="164">
        <f>IF('Pricing + Order Summary'!$O$13&gt;=5000,14,IF('Pricing + Order Summary'!$O$13&gt;=3500,15,IF('Pricing + Order Summary'!$O$13&gt;=2500,16,IF('Pricing + Order Summary'!$O$13&gt;=1000,23,21))))</f>
        <v>21</v>
      </c>
      <c r="M1428" s="164" t="str">
        <f t="shared" si="95"/>
        <v>SPR2014-3-0</v>
      </c>
    </row>
    <row r="1429" spans="1:13">
      <c r="A1429" s="167">
        <f>'Order Form'!A384</f>
        <v>105753</v>
      </c>
      <c r="B1429" s="167">
        <f>'Order Form'!A384</f>
        <v>105753</v>
      </c>
      <c r="C1429" s="168">
        <f t="shared" si="93"/>
        <v>105753</v>
      </c>
      <c r="D1429" s="164">
        <f>'Order Form'!$N$2</f>
        <v>0</v>
      </c>
      <c r="E1429" s="165">
        <f>'Order Form'!$M$11</f>
        <v>0</v>
      </c>
      <c r="F1429" s="165" t="str">
        <f>IF(ISBLANK('Order Form'!$M$12),"",'Order Form'!$M$12)</f>
        <v/>
      </c>
      <c r="G1429" s="165">
        <f t="shared" ca="1" si="96"/>
        <v>41493</v>
      </c>
      <c r="H1429" s="166">
        <f>'Order Form'!$M$13</f>
        <v>0</v>
      </c>
      <c r="I1429" s="169">
        <f>'Order Form'!F384</f>
        <v>10</v>
      </c>
      <c r="J1429" s="164">
        <f>'Order Form'!M384</f>
        <v>0</v>
      </c>
      <c r="K1429" s="164" t="str">
        <f t="shared" si="94"/>
        <v>F</v>
      </c>
      <c r="L1429" s="164">
        <f>IF('Pricing + Order Summary'!$O$13&gt;=5000,14,IF('Pricing + Order Summary'!$O$13&gt;=3500,15,IF('Pricing + Order Summary'!$O$13&gt;=2500,16,IF('Pricing + Order Summary'!$O$13&gt;=1000,23,21))))</f>
        <v>21</v>
      </c>
      <c r="M1429" s="164" t="str">
        <f t="shared" si="95"/>
        <v>SPR2014-3-0</v>
      </c>
    </row>
    <row r="1430" spans="1:13">
      <c r="A1430" s="167">
        <f>'Order Form'!A385</f>
        <v>100405</v>
      </c>
      <c r="B1430" s="167">
        <f>'Order Form'!A385</f>
        <v>100405</v>
      </c>
      <c r="C1430" s="168">
        <f t="shared" si="93"/>
        <v>100405</v>
      </c>
      <c r="D1430" s="164">
        <f>'Order Form'!$N$2</f>
        <v>0</v>
      </c>
      <c r="E1430" s="165">
        <f>'Order Form'!$M$11</f>
        <v>0</v>
      </c>
      <c r="F1430" s="165" t="str">
        <f>IF(ISBLANK('Order Form'!$M$12),"",'Order Form'!$M$12)</f>
        <v/>
      </c>
      <c r="G1430" s="165">
        <f t="shared" ca="1" si="96"/>
        <v>41493</v>
      </c>
      <c r="H1430" s="166">
        <f>'Order Form'!$M$13</f>
        <v>0</v>
      </c>
      <c r="I1430" s="169">
        <f>'Order Form'!F385</f>
        <v>10</v>
      </c>
      <c r="J1430" s="164">
        <f>'Order Form'!M385</f>
        <v>0</v>
      </c>
      <c r="K1430" s="164" t="str">
        <f t="shared" si="94"/>
        <v>F</v>
      </c>
      <c r="L1430" s="164">
        <f>IF('Pricing + Order Summary'!$O$13&gt;=5000,14,IF('Pricing + Order Summary'!$O$13&gt;=3500,15,IF('Pricing + Order Summary'!$O$13&gt;=2500,16,IF('Pricing + Order Summary'!$O$13&gt;=1000,23,21))))</f>
        <v>21</v>
      </c>
      <c r="M1430" s="164" t="str">
        <f t="shared" si="95"/>
        <v>SPR2014-3-0</v>
      </c>
    </row>
    <row r="1431" spans="1:13">
      <c r="A1431" s="167">
        <f>'Order Form'!A386</f>
        <v>105734</v>
      </c>
      <c r="B1431" s="167">
        <f>'Order Form'!A386</f>
        <v>105734</v>
      </c>
      <c r="C1431" s="168">
        <f t="shared" si="93"/>
        <v>105734</v>
      </c>
      <c r="D1431" s="164">
        <f>'Order Form'!$N$2</f>
        <v>0</v>
      </c>
      <c r="E1431" s="165">
        <f>'Order Form'!$M$11</f>
        <v>0</v>
      </c>
      <c r="F1431" s="165" t="str">
        <f>IF(ISBLANK('Order Form'!$M$12),"",'Order Form'!$M$12)</f>
        <v/>
      </c>
      <c r="G1431" s="165">
        <f t="shared" ca="1" si="96"/>
        <v>41493</v>
      </c>
      <c r="H1431" s="166">
        <f>'Order Form'!$M$13</f>
        <v>0</v>
      </c>
      <c r="I1431" s="169">
        <f>'Order Form'!F386</f>
        <v>10</v>
      </c>
      <c r="J1431" s="164">
        <f>'Order Form'!M386</f>
        <v>0</v>
      </c>
      <c r="K1431" s="164" t="str">
        <f t="shared" si="94"/>
        <v>F</v>
      </c>
      <c r="L1431" s="164">
        <f>IF('Pricing + Order Summary'!$O$13&gt;=5000,14,IF('Pricing + Order Summary'!$O$13&gt;=3500,15,IF('Pricing + Order Summary'!$O$13&gt;=2500,16,IF('Pricing + Order Summary'!$O$13&gt;=1000,23,21))))</f>
        <v>21</v>
      </c>
      <c r="M1431" s="164" t="str">
        <f t="shared" si="95"/>
        <v>SPR2014-3-0</v>
      </c>
    </row>
    <row r="1432" spans="1:13">
      <c r="A1432" s="167">
        <f>'Order Form'!A387</f>
        <v>105735</v>
      </c>
      <c r="B1432" s="167">
        <f>'Order Form'!A387</f>
        <v>105735</v>
      </c>
      <c r="C1432" s="168">
        <f t="shared" si="93"/>
        <v>105735</v>
      </c>
      <c r="D1432" s="164">
        <f>'Order Form'!$N$2</f>
        <v>0</v>
      </c>
      <c r="E1432" s="165">
        <f>'Order Form'!$M$11</f>
        <v>0</v>
      </c>
      <c r="F1432" s="165" t="str">
        <f>IF(ISBLANK('Order Form'!$M$12),"",'Order Form'!$M$12)</f>
        <v/>
      </c>
      <c r="G1432" s="165">
        <f t="shared" ca="1" si="96"/>
        <v>41493</v>
      </c>
      <c r="H1432" s="166">
        <f>'Order Form'!$M$13</f>
        <v>0</v>
      </c>
      <c r="I1432" s="169">
        <f>'Order Form'!F387</f>
        <v>10</v>
      </c>
      <c r="J1432" s="164">
        <f>'Order Form'!M387</f>
        <v>0</v>
      </c>
      <c r="K1432" s="164" t="str">
        <f t="shared" si="94"/>
        <v>F</v>
      </c>
      <c r="L1432" s="164">
        <f>IF('Pricing + Order Summary'!$O$13&gt;=5000,14,IF('Pricing + Order Summary'!$O$13&gt;=3500,15,IF('Pricing + Order Summary'!$O$13&gt;=2500,16,IF('Pricing + Order Summary'!$O$13&gt;=1000,23,21))))</f>
        <v>21</v>
      </c>
      <c r="M1432" s="164" t="str">
        <f t="shared" si="95"/>
        <v>SPR2014-3-0</v>
      </c>
    </row>
    <row r="1433" spans="1:13">
      <c r="A1433" s="167">
        <f>'Order Form'!A388</f>
        <v>105736</v>
      </c>
      <c r="B1433" s="167">
        <f>'Order Form'!A388</f>
        <v>105736</v>
      </c>
      <c r="C1433" s="168">
        <f t="shared" si="93"/>
        <v>105736</v>
      </c>
      <c r="D1433" s="164">
        <f>'Order Form'!$N$2</f>
        <v>0</v>
      </c>
      <c r="E1433" s="165">
        <f>'Order Form'!$M$11</f>
        <v>0</v>
      </c>
      <c r="F1433" s="165" t="str">
        <f>IF(ISBLANK('Order Form'!$M$12),"",'Order Form'!$M$12)</f>
        <v/>
      </c>
      <c r="G1433" s="165">
        <f t="shared" ca="1" si="96"/>
        <v>41493</v>
      </c>
      <c r="H1433" s="166">
        <f>'Order Form'!$M$13</f>
        <v>0</v>
      </c>
      <c r="I1433" s="169">
        <f>'Order Form'!F388</f>
        <v>10</v>
      </c>
      <c r="J1433" s="164">
        <f>'Order Form'!M388</f>
        <v>0</v>
      </c>
      <c r="K1433" s="164" t="str">
        <f t="shared" si="94"/>
        <v>F</v>
      </c>
      <c r="L1433" s="164">
        <f>IF('Pricing + Order Summary'!$O$13&gt;=5000,14,IF('Pricing + Order Summary'!$O$13&gt;=3500,15,IF('Pricing + Order Summary'!$O$13&gt;=2500,16,IF('Pricing + Order Summary'!$O$13&gt;=1000,23,21))))</f>
        <v>21</v>
      </c>
      <c r="M1433" s="164" t="str">
        <f t="shared" si="95"/>
        <v>SPR2014-3-0</v>
      </c>
    </row>
    <row r="1434" spans="1:13">
      <c r="A1434" s="167">
        <f>'Order Form'!A389</f>
        <v>105755</v>
      </c>
      <c r="B1434" s="167">
        <f>'Order Form'!A389</f>
        <v>105755</v>
      </c>
      <c r="C1434" s="168">
        <f t="shared" si="93"/>
        <v>105755</v>
      </c>
      <c r="D1434" s="164">
        <f>'Order Form'!$N$2</f>
        <v>0</v>
      </c>
      <c r="E1434" s="165">
        <f>'Order Form'!$M$11</f>
        <v>0</v>
      </c>
      <c r="F1434" s="165" t="str">
        <f>IF(ISBLANK('Order Form'!$M$12),"",'Order Form'!$M$12)</f>
        <v/>
      </c>
      <c r="G1434" s="165">
        <f t="shared" ca="1" si="96"/>
        <v>41493</v>
      </c>
      <c r="H1434" s="166">
        <f>'Order Form'!$M$13</f>
        <v>0</v>
      </c>
      <c r="I1434" s="169">
        <f>'Order Form'!F389</f>
        <v>10</v>
      </c>
      <c r="J1434" s="164">
        <f>'Order Form'!M389</f>
        <v>0</v>
      </c>
      <c r="K1434" s="164" t="str">
        <f t="shared" si="94"/>
        <v>F</v>
      </c>
      <c r="L1434" s="164">
        <f>IF('Pricing + Order Summary'!$O$13&gt;=5000,14,IF('Pricing + Order Summary'!$O$13&gt;=3500,15,IF('Pricing + Order Summary'!$O$13&gt;=2500,16,IF('Pricing + Order Summary'!$O$13&gt;=1000,23,21))))</f>
        <v>21</v>
      </c>
      <c r="M1434" s="164" t="str">
        <f t="shared" si="95"/>
        <v>SPR2014-3-0</v>
      </c>
    </row>
    <row r="1435" spans="1:13">
      <c r="A1435" s="167">
        <f>'Order Form'!A390</f>
        <v>105756</v>
      </c>
      <c r="B1435" s="167">
        <f>'Order Form'!A390</f>
        <v>105756</v>
      </c>
      <c r="C1435" s="168">
        <f t="shared" si="93"/>
        <v>105756</v>
      </c>
      <c r="D1435" s="164">
        <f>'Order Form'!$N$2</f>
        <v>0</v>
      </c>
      <c r="E1435" s="165">
        <f>'Order Form'!$M$11</f>
        <v>0</v>
      </c>
      <c r="F1435" s="165" t="str">
        <f>IF(ISBLANK('Order Form'!$M$12),"",'Order Form'!$M$12)</f>
        <v/>
      </c>
      <c r="G1435" s="165">
        <f t="shared" ca="1" si="96"/>
        <v>41493</v>
      </c>
      <c r="H1435" s="166">
        <f>'Order Form'!$M$13</f>
        <v>0</v>
      </c>
      <c r="I1435" s="169">
        <f>'Order Form'!F390</f>
        <v>10</v>
      </c>
      <c r="J1435" s="164">
        <f>'Order Form'!M390</f>
        <v>0</v>
      </c>
      <c r="K1435" s="164" t="str">
        <f t="shared" si="94"/>
        <v>F</v>
      </c>
      <c r="L1435" s="164">
        <f>IF('Pricing + Order Summary'!$O$13&gt;=5000,14,IF('Pricing + Order Summary'!$O$13&gt;=3500,15,IF('Pricing + Order Summary'!$O$13&gt;=2500,16,IF('Pricing + Order Summary'!$O$13&gt;=1000,23,21))))</f>
        <v>21</v>
      </c>
      <c r="M1435" s="164" t="str">
        <f t="shared" si="95"/>
        <v>SPR2014-3-0</v>
      </c>
    </row>
    <row r="1436" spans="1:13">
      <c r="A1436" s="167">
        <f>'Order Form'!A391</f>
        <v>100416</v>
      </c>
      <c r="B1436" s="167">
        <f>'Order Form'!A391</f>
        <v>100416</v>
      </c>
      <c r="C1436" s="168">
        <f t="shared" si="93"/>
        <v>100416</v>
      </c>
      <c r="D1436" s="164">
        <f>'Order Form'!$N$2</f>
        <v>0</v>
      </c>
      <c r="E1436" s="165">
        <f>'Order Form'!$M$11</f>
        <v>0</v>
      </c>
      <c r="F1436" s="165" t="str">
        <f>IF(ISBLANK('Order Form'!$M$12),"",'Order Form'!$M$12)</f>
        <v/>
      </c>
      <c r="G1436" s="165">
        <f t="shared" ca="1" si="96"/>
        <v>41493</v>
      </c>
      <c r="H1436" s="166">
        <f>'Order Form'!$M$13</f>
        <v>0</v>
      </c>
      <c r="I1436" s="169">
        <f>'Order Form'!F391</f>
        <v>10</v>
      </c>
      <c r="J1436" s="164">
        <f>'Order Form'!M391</f>
        <v>0</v>
      </c>
      <c r="K1436" s="164" t="str">
        <f t="shared" si="94"/>
        <v>F</v>
      </c>
      <c r="L1436" s="164">
        <f>IF('Pricing + Order Summary'!$O$13&gt;=5000,14,IF('Pricing + Order Summary'!$O$13&gt;=3500,15,IF('Pricing + Order Summary'!$O$13&gt;=2500,16,IF('Pricing + Order Summary'!$O$13&gt;=1000,23,21))))</f>
        <v>21</v>
      </c>
      <c r="M1436" s="164" t="str">
        <f t="shared" si="95"/>
        <v>SPR2014-3-0</v>
      </c>
    </row>
    <row r="1437" spans="1:13">
      <c r="A1437" s="167">
        <f>'Order Form'!A392</f>
        <v>100418</v>
      </c>
      <c r="B1437" s="167">
        <f>'Order Form'!A392</f>
        <v>100418</v>
      </c>
      <c r="C1437" s="168">
        <f t="shared" si="93"/>
        <v>100418</v>
      </c>
      <c r="D1437" s="164">
        <f>'Order Form'!$N$2</f>
        <v>0</v>
      </c>
      <c r="E1437" s="165">
        <f>'Order Form'!$M$11</f>
        <v>0</v>
      </c>
      <c r="F1437" s="165" t="str">
        <f>IF(ISBLANK('Order Form'!$M$12),"",'Order Form'!$M$12)</f>
        <v/>
      </c>
      <c r="G1437" s="165">
        <f t="shared" ca="1" si="96"/>
        <v>41493</v>
      </c>
      <c r="H1437" s="166">
        <f>'Order Form'!$M$13</f>
        <v>0</v>
      </c>
      <c r="I1437" s="169">
        <f>'Order Form'!F392</f>
        <v>10</v>
      </c>
      <c r="J1437" s="164">
        <f>'Order Form'!M392</f>
        <v>0</v>
      </c>
      <c r="K1437" s="164" t="str">
        <f t="shared" si="94"/>
        <v>F</v>
      </c>
      <c r="L1437" s="164">
        <f>IF('Pricing + Order Summary'!$O$13&gt;=5000,14,IF('Pricing + Order Summary'!$O$13&gt;=3500,15,IF('Pricing + Order Summary'!$O$13&gt;=2500,16,IF('Pricing + Order Summary'!$O$13&gt;=1000,23,21))))</f>
        <v>21</v>
      </c>
      <c r="M1437" s="164" t="str">
        <f t="shared" si="95"/>
        <v>SPR2014-3-0</v>
      </c>
    </row>
    <row r="1438" spans="1:13">
      <c r="A1438" s="167">
        <f>'Order Form'!A393</f>
        <v>100433</v>
      </c>
      <c r="B1438" s="167">
        <f>'Order Form'!A393</f>
        <v>100433</v>
      </c>
      <c r="C1438" s="168">
        <f t="shared" si="93"/>
        <v>100433</v>
      </c>
      <c r="D1438" s="164">
        <f>'Order Form'!$N$2</f>
        <v>0</v>
      </c>
      <c r="E1438" s="165">
        <f>'Order Form'!$M$11</f>
        <v>0</v>
      </c>
      <c r="F1438" s="165" t="str">
        <f>IF(ISBLANK('Order Form'!$M$12),"",'Order Form'!$M$12)</f>
        <v/>
      </c>
      <c r="G1438" s="165">
        <f t="shared" ca="1" si="96"/>
        <v>41493</v>
      </c>
      <c r="H1438" s="166">
        <f>'Order Form'!$M$13</f>
        <v>0</v>
      </c>
      <c r="I1438" s="169">
        <f>'Order Form'!F393</f>
        <v>10</v>
      </c>
      <c r="J1438" s="164">
        <f>'Order Form'!M393</f>
        <v>0</v>
      </c>
      <c r="K1438" s="164" t="str">
        <f t="shared" si="94"/>
        <v>F</v>
      </c>
      <c r="L1438" s="164">
        <f>IF('Pricing + Order Summary'!$O$13&gt;=5000,14,IF('Pricing + Order Summary'!$O$13&gt;=3500,15,IF('Pricing + Order Summary'!$O$13&gt;=2500,16,IF('Pricing + Order Summary'!$O$13&gt;=1000,23,21))))</f>
        <v>21</v>
      </c>
      <c r="M1438" s="164" t="str">
        <f t="shared" si="95"/>
        <v>SPR2014-3-0</v>
      </c>
    </row>
    <row r="1439" spans="1:13">
      <c r="A1439" s="167">
        <f>'Order Form'!A394</f>
        <v>100438</v>
      </c>
      <c r="B1439" s="167">
        <f>'Order Form'!A394</f>
        <v>100438</v>
      </c>
      <c r="C1439" s="168">
        <f t="shared" si="93"/>
        <v>100438</v>
      </c>
      <c r="D1439" s="164">
        <f>'Order Form'!$N$2</f>
        <v>0</v>
      </c>
      <c r="E1439" s="165">
        <f>'Order Form'!$M$11</f>
        <v>0</v>
      </c>
      <c r="F1439" s="165" t="str">
        <f>IF(ISBLANK('Order Form'!$M$12),"",'Order Form'!$M$12)</f>
        <v/>
      </c>
      <c r="G1439" s="165">
        <f t="shared" ca="1" si="96"/>
        <v>41493</v>
      </c>
      <c r="H1439" s="166">
        <f>'Order Form'!$M$13</f>
        <v>0</v>
      </c>
      <c r="I1439" s="169">
        <f>'Order Form'!F394</f>
        <v>10</v>
      </c>
      <c r="J1439" s="164">
        <f>'Order Form'!M394</f>
        <v>0</v>
      </c>
      <c r="K1439" s="164" t="str">
        <f t="shared" si="94"/>
        <v>F</v>
      </c>
      <c r="L1439" s="164">
        <f>IF('Pricing + Order Summary'!$O$13&gt;=5000,14,IF('Pricing + Order Summary'!$O$13&gt;=3500,15,IF('Pricing + Order Summary'!$O$13&gt;=2500,16,IF('Pricing + Order Summary'!$O$13&gt;=1000,23,21))))</f>
        <v>21</v>
      </c>
      <c r="M1439" s="164" t="str">
        <f t="shared" si="95"/>
        <v>SPR2014-3-0</v>
      </c>
    </row>
    <row r="1440" spans="1:13">
      <c r="A1440" s="167">
        <f>'Order Form'!A395</f>
        <v>100459</v>
      </c>
      <c r="B1440" s="167">
        <f>'Order Form'!A395</f>
        <v>100459</v>
      </c>
      <c r="C1440" s="168">
        <f t="shared" si="93"/>
        <v>100459</v>
      </c>
      <c r="D1440" s="164">
        <f>'Order Form'!$N$2</f>
        <v>0</v>
      </c>
      <c r="E1440" s="165">
        <f>'Order Form'!$M$11</f>
        <v>0</v>
      </c>
      <c r="F1440" s="165" t="str">
        <f>IF(ISBLANK('Order Form'!$M$12),"",'Order Form'!$M$12)</f>
        <v/>
      </c>
      <c r="G1440" s="165">
        <f t="shared" ca="1" si="96"/>
        <v>41493</v>
      </c>
      <c r="H1440" s="166">
        <f>'Order Form'!$M$13</f>
        <v>0</v>
      </c>
      <c r="I1440" s="169">
        <f>'Order Form'!F395</f>
        <v>10</v>
      </c>
      <c r="J1440" s="164">
        <f>'Order Form'!M395</f>
        <v>0</v>
      </c>
      <c r="K1440" s="164" t="str">
        <f t="shared" si="94"/>
        <v>F</v>
      </c>
      <c r="L1440" s="164">
        <f>IF('Pricing + Order Summary'!$O$13&gt;=5000,14,IF('Pricing + Order Summary'!$O$13&gt;=3500,15,IF('Pricing + Order Summary'!$O$13&gt;=2500,16,IF('Pricing + Order Summary'!$O$13&gt;=1000,23,21))))</f>
        <v>21</v>
      </c>
      <c r="M1440" s="164" t="str">
        <f t="shared" si="95"/>
        <v>SPR2014-3-0</v>
      </c>
    </row>
    <row r="1441" spans="1:13">
      <c r="A1441" s="167">
        <f>'Order Form'!A396</f>
        <v>100743</v>
      </c>
      <c r="B1441" s="167">
        <f>'Order Form'!A396</f>
        <v>100743</v>
      </c>
      <c r="C1441" s="168">
        <f t="shared" si="93"/>
        <v>100743</v>
      </c>
      <c r="D1441" s="164">
        <f>'Order Form'!$N$2</f>
        <v>0</v>
      </c>
      <c r="E1441" s="165">
        <f>'Order Form'!$M$11</f>
        <v>0</v>
      </c>
      <c r="F1441" s="165" t="str">
        <f>IF(ISBLANK('Order Form'!$M$12),"",'Order Form'!$M$12)</f>
        <v/>
      </c>
      <c r="G1441" s="165">
        <f t="shared" ca="1" si="96"/>
        <v>41493</v>
      </c>
      <c r="H1441" s="166">
        <f>'Order Form'!$M$13</f>
        <v>0</v>
      </c>
      <c r="I1441" s="169">
        <f>'Order Form'!F396</f>
        <v>10</v>
      </c>
      <c r="J1441" s="164">
        <f>'Order Form'!M396</f>
        <v>0</v>
      </c>
      <c r="K1441" s="164" t="str">
        <f t="shared" si="94"/>
        <v>F</v>
      </c>
      <c r="L1441" s="164">
        <f>IF('Pricing + Order Summary'!$O$13&gt;=5000,14,IF('Pricing + Order Summary'!$O$13&gt;=3500,15,IF('Pricing + Order Summary'!$O$13&gt;=2500,16,IF('Pricing + Order Summary'!$O$13&gt;=1000,23,21))))</f>
        <v>21</v>
      </c>
      <c r="M1441" s="164" t="str">
        <f t="shared" si="95"/>
        <v>SPR2014-3-0</v>
      </c>
    </row>
    <row r="1442" spans="1:13">
      <c r="A1442" s="167">
        <f>'Order Form'!A397</f>
        <v>100441</v>
      </c>
      <c r="B1442" s="167">
        <f>'Order Form'!A397</f>
        <v>100441</v>
      </c>
      <c r="C1442" s="168">
        <f t="shared" si="93"/>
        <v>100441</v>
      </c>
      <c r="D1442" s="164">
        <f>'Order Form'!$N$2</f>
        <v>0</v>
      </c>
      <c r="E1442" s="165">
        <f>'Order Form'!$M$11</f>
        <v>0</v>
      </c>
      <c r="F1442" s="165" t="str">
        <f>IF(ISBLANK('Order Form'!$M$12),"",'Order Form'!$M$12)</f>
        <v/>
      </c>
      <c r="G1442" s="165">
        <f t="shared" ca="1" si="96"/>
        <v>41493</v>
      </c>
      <c r="H1442" s="166">
        <f>'Order Form'!$M$13</f>
        <v>0</v>
      </c>
      <c r="I1442" s="169">
        <f>'Order Form'!F397</f>
        <v>10</v>
      </c>
      <c r="J1442" s="164">
        <f>'Order Form'!M397</f>
        <v>0</v>
      </c>
      <c r="K1442" s="164" t="str">
        <f t="shared" si="94"/>
        <v>F</v>
      </c>
      <c r="L1442" s="164">
        <f>IF('Pricing + Order Summary'!$O$13&gt;=5000,14,IF('Pricing + Order Summary'!$O$13&gt;=3500,15,IF('Pricing + Order Summary'!$O$13&gt;=2500,16,IF('Pricing + Order Summary'!$O$13&gt;=1000,23,21))))</f>
        <v>21</v>
      </c>
      <c r="M1442" s="164" t="str">
        <f t="shared" si="95"/>
        <v>SPR2014-3-0</v>
      </c>
    </row>
    <row r="1443" spans="1:13">
      <c r="A1443" s="167">
        <f>'Order Form'!A398</f>
        <v>100736</v>
      </c>
      <c r="B1443" s="167">
        <f>'Order Form'!A398</f>
        <v>100736</v>
      </c>
      <c r="C1443" s="168">
        <f t="shared" si="93"/>
        <v>100736</v>
      </c>
      <c r="D1443" s="164">
        <f>'Order Form'!$N$2</f>
        <v>0</v>
      </c>
      <c r="E1443" s="165">
        <f>'Order Form'!$M$11</f>
        <v>0</v>
      </c>
      <c r="F1443" s="165" t="str">
        <f>IF(ISBLANK('Order Form'!$M$12),"",'Order Form'!$M$12)</f>
        <v/>
      </c>
      <c r="G1443" s="165">
        <f t="shared" ca="1" si="96"/>
        <v>41493</v>
      </c>
      <c r="H1443" s="166">
        <f>'Order Form'!$M$13</f>
        <v>0</v>
      </c>
      <c r="I1443" s="169">
        <f>'Order Form'!F398</f>
        <v>10</v>
      </c>
      <c r="J1443" s="164">
        <f>'Order Form'!M398</f>
        <v>0</v>
      </c>
      <c r="K1443" s="164" t="str">
        <f t="shared" si="94"/>
        <v>F</v>
      </c>
      <c r="L1443" s="164">
        <f>IF('Pricing + Order Summary'!$O$13&gt;=5000,14,IF('Pricing + Order Summary'!$O$13&gt;=3500,15,IF('Pricing + Order Summary'!$O$13&gt;=2500,16,IF('Pricing + Order Summary'!$O$13&gt;=1000,23,21))))</f>
        <v>21</v>
      </c>
      <c r="M1443" s="164" t="str">
        <f t="shared" si="95"/>
        <v>SPR2014-3-0</v>
      </c>
    </row>
    <row r="1444" spans="1:13">
      <c r="A1444" s="167">
        <f>'Order Form'!A399</f>
        <v>105749</v>
      </c>
      <c r="B1444" s="167">
        <f>'Order Form'!A399</f>
        <v>105749</v>
      </c>
      <c r="C1444" s="168">
        <f t="shared" si="93"/>
        <v>105749</v>
      </c>
      <c r="D1444" s="164">
        <f>'Order Form'!$N$2</f>
        <v>0</v>
      </c>
      <c r="E1444" s="165">
        <f>'Order Form'!$M$11</f>
        <v>0</v>
      </c>
      <c r="F1444" s="165" t="str">
        <f>IF(ISBLANK('Order Form'!$M$12),"",'Order Form'!$M$12)</f>
        <v/>
      </c>
      <c r="G1444" s="165">
        <f t="shared" ca="1" si="96"/>
        <v>41493</v>
      </c>
      <c r="H1444" s="166">
        <f>'Order Form'!$M$13</f>
        <v>0</v>
      </c>
      <c r="I1444" s="169">
        <f>'Order Form'!F399</f>
        <v>10</v>
      </c>
      <c r="J1444" s="164">
        <f>'Order Form'!M399</f>
        <v>0</v>
      </c>
      <c r="K1444" s="164" t="str">
        <f t="shared" si="94"/>
        <v>F</v>
      </c>
      <c r="L1444" s="164">
        <f>IF('Pricing + Order Summary'!$O$13&gt;=5000,14,IF('Pricing + Order Summary'!$O$13&gt;=3500,15,IF('Pricing + Order Summary'!$O$13&gt;=2500,16,IF('Pricing + Order Summary'!$O$13&gt;=1000,23,21))))</f>
        <v>21</v>
      </c>
      <c r="M1444" s="164" t="str">
        <f t="shared" si="95"/>
        <v>SPR2014-3-0</v>
      </c>
    </row>
    <row r="1445" spans="1:13">
      <c r="A1445" s="167">
        <f>'Order Form'!A400</f>
        <v>101659</v>
      </c>
      <c r="B1445" s="167">
        <f>'Order Form'!A400</f>
        <v>101659</v>
      </c>
      <c r="C1445" s="168">
        <f t="shared" si="93"/>
        <v>101659</v>
      </c>
      <c r="D1445" s="164">
        <f>'Order Form'!$N$2</f>
        <v>0</v>
      </c>
      <c r="E1445" s="165">
        <f>'Order Form'!$M$11</f>
        <v>0</v>
      </c>
      <c r="F1445" s="165" t="str">
        <f>IF(ISBLANK('Order Form'!$M$12),"",'Order Form'!$M$12)</f>
        <v/>
      </c>
      <c r="G1445" s="165">
        <f t="shared" ca="1" si="96"/>
        <v>41493</v>
      </c>
      <c r="H1445" s="166">
        <f>'Order Form'!$M$13</f>
        <v>0</v>
      </c>
      <c r="I1445" s="169">
        <f>'Order Form'!F400</f>
        <v>10</v>
      </c>
      <c r="J1445" s="164">
        <f>'Order Form'!M400</f>
        <v>0</v>
      </c>
      <c r="K1445" s="164" t="str">
        <f t="shared" si="94"/>
        <v>F</v>
      </c>
      <c r="L1445" s="164">
        <f>IF('Pricing + Order Summary'!$O$13&gt;=5000,14,IF('Pricing + Order Summary'!$O$13&gt;=3500,15,IF('Pricing + Order Summary'!$O$13&gt;=2500,16,IF('Pricing + Order Summary'!$O$13&gt;=1000,23,21))))</f>
        <v>21</v>
      </c>
      <c r="M1445" s="164" t="str">
        <f t="shared" si="95"/>
        <v>SPR2014-3-0</v>
      </c>
    </row>
    <row r="1446" spans="1:13">
      <c r="A1446" s="167">
        <f>'Order Form'!A401</f>
        <v>100428</v>
      </c>
      <c r="B1446" s="167">
        <f>'Order Form'!A401</f>
        <v>100428</v>
      </c>
      <c r="C1446" s="168">
        <f t="shared" si="93"/>
        <v>100428</v>
      </c>
      <c r="D1446" s="164">
        <f>'Order Form'!$N$2</f>
        <v>0</v>
      </c>
      <c r="E1446" s="165">
        <f>'Order Form'!$M$11</f>
        <v>0</v>
      </c>
      <c r="F1446" s="165" t="str">
        <f>IF(ISBLANK('Order Form'!$M$12),"",'Order Form'!$M$12)</f>
        <v/>
      </c>
      <c r="G1446" s="165">
        <f t="shared" ca="1" si="96"/>
        <v>41493</v>
      </c>
      <c r="H1446" s="166">
        <f>'Order Form'!$M$13</f>
        <v>0</v>
      </c>
      <c r="I1446" s="169">
        <f>'Order Form'!F401</f>
        <v>10</v>
      </c>
      <c r="J1446" s="164">
        <f>'Order Form'!M401</f>
        <v>0</v>
      </c>
      <c r="K1446" s="164" t="str">
        <f t="shared" si="94"/>
        <v>F</v>
      </c>
      <c r="L1446" s="164">
        <f>IF('Pricing + Order Summary'!$O$13&gt;=5000,14,IF('Pricing + Order Summary'!$O$13&gt;=3500,15,IF('Pricing + Order Summary'!$O$13&gt;=2500,16,IF('Pricing + Order Summary'!$O$13&gt;=1000,23,21))))</f>
        <v>21</v>
      </c>
      <c r="M1446" s="164" t="str">
        <f t="shared" si="95"/>
        <v>SPR2014-3-0</v>
      </c>
    </row>
    <row r="1447" spans="1:13">
      <c r="A1447" s="167">
        <f>'Order Form'!A402</f>
        <v>100420</v>
      </c>
      <c r="B1447" s="167">
        <f>'Order Form'!A402</f>
        <v>100420</v>
      </c>
      <c r="C1447" s="168">
        <f t="shared" ref="C1447:C1510" si="97">IF(B1447=0,A1447,B1447)</f>
        <v>100420</v>
      </c>
      <c r="D1447" s="164">
        <f>'Order Form'!$N$2</f>
        <v>0</v>
      </c>
      <c r="E1447" s="165">
        <f>'Order Form'!$M$11</f>
        <v>0</v>
      </c>
      <c r="F1447" s="165" t="str">
        <f>IF(ISBLANK('Order Form'!$M$12),"",'Order Form'!$M$12)</f>
        <v/>
      </c>
      <c r="G1447" s="165">
        <f t="shared" ca="1" si="96"/>
        <v>41493</v>
      </c>
      <c r="H1447" s="166">
        <f>'Order Form'!$M$13</f>
        <v>0</v>
      </c>
      <c r="I1447" s="169">
        <f>'Order Form'!F402</f>
        <v>10</v>
      </c>
      <c r="J1447" s="164">
        <f>'Order Form'!M402</f>
        <v>0</v>
      </c>
      <c r="K1447" s="164" t="str">
        <f t="shared" ref="K1447:K1510" si="98">IF(J1447=0,"F","T")</f>
        <v>F</v>
      </c>
      <c r="L1447" s="164">
        <f>IF('Pricing + Order Summary'!$O$13&gt;=5000,14,IF('Pricing + Order Summary'!$O$13&gt;=3500,15,IF('Pricing + Order Summary'!$O$13&gt;=2500,16,IF('Pricing + Order Summary'!$O$13&gt;=1000,23,21))))</f>
        <v>21</v>
      </c>
      <c r="M1447" s="164" t="str">
        <f t="shared" ref="M1447:M1510" si="99">"SPR2014"&amp;"-3-"&amp;D1447</f>
        <v>SPR2014-3-0</v>
      </c>
    </row>
    <row r="1448" spans="1:13">
      <c r="A1448" s="167">
        <f>'Order Form'!A403</f>
        <v>100413</v>
      </c>
      <c r="B1448" s="167">
        <f>'Order Form'!A403</f>
        <v>100413</v>
      </c>
      <c r="C1448" s="168">
        <f t="shared" si="97"/>
        <v>100413</v>
      </c>
      <c r="D1448" s="164">
        <f>'Order Form'!$N$2</f>
        <v>0</v>
      </c>
      <c r="E1448" s="165">
        <f>'Order Form'!$M$11</f>
        <v>0</v>
      </c>
      <c r="F1448" s="165" t="str">
        <f>IF(ISBLANK('Order Form'!$M$12),"",'Order Form'!$M$12)</f>
        <v/>
      </c>
      <c r="G1448" s="165">
        <f t="shared" ca="1" si="96"/>
        <v>41493</v>
      </c>
      <c r="H1448" s="166">
        <f>'Order Form'!$M$13</f>
        <v>0</v>
      </c>
      <c r="I1448" s="169">
        <f>'Order Form'!F403</f>
        <v>10</v>
      </c>
      <c r="J1448" s="164">
        <f>'Order Form'!M403</f>
        <v>0</v>
      </c>
      <c r="K1448" s="164" t="str">
        <f t="shared" si="98"/>
        <v>F</v>
      </c>
      <c r="L1448" s="164">
        <f>IF('Pricing + Order Summary'!$O$13&gt;=5000,14,IF('Pricing + Order Summary'!$O$13&gt;=3500,15,IF('Pricing + Order Summary'!$O$13&gt;=2500,16,IF('Pricing + Order Summary'!$O$13&gt;=1000,23,21))))</f>
        <v>21</v>
      </c>
      <c r="M1448" s="164" t="str">
        <f t="shared" si="99"/>
        <v>SPR2014-3-0</v>
      </c>
    </row>
    <row r="1449" spans="1:13">
      <c r="A1449" s="167">
        <f>'Order Form'!A404</f>
        <v>100272</v>
      </c>
      <c r="B1449" s="167">
        <f>'Order Form'!A404</f>
        <v>100272</v>
      </c>
      <c r="C1449" s="168">
        <f t="shared" si="97"/>
        <v>100272</v>
      </c>
      <c r="D1449" s="164">
        <f>'Order Form'!$N$2</f>
        <v>0</v>
      </c>
      <c r="E1449" s="165">
        <f>'Order Form'!$M$11</f>
        <v>0</v>
      </c>
      <c r="F1449" s="165" t="str">
        <f>IF(ISBLANK('Order Form'!$M$12),"",'Order Form'!$M$12)</f>
        <v/>
      </c>
      <c r="G1449" s="165">
        <f t="shared" ca="1" si="96"/>
        <v>41493</v>
      </c>
      <c r="H1449" s="166">
        <f>'Order Form'!$M$13</f>
        <v>0</v>
      </c>
      <c r="I1449" s="169">
        <f>'Order Form'!F404</f>
        <v>10</v>
      </c>
      <c r="J1449" s="164">
        <f>'Order Form'!M404</f>
        <v>0</v>
      </c>
      <c r="K1449" s="164" t="str">
        <f t="shared" si="98"/>
        <v>F</v>
      </c>
      <c r="L1449" s="164">
        <f>IF('Pricing + Order Summary'!$O$13&gt;=5000,14,IF('Pricing + Order Summary'!$O$13&gt;=3500,15,IF('Pricing + Order Summary'!$O$13&gt;=2500,16,IF('Pricing + Order Summary'!$O$13&gt;=1000,23,21))))</f>
        <v>21</v>
      </c>
      <c r="M1449" s="164" t="str">
        <f t="shared" si="99"/>
        <v>SPR2014-3-0</v>
      </c>
    </row>
    <row r="1450" spans="1:13">
      <c r="A1450" s="167">
        <f>'Order Form'!A405</f>
        <v>100679</v>
      </c>
      <c r="B1450" s="167">
        <f>'Order Form'!A405</f>
        <v>100679</v>
      </c>
      <c r="C1450" s="168">
        <f t="shared" si="97"/>
        <v>100679</v>
      </c>
      <c r="D1450" s="164">
        <f>'Order Form'!$N$2</f>
        <v>0</v>
      </c>
      <c r="E1450" s="165">
        <f>'Order Form'!$M$11</f>
        <v>0</v>
      </c>
      <c r="F1450" s="165" t="str">
        <f>IF(ISBLANK('Order Form'!$M$12),"",'Order Form'!$M$12)</f>
        <v/>
      </c>
      <c r="G1450" s="165">
        <f t="shared" ca="1" si="96"/>
        <v>41493</v>
      </c>
      <c r="H1450" s="166">
        <f>'Order Form'!$M$13</f>
        <v>0</v>
      </c>
      <c r="I1450" s="169">
        <f>'Order Form'!F405</f>
        <v>10</v>
      </c>
      <c r="J1450" s="164">
        <f>'Order Form'!M405</f>
        <v>0</v>
      </c>
      <c r="K1450" s="164" t="str">
        <f t="shared" si="98"/>
        <v>F</v>
      </c>
      <c r="L1450" s="164">
        <f>IF('Pricing + Order Summary'!$O$13&gt;=5000,14,IF('Pricing + Order Summary'!$O$13&gt;=3500,15,IF('Pricing + Order Summary'!$O$13&gt;=2500,16,IF('Pricing + Order Summary'!$O$13&gt;=1000,23,21))))</f>
        <v>21</v>
      </c>
      <c r="M1450" s="164" t="str">
        <f t="shared" si="99"/>
        <v>SPR2014-3-0</v>
      </c>
    </row>
    <row r="1451" spans="1:13">
      <c r="A1451" s="167">
        <f>'Order Form'!A406</f>
        <v>100670</v>
      </c>
      <c r="B1451" s="167">
        <f>'Order Form'!A406</f>
        <v>100670</v>
      </c>
      <c r="C1451" s="168">
        <f t="shared" si="97"/>
        <v>100670</v>
      </c>
      <c r="D1451" s="164">
        <f>'Order Form'!$N$2</f>
        <v>0</v>
      </c>
      <c r="E1451" s="165">
        <f>'Order Form'!$M$11</f>
        <v>0</v>
      </c>
      <c r="F1451" s="165" t="str">
        <f>IF(ISBLANK('Order Form'!$M$12),"",'Order Form'!$M$12)</f>
        <v/>
      </c>
      <c r="G1451" s="165">
        <f t="shared" ca="1" si="96"/>
        <v>41493</v>
      </c>
      <c r="H1451" s="166">
        <f>'Order Form'!$M$13</f>
        <v>0</v>
      </c>
      <c r="I1451" s="169">
        <f>'Order Form'!F406</f>
        <v>10</v>
      </c>
      <c r="J1451" s="164">
        <f>'Order Form'!M406</f>
        <v>0</v>
      </c>
      <c r="K1451" s="164" t="str">
        <f t="shared" si="98"/>
        <v>F</v>
      </c>
      <c r="L1451" s="164">
        <f>IF('Pricing + Order Summary'!$O$13&gt;=5000,14,IF('Pricing + Order Summary'!$O$13&gt;=3500,15,IF('Pricing + Order Summary'!$O$13&gt;=2500,16,IF('Pricing + Order Summary'!$O$13&gt;=1000,23,21))))</f>
        <v>21</v>
      </c>
      <c r="M1451" s="164" t="str">
        <f t="shared" si="99"/>
        <v>SPR2014-3-0</v>
      </c>
    </row>
    <row r="1452" spans="1:13">
      <c r="A1452" s="167">
        <f>'Order Form'!A407</f>
        <v>100411</v>
      </c>
      <c r="B1452" s="167">
        <f>'Order Form'!A407</f>
        <v>100411</v>
      </c>
      <c r="C1452" s="168">
        <f t="shared" si="97"/>
        <v>100411</v>
      </c>
      <c r="D1452" s="164">
        <f>'Order Form'!$N$2</f>
        <v>0</v>
      </c>
      <c r="E1452" s="165">
        <f>'Order Form'!$M$11</f>
        <v>0</v>
      </c>
      <c r="F1452" s="165" t="str">
        <f>IF(ISBLANK('Order Form'!$M$12),"",'Order Form'!$M$12)</f>
        <v/>
      </c>
      <c r="G1452" s="165">
        <f t="shared" ca="1" si="96"/>
        <v>41493</v>
      </c>
      <c r="H1452" s="166">
        <f>'Order Form'!$M$13</f>
        <v>0</v>
      </c>
      <c r="I1452" s="169">
        <f>'Order Form'!F407</f>
        <v>10</v>
      </c>
      <c r="J1452" s="164">
        <f>'Order Form'!M407</f>
        <v>0</v>
      </c>
      <c r="K1452" s="164" t="str">
        <f t="shared" si="98"/>
        <v>F</v>
      </c>
      <c r="L1452" s="164">
        <f>IF('Pricing + Order Summary'!$O$13&gt;=5000,14,IF('Pricing + Order Summary'!$O$13&gt;=3500,15,IF('Pricing + Order Summary'!$O$13&gt;=2500,16,IF('Pricing + Order Summary'!$O$13&gt;=1000,23,21))))</f>
        <v>21</v>
      </c>
      <c r="M1452" s="164" t="str">
        <f t="shared" si="99"/>
        <v>SPR2014-3-0</v>
      </c>
    </row>
    <row r="1453" spans="1:13">
      <c r="A1453" s="167">
        <f>'Order Form'!A408</f>
        <v>100410</v>
      </c>
      <c r="B1453" s="167">
        <f>'Order Form'!A408</f>
        <v>100410</v>
      </c>
      <c r="C1453" s="168">
        <f t="shared" si="97"/>
        <v>100410</v>
      </c>
      <c r="D1453" s="164">
        <f>'Order Form'!$N$2</f>
        <v>0</v>
      </c>
      <c r="E1453" s="165">
        <f>'Order Form'!$M$11</f>
        <v>0</v>
      </c>
      <c r="F1453" s="165" t="str">
        <f>IF(ISBLANK('Order Form'!$M$12),"",'Order Form'!$M$12)</f>
        <v/>
      </c>
      <c r="G1453" s="165">
        <f t="shared" ca="1" si="96"/>
        <v>41493</v>
      </c>
      <c r="H1453" s="166">
        <f>'Order Form'!$M$13</f>
        <v>0</v>
      </c>
      <c r="I1453" s="169">
        <f>'Order Form'!F408</f>
        <v>10</v>
      </c>
      <c r="J1453" s="164">
        <f>'Order Form'!M408</f>
        <v>0</v>
      </c>
      <c r="K1453" s="164" t="str">
        <f t="shared" si="98"/>
        <v>F</v>
      </c>
      <c r="L1453" s="164">
        <f>IF('Pricing + Order Summary'!$O$13&gt;=5000,14,IF('Pricing + Order Summary'!$O$13&gt;=3500,15,IF('Pricing + Order Summary'!$O$13&gt;=2500,16,IF('Pricing + Order Summary'!$O$13&gt;=1000,23,21))))</f>
        <v>21</v>
      </c>
      <c r="M1453" s="164" t="str">
        <f t="shared" si="99"/>
        <v>SPR2014-3-0</v>
      </c>
    </row>
    <row r="1454" spans="1:13">
      <c r="A1454" s="167">
        <f>'Order Form'!A409</f>
        <v>105737</v>
      </c>
      <c r="B1454" s="167">
        <f>'Order Form'!A409</f>
        <v>105737</v>
      </c>
      <c r="C1454" s="168">
        <f t="shared" si="97"/>
        <v>105737</v>
      </c>
      <c r="D1454" s="164">
        <f>'Order Form'!$N$2</f>
        <v>0</v>
      </c>
      <c r="E1454" s="165">
        <f>'Order Form'!$M$11</f>
        <v>0</v>
      </c>
      <c r="F1454" s="165" t="str">
        <f>IF(ISBLANK('Order Form'!$M$12),"",'Order Form'!$M$12)</f>
        <v/>
      </c>
      <c r="G1454" s="165">
        <f t="shared" ca="1" si="96"/>
        <v>41493</v>
      </c>
      <c r="H1454" s="166">
        <f>'Order Form'!$M$13</f>
        <v>0</v>
      </c>
      <c r="I1454" s="169">
        <f>'Order Form'!F409</f>
        <v>10</v>
      </c>
      <c r="J1454" s="164">
        <f>'Order Form'!M409</f>
        <v>0</v>
      </c>
      <c r="K1454" s="164" t="str">
        <f t="shared" si="98"/>
        <v>F</v>
      </c>
      <c r="L1454" s="164">
        <f>IF('Pricing + Order Summary'!$O$13&gt;=5000,14,IF('Pricing + Order Summary'!$O$13&gt;=3500,15,IF('Pricing + Order Summary'!$O$13&gt;=2500,16,IF('Pricing + Order Summary'!$O$13&gt;=1000,23,21))))</f>
        <v>21</v>
      </c>
      <c r="M1454" s="164" t="str">
        <f t="shared" si="99"/>
        <v>SPR2014-3-0</v>
      </c>
    </row>
    <row r="1455" spans="1:13">
      <c r="A1455" s="167">
        <f>'Order Form'!A410</f>
        <v>105738</v>
      </c>
      <c r="B1455" s="167">
        <f>'Order Form'!A410</f>
        <v>105738</v>
      </c>
      <c r="C1455" s="168">
        <f t="shared" si="97"/>
        <v>105738</v>
      </c>
      <c r="D1455" s="164">
        <f>'Order Form'!$N$2</f>
        <v>0</v>
      </c>
      <c r="E1455" s="165">
        <f>'Order Form'!$M$11</f>
        <v>0</v>
      </c>
      <c r="F1455" s="165" t="str">
        <f>IF(ISBLANK('Order Form'!$M$12),"",'Order Form'!$M$12)</f>
        <v/>
      </c>
      <c r="G1455" s="165">
        <f t="shared" ca="1" si="96"/>
        <v>41493</v>
      </c>
      <c r="H1455" s="166">
        <f>'Order Form'!$M$13</f>
        <v>0</v>
      </c>
      <c r="I1455" s="169">
        <f>'Order Form'!F410</f>
        <v>10</v>
      </c>
      <c r="J1455" s="164">
        <f>'Order Form'!M410</f>
        <v>0</v>
      </c>
      <c r="K1455" s="164" t="str">
        <f t="shared" si="98"/>
        <v>F</v>
      </c>
      <c r="L1455" s="164">
        <f>IF('Pricing + Order Summary'!$O$13&gt;=5000,14,IF('Pricing + Order Summary'!$O$13&gt;=3500,15,IF('Pricing + Order Summary'!$O$13&gt;=2500,16,IF('Pricing + Order Summary'!$O$13&gt;=1000,23,21))))</f>
        <v>21</v>
      </c>
      <c r="M1455" s="164" t="str">
        <f t="shared" si="99"/>
        <v>SPR2014-3-0</v>
      </c>
    </row>
    <row r="1456" spans="1:13">
      <c r="A1456" s="167">
        <f>'Order Form'!A411</f>
        <v>100407</v>
      </c>
      <c r="B1456" s="167">
        <f>'Order Form'!A411</f>
        <v>100407</v>
      </c>
      <c r="C1456" s="168">
        <f t="shared" si="97"/>
        <v>100407</v>
      </c>
      <c r="D1456" s="164">
        <f>'Order Form'!$N$2</f>
        <v>0</v>
      </c>
      <c r="E1456" s="165">
        <f>'Order Form'!$M$11</f>
        <v>0</v>
      </c>
      <c r="F1456" s="165" t="str">
        <f>IF(ISBLANK('Order Form'!$M$12),"",'Order Form'!$M$12)</f>
        <v/>
      </c>
      <c r="G1456" s="165">
        <f t="shared" ca="1" si="96"/>
        <v>41493</v>
      </c>
      <c r="H1456" s="166">
        <f>'Order Form'!$M$13</f>
        <v>0</v>
      </c>
      <c r="I1456" s="169">
        <f>'Order Form'!F411</f>
        <v>10</v>
      </c>
      <c r="J1456" s="164">
        <f>'Order Form'!M411</f>
        <v>0</v>
      </c>
      <c r="K1456" s="164" t="str">
        <f t="shared" si="98"/>
        <v>F</v>
      </c>
      <c r="L1456" s="164">
        <f>IF('Pricing + Order Summary'!$O$13&gt;=5000,14,IF('Pricing + Order Summary'!$O$13&gt;=3500,15,IF('Pricing + Order Summary'!$O$13&gt;=2500,16,IF('Pricing + Order Summary'!$O$13&gt;=1000,23,21))))</f>
        <v>21</v>
      </c>
      <c r="M1456" s="164" t="str">
        <f t="shared" si="99"/>
        <v>SPR2014-3-0</v>
      </c>
    </row>
    <row r="1457" spans="1:13">
      <c r="A1457" s="167">
        <f>'Order Form'!A412</f>
        <v>100406</v>
      </c>
      <c r="B1457" s="167">
        <f>'Order Form'!A412</f>
        <v>100406</v>
      </c>
      <c r="C1457" s="168">
        <f t="shared" si="97"/>
        <v>100406</v>
      </c>
      <c r="D1457" s="164">
        <f>'Order Form'!$N$2</f>
        <v>0</v>
      </c>
      <c r="E1457" s="165">
        <f>'Order Form'!$M$11</f>
        <v>0</v>
      </c>
      <c r="F1457" s="165" t="str">
        <f>IF(ISBLANK('Order Form'!$M$12),"",'Order Form'!$M$12)</f>
        <v/>
      </c>
      <c r="G1457" s="165">
        <f t="shared" ca="1" si="96"/>
        <v>41493</v>
      </c>
      <c r="H1457" s="166">
        <f>'Order Form'!$M$13</f>
        <v>0</v>
      </c>
      <c r="I1457" s="169">
        <f>'Order Form'!F412</f>
        <v>10</v>
      </c>
      <c r="J1457" s="164">
        <f>'Order Form'!M412</f>
        <v>0</v>
      </c>
      <c r="K1457" s="164" t="str">
        <f t="shared" si="98"/>
        <v>F</v>
      </c>
      <c r="L1457" s="164">
        <f>IF('Pricing + Order Summary'!$O$13&gt;=5000,14,IF('Pricing + Order Summary'!$O$13&gt;=3500,15,IF('Pricing + Order Summary'!$O$13&gt;=2500,16,IF('Pricing + Order Summary'!$O$13&gt;=1000,23,21))))</f>
        <v>21</v>
      </c>
      <c r="M1457" s="164" t="str">
        <f t="shared" si="99"/>
        <v>SPR2014-3-0</v>
      </c>
    </row>
    <row r="1458" spans="1:13">
      <c r="A1458" s="167">
        <f>'Order Form'!A413</f>
        <v>100408</v>
      </c>
      <c r="B1458" s="167">
        <f>'Order Form'!A413</f>
        <v>100408</v>
      </c>
      <c r="C1458" s="168">
        <f t="shared" si="97"/>
        <v>100408</v>
      </c>
      <c r="D1458" s="164">
        <f>'Order Form'!$N$2</f>
        <v>0</v>
      </c>
      <c r="E1458" s="165">
        <f>'Order Form'!$M$11</f>
        <v>0</v>
      </c>
      <c r="F1458" s="165" t="str">
        <f>IF(ISBLANK('Order Form'!$M$12),"",'Order Form'!$M$12)</f>
        <v/>
      </c>
      <c r="G1458" s="165">
        <f t="shared" ca="1" si="96"/>
        <v>41493</v>
      </c>
      <c r="H1458" s="166">
        <f>'Order Form'!$M$13</f>
        <v>0</v>
      </c>
      <c r="I1458" s="169">
        <f>'Order Form'!F413</f>
        <v>10</v>
      </c>
      <c r="J1458" s="164">
        <f>'Order Form'!M413</f>
        <v>0</v>
      </c>
      <c r="K1458" s="164" t="str">
        <f t="shared" si="98"/>
        <v>F</v>
      </c>
      <c r="L1458" s="164">
        <f>IF('Pricing + Order Summary'!$O$13&gt;=5000,14,IF('Pricing + Order Summary'!$O$13&gt;=3500,15,IF('Pricing + Order Summary'!$O$13&gt;=2500,16,IF('Pricing + Order Summary'!$O$13&gt;=1000,23,21))))</f>
        <v>21</v>
      </c>
      <c r="M1458" s="164" t="str">
        <f t="shared" si="99"/>
        <v>SPR2014-3-0</v>
      </c>
    </row>
    <row r="1459" spans="1:13">
      <c r="A1459" s="167">
        <f>'Order Form'!A414</f>
        <v>100409</v>
      </c>
      <c r="B1459" s="167">
        <f>'Order Form'!A414</f>
        <v>100409</v>
      </c>
      <c r="C1459" s="168">
        <f t="shared" si="97"/>
        <v>100409</v>
      </c>
      <c r="D1459" s="164">
        <f>'Order Form'!$N$2</f>
        <v>0</v>
      </c>
      <c r="E1459" s="165">
        <f>'Order Form'!$M$11</f>
        <v>0</v>
      </c>
      <c r="F1459" s="165" t="str">
        <f>IF(ISBLANK('Order Form'!$M$12),"",'Order Form'!$M$12)</f>
        <v/>
      </c>
      <c r="G1459" s="165">
        <f t="shared" ca="1" si="96"/>
        <v>41493</v>
      </c>
      <c r="H1459" s="166">
        <f>'Order Form'!$M$13</f>
        <v>0</v>
      </c>
      <c r="I1459" s="169">
        <f>'Order Form'!F414</f>
        <v>10</v>
      </c>
      <c r="J1459" s="164">
        <f>'Order Form'!M414</f>
        <v>0</v>
      </c>
      <c r="K1459" s="164" t="str">
        <f t="shared" si="98"/>
        <v>F</v>
      </c>
      <c r="L1459" s="164">
        <f>IF('Pricing + Order Summary'!$O$13&gt;=5000,14,IF('Pricing + Order Summary'!$O$13&gt;=3500,15,IF('Pricing + Order Summary'!$O$13&gt;=2500,16,IF('Pricing + Order Summary'!$O$13&gt;=1000,23,21))))</f>
        <v>21</v>
      </c>
      <c r="M1459" s="164" t="str">
        <f t="shared" si="99"/>
        <v>SPR2014-3-0</v>
      </c>
    </row>
    <row r="1460" spans="1:13">
      <c r="A1460" s="167">
        <f>'Order Form'!A415</f>
        <v>100429</v>
      </c>
      <c r="B1460" s="167">
        <f>'Order Form'!A415</f>
        <v>100429</v>
      </c>
      <c r="C1460" s="168">
        <f t="shared" si="97"/>
        <v>100429</v>
      </c>
      <c r="D1460" s="164">
        <f>'Order Form'!$N$2</f>
        <v>0</v>
      </c>
      <c r="E1460" s="165">
        <f>'Order Form'!$M$11</f>
        <v>0</v>
      </c>
      <c r="F1460" s="165" t="str">
        <f>IF(ISBLANK('Order Form'!$M$12),"",'Order Form'!$M$12)</f>
        <v/>
      </c>
      <c r="G1460" s="165">
        <f t="shared" ca="1" si="96"/>
        <v>41493</v>
      </c>
      <c r="H1460" s="166">
        <f>'Order Form'!$M$13</f>
        <v>0</v>
      </c>
      <c r="I1460" s="169">
        <f>'Order Form'!F415</f>
        <v>10</v>
      </c>
      <c r="J1460" s="164">
        <f>'Order Form'!M415</f>
        <v>0</v>
      </c>
      <c r="K1460" s="164" t="str">
        <f t="shared" si="98"/>
        <v>F</v>
      </c>
      <c r="L1460" s="164">
        <f>IF('Pricing + Order Summary'!$O$13&gt;=5000,14,IF('Pricing + Order Summary'!$O$13&gt;=3500,15,IF('Pricing + Order Summary'!$O$13&gt;=2500,16,IF('Pricing + Order Summary'!$O$13&gt;=1000,23,21))))</f>
        <v>21</v>
      </c>
      <c r="M1460" s="164" t="str">
        <f t="shared" si="99"/>
        <v>SPR2014-3-0</v>
      </c>
    </row>
    <row r="1461" spans="1:13">
      <c r="A1461" s="167">
        <f>'Order Form'!A416</f>
        <v>100430</v>
      </c>
      <c r="B1461" s="167">
        <f>'Order Form'!A416</f>
        <v>100430</v>
      </c>
      <c r="C1461" s="168">
        <f t="shared" si="97"/>
        <v>100430</v>
      </c>
      <c r="D1461" s="164">
        <f>'Order Form'!$N$2</f>
        <v>0</v>
      </c>
      <c r="E1461" s="165">
        <f>'Order Form'!$M$11</f>
        <v>0</v>
      </c>
      <c r="F1461" s="165" t="str">
        <f>IF(ISBLANK('Order Form'!$M$12),"",'Order Form'!$M$12)</f>
        <v/>
      </c>
      <c r="G1461" s="165">
        <f t="shared" ca="1" si="96"/>
        <v>41493</v>
      </c>
      <c r="H1461" s="166">
        <f>'Order Form'!$M$13</f>
        <v>0</v>
      </c>
      <c r="I1461" s="169">
        <f>'Order Form'!F416</f>
        <v>10</v>
      </c>
      <c r="J1461" s="164">
        <f>'Order Form'!M416</f>
        <v>0</v>
      </c>
      <c r="K1461" s="164" t="str">
        <f t="shared" si="98"/>
        <v>F</v>
      </c>
      <c r="L1461" s="164">
        <f>IF('Pricing + Order Summary'!$O$13&gt;=5000,14,IF('Pricing + Order Summary'!$O$13&gt;=3500,15,IF('Pricing + Order Summary'!$O$13&gt;=2500,16,IF('Pricing + Order Summary'!$O$13&gt;=1000,23,21))))</f>
        <v>21</v>
      </c>
      <c r="M1461" s="164" t="str">
        <f t="shared" si="99"/>
        <v>SPR2014-3-0</v>
      </c>
    </row>
    <row r="1462" spans="1:13">
      <c r="A1462" s="167">
        <f>'Order Form'!A417</f>
        <v>102305</v>
      </c>
      <c r="B1462" s="167">
        <f>'Order Form'!A417</f>
        <v>102305</v>
      </c>
      <c r="C1462" s="168">
        <f t="shared" si="97"/>
        <v>102305</v>
      </c>
      <c r="D1462" s="164">
        <f>'Order Form'!$N$2</f>
        <v>0</v>
      </c>
      <c r="E1462" s="165">
        <f>'Order Form'!$M$11</f>
        <v>0</v>
      </c>
      <c r="F1462" s="165" t="str">
        <f>IF(ISBLANK('Order Form'!$M$12),"",'Order Form'!$M$12)</f>
        <v/>
      </c>
      <c r="G1462" s="165">
        <f t="shared" ca="1" si="96"/>
        <v>41493</v>
      </c>
      <c r="H1462" s="166">
        <f>'Order Form'!$M$13</f>
        <v>0</v>
      </c>
      <c r="I1462" s="169">
        <f>'Order Form'!F417</f>
        <v>10.5</v>
      </c>
      <c r="J1462" s="164">
        <f>'Order Form'!M417</f>
        <v>0</v>
      </c>
      <c r="K1462" s="164" t="str">
        <f t="shared" si="98"/>
        <v>F</v>
      </c>
      <c r="L1462" s="164">
        <f>IF('Pricing + Order Summary'!$O$13&gt;=5000,14,IF('Pricing + Order Summary'!$O$13&gt;=3500,15,IF('Pricing + Order Summary'!$O$13&gt;=2500,16,IF('Pricing + Order Summary'!$O$13&gt;=1000,23,21))))</f>
        <v>21</v>
      </c>
      <c r="M1462" s="164" t="str">
        <f t="shared" si="99"/>
        <v>SPR2014-3-0</v>
      </c>
    </row>
    <row r="1463" spans="1:13">
      <c r="A1463" s="167">
        <f>'Order Form'!A418</f>
        <v>102303</v>
      </c>
      <c r="B1463" s="167">
        <f>'Order Form'!A418</f>
        <v>102303</v>
      </c>
      <c r="C1463" s="168">
        <f t="shared" si="97"/>
        <v>102303</v>
      </c>
      <c r="D1463" s="164">
        <f>'Order Form'!$N$2</f>
        <v>0</v>
      </c>
      <c r="E1463" s="165">
        <f>'Order Form'!$M$11</f>
        <v>0</v>
      </c>
      <c r="F1463" s="165" t="str">
        <f>IF(ISBLANK('Order Form'!$M$12),"",'Order Form'!$M$12)</f>
        <v/>
      </c>
      <c r="G1463" s="165">
        <f t="shared" ca="1" si="96"/>
        <v>41493</v>
      </c>
      <c r="H1463" s="166">
        <f>'Order Form'!$M$13</f>
        <v>0</v>
      </c>
      <c r="I1463" s="169">
        <f>'Order Form'!F418</f>
        <v>10.5</v>
      </c>
      <c r="J1463" s="164">
        <f>'Order Form'!M418</f>
        <v>0</v>
      </c>
      <c r="K1463" s="164" t="str">
        <f t="shared" si="98"/>
        <v>F</v>
      </c>
      <c r="L1463" s="164">
        <f>IF('Pricing + Order Summary'!$O$13&gt;=5000,14,IF('Pricing + Order Summary'!$O$13&gt;=3500,15,IF('Pricing + Order Summary'!$O$13&gt;=2500,16,IF('Pricing + Order Summary'!$O$13&gt;=1000,23,21))))</f>
        <v>21</v>
      </c>
      <c r="M1463" s="164" t="str">
        <f t="shared" si="99"/>
        <v>SPR2014-3-0</v>
      </c>
    </row>
    <row r="1464" spans="1:13">
      <c r="A1464" s="167">
        <f>'Order Form'!A419</f>
        <v>102304</v>
      </c>
      <c r="B1464" s="167">
        <f>'Order Form'!A419</f>
        <v>102304</v>
      </c>
      <c r="C1464" s="168">
        <f t="shared" si="97"/>
        <v>102304</v>
      </c>
      <c r="D1464" s="164">
        <f>'Order Form'!$N$2</f>
        <v>0</v>
      </c>
      <c r="E1464" s="165">
        <f>'Order Form'!$M$11</f>
        <v>0</v>
      </c>
      <c r="F1464" s="165" t="str">
        <f>IF(ISBLANK('Order Form'!$M$12),"",'Order Form'!$M$12)</f>
        <v/>
      </c>
      <c r="G1464" s="165">
        <f t="shared" ca="1" si="96"/>
        <v>41493</v>
      </c>
      <c r="H1464" s="166">
        <f>'Order Form'!$M$13</f>
        <v>0</v>
      </c>
      <c r="I1464" s="169">
        <f>'Order Form'!F419</f>
        <v>10.5</v>
      </c>
      <c r="J1464" s="164">
        <f>'Order Form'!M419</f>
        <v>0</v>
      </c>
      <c r="K1464" s="164" t="str">
        <f t="shared" si="98"/>
        <v>F</v>
      </c>
      <c r="L1464" s="164">
        <f>IF('Pricing + Order Summary'!$O$13&gt;=5000,14,IF('Pricing + Order Summary'!$O$13&gt;=3500,15,IF('Pricing + Order Summary'!$O$13&gt;=2500,16,IF('Pricing + Order Summary'!$O$13&gt;=1000,23,21))))</f>
        <v>21</v>
      </c>
      <c r="M1464" s="164" t="str">
        <f t="shared" si="99"/>
        <v>SPR2014-3-0</v>
      </c>
    </row>
    <row r="1465" spans="1:13">
      <c r="A1465" s="167">
        <f>'Order Form'!A420</f>
        <v>102307</v>
      </c>
      <c r="B1465" s="167">
        <f>'Order Form'!A420</f>
        <v>102307</v>
      </c>
      <c r="C1465" s="168">
        <f t="shared" si="97"/>
        <v>102307</v>
      </c>
      <c r="D1465" s="164">
        <f>'Order Form'!$N$2</f>
        <v>0</v>
      </c>
      <c r="E1465" s="165">
        <f>'Order Form'!$M$11</f>
        <v>0</v>
      </c>
      <c r="F1465" s="165" t="str">
        <f>IF(ISBLANK('Order Form'!$M$12),"",'Order Form'!$M$12)</f>
        <v/>
      </c>
      <c r="G1465" s="165">
        <f t="shared" ca="1" si="96"/>
        <v>41493</v>
      </c>
      <c r="H1465" s="166">
        <f>'Order Form'!$M$13</f>
        <v>0</v>
      </c>
      <c r="I1465" s="169">
        <f>'Order Form'!F420</f>
        <v>10.5</v>
      </c>
      <c r="J1465" s="164">
        <f>'Order Form'!M420</f>
        <v>0</v>
      </c>
      <c r="K1465" s="164" t="str">
        <f t="shared" si="98"/>
        <v>F</v>
      </c>
      <c r="L1465" s="164">
        <f>IF('Pricing + Order Summary'!$O$13&gt;=5000,14,IF('Pricing + Order Summary'!$O$13&gt;=3500,15,IF('Pricing + Order Summary'!$O$13&gt;=2500,16,IF('Pricing + Order Summary'!$O$13&gt;=1000,23,21))))</f>
        <v>21</v>
      </c>
      <c r="M1465" s="164" t="str">
        <f t="shared" si="99"/>
        <v>SPR2014-3-0</v>
      </c>
    </row>
    <row r="1466" spans="1:13">
      <c r="A1466" s="167">
        <f>'Order Form'!A421</f>
        <v>100306</v>
      </c>
      <c r="B1466" s="167">
        <f>'Order Form'!A421</f>
        <v>100306</v>
      </c>
      <c r="C1466" s="168">
        <f t="shared" si="97"/>
        <v>100306</v>
      </c>
      <c r="D1466" s="164">
        <f>'Order Form'!$N$2</f>
        <v>0</v>
      </c>
      <c r="E1466" s="165">
        <f>'Order Form'!$M$11</f>
        <v>0</v>
      </c>
      <c r="F1466" s="165" t="str">
        <f>IF(ISBLANK('Order Form'!$M$12),"",'Order Form'!$M$12)</f>
        <v/>
      </c>
      <c r="G1466" s="165">
        <f t="shared" ca="1" si="96"/>
        <v>41493</v>
      </c>
      <c r="H1466" s="166">
        <f>'Order Form'!$M$13</f>
        <v>0</v>
      </c>
      <c r="I1466" s="169">
        <f>'Order Form'!F421</f>
        <v>10.5</v>
      </c>
      <c r="J1466" s="164">
        <f>'Order Form'!M421</f>
        <v>0</v>
      </c>
      <c r="K1466" s="164" t="str">
        <f t="shared" si="98"/>
        <v>F</v>
      </c>
      <c r="L1466" s="164">
        <f>IF('Pricing + Order Summary'!$O$13&gt;=5000,14,IF('Pricing + Order Summary'!$O$13&gt;=3500,15,IF('Pricing + Order Summary'!$O$13&gt;=2500,16,IF('Pricing + Order Summary'!$O$13&gt;=1000,23,21))))</f>
        <v>21</v>
      </c>
      <c r="M1466" s="164" t="str">
        <f t="shared" si="99"/>
        <v>SPR2014-3-0</v>
      </c>
    </row>
    <row r="1467" spans="1:13">
      <c r="A1467" s="167">
        <f>'Order Form'!A422</f>
        <v>100307</v>
      </c>
      <c r="B1467" s="167">
        <f>'Order Form'!A422</f>
        <v>100307</v>
      </c>
      <c r="C1467" s="168">
        <f t="shared" si="97"/>
        <v>100307</v>
      </c>
      <c r="D1467" s="164">
        <f>'Order Form'!$N$2</f>
        <v>0</v>
      </c>
      <c r="E1467" s="165">
        <f>'Order Form'!$M$11</f>
        <v>0</v>
      </c>
      <c r="F1467" s="165" t="str">
        <f>IF(ISBLANK('Order Form'!$M$12),"",'Order Form'!$M$12)</f>
        <v/>
      </c>
      <c r="G1467" s="165">
        <f t="shared" ca="1" si="96"/>
        <v>41493</v>
      </c>
      <c r="H1467" s="166">
        <f>'Order Form'!$M$13</f>
        <v>0</v>
      </c>
      <c r="I1467" s="169">
        <f>'Order Form'!F422</f>
        <v>10.5</v>
      </c>
      <c r="J1467" s="164">
        <f>'Order Form'!M422</f>
        <v>0</v>
      </c>
      <c r="K1467" s="164" t="str">
        <f t="shared" si="98"/>
        <v>F</v>
      </c>
      <c r="L1467" s="164">
        <f>IF('Pricing + Order Summary'!$O$13&gt;=5000,14,IF('Pricing + Order Summary'!$O$13&gt;=3500,15,IF('Pricing + Order Summary'!$O$13&gt;=2500,16,IF('Pricing + Order Summary'!$O$13&gt;=1000,23,21))))</f>
        <v>21</v>
      </c>
      <c r="M1467" s="164" t="str">
        <f t="shared" si="99"/>
        <v>SPR2014-3-0</v>
      </c>
    </row>
    <row r="1468" spans="1:13">
      <c r="A1468" s="167">
        <f>'Order Form'!A423</f>
        <v>100309</v>
      </c>
      <c r="B1468" s="167">
        <f>'Order Form'!A423</f>
        <v>100309</v>
      </c>
      <c r="C1468" s="168">
        <f t="shared" si="97"/>
        <v>100309</v>
      </c>
      <c r="D1468" s="164">
        <f>'Order Form'!$N$2</f>
        <v>0</v>
      </c>
      <c r="E1468" s="165">
        <f>'Order Form'!$M$11</f>
        <v>0</v>
      </c>
      <c r="F1468" s="165" t="str">
        <f>IF(ISBLANK('Order Form'!$M$12),"",'Order Form'!$M$12)</f>
        <v/>
      </c>
      <c r="G1468" s="165">
        <f t="shared" ca="1" si="96"/>
        <v>41493</v>
      </c>
      <c r="H1468" s="166">
        <f>'Order Form'!$M$13</f>
        <v>0</v>
      </c>
      <c r="I1468" s="169">
        <f>'Order Form'!F423</f>
        <v>10.5</v>
      </c>
      <c r="J1468" s="164">
        <f>'Order Form'!M423</f>
        <v>0</v>
      </c>
      <c r="K1468" s="164" t="str">
        <f t="shared" si="98"/>
        <v>F</v>
      </c>
      <c r="L1468" s="164">
        <f>IF('Pricing + Order Summary'!$O$13&gt;=5000,14,IF('Pricing + Order Summary'!$O$13&gt;=3500,15,IF('Pricing + Order Summary'!$O$13&gt;=2500,16,IF('Pricing + Order Summary'!$O$13&gt;=1000,23,21))))</f>
        <v>21</v>
      </c>
      <c r="M1468" s="164" t="str">
        <f t="shared" si="99"/>
        <v>SPR2014-3-0</v>
      </c>
    </row>
    <row r="1469" spans="1:13">
      <c r="A1469" s="167">
        <f>'Order Form'!A424</f>
        <v>104854</v>
      </c>
      <c r="B1469" s="167">
        <f>'Order Form'!A424</f>
        <v>104854</v>
      </c>
      <c r="C1469" s="168">
        <f t="shared" si="97"/>
        <v>104854</v>
      </c>
      <c r="D1469" s="164">
        <f>'Order Form'!$N$2</f>
        <v>0</v>
      </c>
      <c r="E1469" s="165">
        <f>'Order Form'!$M$11</f>
        <v>0</v>
      </c>
      <c r="F1469" s="165" t="str">
        <f>IF(ISBLANK('Order Form'!$M$12),"",'Order Form'!$M$12)</f>
        <v/>
      </c>
      <c r="G1469" s="165">
        <f t="shared" ca="1" si="96"/>
        <v>41493</v>
      </c>
      <c r="H1469" s="166">
        <f>'Order Form'!$M$13</f>
        <v>0</v>
      </c>
      <c r="I1469" s="169">
        <f>'Order Form'!F424</f>
        <v>10</v>
      </c>
      <c r="J1469" s="164">
        <f>'Order Form'!M424</f>
        <v>0</v>
      </c>
      <c r="K1469" s="164" t="str">
        <f t="shared" si="98"/>
        <v>F</v>
      </c>
      <c r="L1469" s="164">
        <f>IF('Pricing + Order Summary'!$O$13&gt;=5000,14,IF('Pricing + Order Summary'!$O$13&gt;=3500,15,IF('Pricing + Order Summary'!$O$13&gt;=2500,16,IF('Pricing + Order Summary'!$O$13&gt;=1000,23,21))))</f>
        <v>21</v>
      </c>
      <c r="M1469" s="164" t="str">
        <f t="shared" si="99"/>
        <v>SPR2014-3-0</v>
      </c>
    </row>
    <row r="1470" spans="1:13">
      <c r="A1470" s="167">
        <f>'Order Form'!A425</f>
        <v>104853</v>
      </c>
      <c r="B1470" s="167">
        <f>'Order Form'!A425</f>
        <v>104853</v>
      </c>
      <c r="C1470" s="168">
        <f t="shared" si="97"/>
        <v>104853</v>
      </c>
      <c r="D1470" s="164">
        <f>'Order Form'!$N$2</f>
        <v>0</v>
      </c>
      <c r="E1470" s="165">
        <f>'Order Form'!$M$11</f>
        <v>0</v>
      </c>
      <c r="F1470" s="165" t="str">
        <f>IF(ISBLANK('Order Form'!$M$12),"",'Order Form'!$M$12)</f>
        <v/>
      </c>
      <c r="G1470" s="165">
        <f t="shared" ca="1" si="96"/>
        <v>41493</v>
      </c>
      <c r="H1470" s="166">
        <f>'Order Form'!$M$13</f>
        <v>0</v>
      </c>
      <c r="I1470" s="169">
        <f>'Order Form'!F425</f>
        <v>10</v>
      </c>
      <c r="J1470" s="164">
        <f>'Order Form'!M425</f>
        <v>0</v>
      </c>
      <c r="K1470" s="164" t="str">
        <f t="shared" si="98"/>
        <v>F</v>
      </c>
      <c r="L1470" s="164">
        <f>IF('Pricing + Order Summary'!$O$13&gt;=5000,14,IF('Pricing + Order Summary'!$O$13&gt;=3500,15,IF('Pricing + Order Summary'!$O$13&gt;=2500,16,IF('Pricing + Order Summary'!$O$13&gt;=1000,23,21))))</f>
        <v>21</v>
      </c>
      <c r="M1470" s="164" t="str">
        <f t="shared" si="99"/>
        <v>SPR2014-3-0</v>
      </c>
    </row>
    <row r="1471" spans="1:13">
      <c r="A1471" s="167">
        <f>'Order Form'!A426</f>
        <v>105785</v>
      </c>
      <c r="B1471" s="167">
        <f>'Order Form'!A426</f>
        <v>105785</v>
      </c>
      <c r="C1471" s="168">
        <f t="shared" si="97"/>
        <v>105785</v>
      </c>
      <c r="D1471" s="164">
        <f>'Order Form'!$N$2</f>
        <v>0</v>
      </c>
      <c r="E1471" s="165">
        <f>'Order Form'!$M$11</f>
        <v>0</v>
      </c>
      <c r="F1471" s="165" t="str">
        <f>IF(ISBLANK('Order Form'!$M$12),"",'Order Form'!$M$12)</f>
        <v/>
      </c>
      <c r="G1471" s="165">
        <f t="shared" ca="1" si="96"/>
        <v>41493</v>
      </c>
      <c r="H1471" s="166">
        <f>'Order Form'!$M$13</f>
        <v>0</v>
      </c>
      <c r="I1471" s="169">
        <f>'Order Form'!F426</f>
        <v>10</v>
      </c>
      <c r="J1471" s="164">
        <f>'Order Form'!M426</f>
        <v>0</v>
      </c>
      <c r="K1471" s="164" t="str">
        <f t="shared" si="98"/>
        <v>F</v>
      </c>
      <c r="L1471" s="164">
        <f>IF('Pricing + Order Summary'!$O$13&gt;=5000,14,IF('Pricing + Order Summary'!$O$13&gt;=3500,15,IF('Pricing + Order Summary'!$O$13&gt;=2500,16,IF('Pricing + Order Summary'!$O$13&gt;=1000,23,21))))</f>
        <v>21</v>
      </c>
      <c r="M1471" s="164" t="str">
        <f t="shared" si="99"/>
        <v>SPR2014-3-0</v>
      </c>
    </row>
    <row r="1472" spans="1:13">
      <c r="A1472" s="167">
        <f>'Order Form'!A427</f>
        <v>105761</v>
      </c>
      <c r="B1472" s="167">
        <f>'Order Form'!A427</f>
        <v>105761</v>
      </c>
      <c r="C1472" s="168">
        <f t="shared" si="97"/>
        <v>105761</v>
      </c>
      <c r="D1472" s="164">
        <f>'Order Form'!$N$2</f>
        <v>0</v>
      </c>
      <c r="E1472" s="165">
        <f>'Order Form'!$M$11</f>
        <v>0</v>
      </c>
      <c r="F1472" s="165" t="str">
        <f>IF(ISBLANK('Order Form'!$M$12),"",'Order Form'!$M$12)</f>
        <v/>
      </c>
      <c r="G1472" s="165">
        <f t="shared" ca="1" si="96"/>
        <v>41493</v>
      </c>
      <c r="H1472" s="166">
        <f>'Order Form'!$M$13</f>
        <v>0</v>
      </c>
      <c r="I1472" s="169">
        <f>'Order Form'!F427</f>
        <v>10</v>
      </c>
      <c r="J1472" s="164">
        <f>'Order Form'!M427</f>
        <v>0</v>
      </c>
      <c r="K1472" s="164" t="str">
        <f t="shared" si="98"/>
        <v>F</v>
      </c>
      <c r="L1472" s="164">
        <f>IF('Pricing + Order Summary'!$O$13&gt;=5000,14,IF('Pricing + Order Summary'!$O$13&gt;=3500,15,IF('Pricing + Order Summary'!$O$13&gt;=2500,16,IF('Pricing + Order Summary'!$O$13&gt;=1000,23,21))))</f>
        <v>21</v>
      </c>
      <c r="M1472" s="164" t="str">
        <f t="shared" si="99"/>
        <v>SPR2014-3-0</v>
      </c>
    </row>
    <row r="1473" spans="1:13">
      <c r="A1473" s="167">
        <f>'Order Form'!A428</f>
        <v>104852</v>
      </c>
      <c r="B1473" s="167">
        <f>'Order Form'!A428</f>
        <v>104852</v>
      </c>
      <c r="C1473" s="168">
        <f t="shared" si="97"/>
        <v>104852</v>
      </c>
      <c r="D1473" s="164">
        <f>'Order Form'!$N$2</f>
        <v>0</v>
      </c>
      <c r="E1473" s="165">
        <f>'Order Form'!$M$11</f>
        <v>0</v>
      </c>
      <c r="F1473" s="165" t="str">
        <f>IF(ISBLANK('Order Form'!$M$12),"",'Order Form'!$M$12)</f>
        <v/>
      </c>
      <c r="G1473" s="165">
        <f t="shared" ca="1" si="96"/>
        <v>41493</v>
      </c>
      <c r="H1473" s="166">
        <f>'Order Form'!$M$13</f>
        <v>0</v>
      </c>
      <c r="I1473" s="169">
        <f>'Order Form'!F428</f>
        <v>10</v>
      </c>
      <c r="J1473" s="164">
        <f>'Order Form'!M428</f>
        <v>0</v>
      </c>
      <c r="K1473" s="164" t="str">
        <f t="shared" si="98"/>
        <v>F</v>
      </c>
      <c r="L1473" s="164">
        <f>IF('Pricing + Order Summary'!$O$13&gt;=5000,14,IF('Pricing + Order Summary'!$O$13&gt;=3500,15,IF('Pricing + Order Summary'!$O$13&gt;=2500,16,IF('Pricing + Order Summary'!$O$13&gt;=1000,23,21))))</f>
        <v>21</v>
      </c>
      <c r="M1473" s="164" t="str">
        <f t="shared" si="99"/>
        <v>SPR2014-3-0</v>
      </c>
    </row>
    <row r="1474" spans="1:13">
      <c r="A1474" s="167">
        <f>'Order Form'!A429</f>
        <v>104850</v>
      </c>
      <c r="B1474" s="167">
        <f>'Order Form'!A429</f>
        <v>104850</v>
      </c>
      <c r="C1474" s="168">
        <f t="shared" si="97"/>
        <v>104850</v>
      </c>
      <c r="D1474" s="164">
        <f>'Order Form'!$N$2</f>
        <v>0</v>
      </c>
      <c r="E1474" s="165">
        <f>'Order Form'!$M$11</f>
        <v>0</v>
      </c>
      <c r="F1474" s="165" t="str">
        <f>IF(ISBLANK('Order Form'!$M$12),"",'Order Form'!$M$12)</f>
        <v/>
      </c>
      <c r="G1474" s="165">
        <f t="shared" ref="G1474:G1537" ca="1" si="100">TODAY()</f>
        <v>41493</v>
      </c>
      <c r="H1474" s="166">
        <f>'Order Form'!$M$13</f>
        <v>0</v>
      </c>
      <c r="I1474" s="169">
        <f>'Order Form'!F429</f>
        <v>10</v>
      </c>
      <c r="J1474" s="164">
        <f>'Order Form'!M429</f>
        <v>0</v>
      </c>
      <c r="K1474" s="164" t="str">
        <f t="shared" si="98"/>
        <v>F</v>
      </c>
      <c r="L1474" s="164">
        <f>IF('Pricing + Order Summary'!$O$13&gt;=5000,14,IF('Pricing + Order Summary'!$O$13&gt;=3500,15,IF('Pricing + Order Summary'!$O$13&gt;=2500,16,IF('Pricing + Order Summary'!$O$13&gt;=1000,23,21))))</f>
        <v>21</v>
      </c>
      <c r="M1474" s="164" t="str">
        <f t="shared" si="99"/>
        <v>SPR2014-3-0</v>
      </c>
    </row>
    <row r="1475" spans="1:13">
      <c r="A1475" s="167">
        <f>'Order Form'!A430</f>
        <v>105762</v>
      </c>
      <c r="B1475" s="167">
        <f>'Order Form'!A430</f>
        <v>105762</v>
      </c>
      <c r="C1475" s="168">
        <f t="shared" si="97"/>
        <v>105762</v>
      </c>
      <c r="D1475" s="164">
        <f>'Order Form'!$N$2</f>
        <v>0</v>
      </c>
      <c r="E1475" s="165">
        <f>'Order Form'!$M$11</f>
        <v>0</v>
      </c>
      <c r="F1475" s="165" t="str">
        <f>IF(ISBLANK('Order Form'!$M$12),"",'Order Form'!$M$12)</f>
        <v/>
      </c>
      <c r="G1475" s="165">
        <f t="shared" ca="1" si="100"/>
        <v>41493</v>
      </c>
      <c r="H1475" s="166">
        <f>'Order Form'!$M$13</f>
        <v>0</v>
      </c>
      <c r="I1475" s="169">
        <f>'Order Form'!F430</f>
        <v>10</v>
      </c>
      <c r="J1475" s="164">
        <f>'Order Form'!M430</f>
        <v>0</v>
      </c>
      <c r="K1475" s="164" t="str">
        <f t="shared" si="98"/>
        <v>F</v>
      </c>
      <c r="L1475" s="164">
        <f>IF('Pricing + Order Summary'!$O$13&gt;=5000,14,IF('Pricing + Order Summary'!$O$13&gt;=3500,15,IF('Pricing + Order Summary'!$O$13&gt;=2500,16,IF('Pricing + Order Summary'!$O$13&gt;=1000,23,21))))</f>
        <v>21</v>
      </c>
      <c r="M1475" s="164" t="str">
        <f t="shared" si="99"/>
        <v>SPR2014-3-0</v>
      </c>
    </row>
    <row r="1476" spans="1:13">
      <c r="A1476" s="167">
        <f>'Order Form'!A431</f>
        <v>100465</v>
      </c>
      <c r="B1476" s="167">
        <f>'Order Form'!A431</f>
        <v>100465</v>
      </c>
      <c r="C1476" s="168">
        <f t="shared" si="97"/>
        <v>100465</v>
      </c>
      <c r="D1476" s="164">
        <f>'Order Form'!$N$2</f>
        <v>0</v>
      </c>
      <c r="E1476" s="165">
        <f>'Order Form'!$M$11</f>
        <v>0</v>
      </c>
      <c r="F1476" s="165" t="str">
        <f>IF(ISBLANK('Order Form'!$M$12),"",'Order Form'!$M$12)</f>
        <v/>
      </c>
      <c r="G1476" s="165">
        <f t="shared" ca="1" si="100"/>
        <v>41493</v>
      </c>
      <c r="H1476" s="166">
        <f>'Order Form'!$M$13</f>
        <v>0</v>
      </c>
      <c r="I1476" s="169">
        <f>'Order Form'!F431</f>
        <v>10</v>
      </c>
      <c r="J1476" s="164">
        <f>'Order Form'!M431</f>
        <v>0</v>
      </c>
      <c r="K1476" s="164" t="str">
        <f t="shared" si="98"/>
        <v>F</v>
      </c>
      <c r="L1476" s="164">
        <f>IF('Pricing + Order Summary'!$O$13&gt;=5000,14,IF('Pricing + Order Summary'!$O$13&gt;=3500,15,IF('Pricing + Order Summary'!$O$13&gt;=2500,16,IF('Pricing + Order Summary'!$O$13&gt;=1000,23,21))))</f>
        <v>21</v>
      </c>
      <c r="M1476" s="164" t="str">
        <f t="shared" si="99"/>
        <v>SPR2014-3-0</v>
      </c>
    </row>
    <row r="1477" spans="1:13">
      <c r="A1477" s="167">
        <f>'Order Form'!A432</f>
        <v>105786</v>
      </c>
      <c r="B1477" s="167">
        <f>'Order Form'!A432</f>
        <v>105786</v>
      </c>
      <c r="C1477" s="168">
        <f t="shared" si="97"/>
        <v>105786</v>
      </c>
      <c r="D1477" s="164">
        <f>'Order Form'!$N$2</f>
        <v>0</v>
      </c>
      <c r="E1477" s="165">
        <f>'Order Form'!$M$11</f>
        <v>0</v>
      </c>
      <c r="F1477" s="165" t="str">
        <f>IF(ISBLANK('Order Form'!$M$12),"",'Order Form'!$M$12)</f>
        <v/>
      </c>
      <c r="G1477" s="165">
        <f t="shared" ca="1" si="100"/>
        <v>41493</v>
      </c>
      <c r="H1477" s="166">
        <f>'Order Form'!$M$13</f>
        <v>0</v>
      </c>
      <c r="I1477" s="169">
        <f>'Order Form'!F432</f>
        <v>12.5</v>
      </c>
      <c r="J1477" s="164">
        <f>'Order Form'!M432</f>
        <v>0</v>
      </c>
      <c r="K1477" s="164" t="str">
        <f t="shared" si="98"/>
        <v>F</v>
      </c>
      <c r="L1477" s="164">
        <f>IF('Pricing + Order Summary'!$O$13&gt;=5000,14,IF('Pricing + Order Summary'!$O$13&gt;=3500,15,IF('Pricing + Order Summary'!$O$13&gt;=2500,16,IF('Pricing + Order Summary'!$O$13&gt;=1000,23,21))))</f>
        <v>21</v>
      </c>
      <c r="M1477" s="164" t="str">
        <f t="shared" si="99"/>
        <v>SPR2014-3-0</v>
      </c>
    </row>
    <row r="1478" spans="1:13">
      <c r="A1478" s="167">
        <f>'Order Form'!A433</f>
        <v>104882</v>
      </c>
      <c r="B1478" s="167">
        <f>'Order Form'!A433</f>
        <v>104882</v>
      </c>
      <c r="C1478" s="168">
        <f t="shared" si="97"/>
        <v>104882</v>
      </c>
      <c r="D1478" s="164">
        <f>'Order Form'!$N$2</f>
        <v>0</v>
      </c>
      <c r="E1478" s="165">
        <f>'Order Form'!$M$11</f>
        <v>0</v>
      </c>
      <c r="F1478" s="165" t="str">
        <f>IF(ISBLANK('Order Form'!$M$12),"",'Order Form'!$M$12)</f>
        <v/>
      </c>
      <c r="G1478" s="165">
        <f t="shared" ca="1" si="100"/>
        <v>41493</v>
      </c>
      <c r="H1478" s="166">
        <f>'Order Form'!$M$13</f>
        <v>0</v>
      </c>
      <c r="I1478" s="169">
        <f>'Order Form'!F433</f>
        <v>12.5</v>
      </c>
      <c r="J1478" s="164">
        <f>'Order Form'!M433</f>
        <v>0</v>
      </c>
      <c r="K1478" s="164" t="str">
        <f t="shared" si="98"/>
        <v>F</v>
      </c>
      <c r="L1478" s="164">
        <f>IF('Pricing + Order Summary'!$O$13&gt;=5000,14,IF('Pricing + Order Summary'!$O$13&gt;=3500,15,IF('Pricing + Order Summary'!$O$13&gt;=2500,16,IF('Pricing + Order Summary'!$O$13&gt;=1000,23,21))))</f>
        <v>21</v>
      </c>
      <c r="M1478" s="164" t="str">
        <f t="shared" si="99"/>
        <v>SPR2014-3-0</v>
      </c>
    </row>
    <row r="1479" spans="1:13">
      <c r="A1479" s="167">
        <f>'Order Form'!A434</f>
        <v>104881</v>
      </c>
      <c r="B1479" s="167">
        <f>'Order Form'!A434</f>
        <v>104881</v>
      </c>
      <c r="C1479" s="168">
        <f t="shared" si="97"/>
        <v>104881</v>
      </c>
      <c r="D1479" s="164">
        <f>'Order Form'!$N$2</f>
        <v>0</v>
      </c>
      <c r="E1479" s="165">
        <f>'Order Form'!$M$11</f>
        <v>0</v>
      </c>
      <c r="F1479" s="165" t="str">
        <f>IF(ISBLANK('Order Form'!$M$12),"",'Order Form'!$M$12)</f>
        <v/>
      </c>
      <c r="G1479" s="165">
        <f t="shared" ca="1" si="100"/>
        <v>41493</v>
      </c>
      <c r="H1479" s="166">
        <f>'Order Form'!$M$13</f>
        <v>0</v>
      </c>
      <c r="I1479" s="169">
        <f>'Order Form'!F434</f>
        <v>12.5</v>
      </c>
      <c r="J1479" s="164">
        <f>'Order Form'!M434</f>
        <v>0</v>
      </c>
      <c r="K1479" s="164" t="str">
        <f t="shared" si="98"/>
        <v>F</v>
      </c>
      <c r="L1479" s="164">
        <f>IF('Pricing + Order Summary'!$O$13&gt;=5000,14,IF('Pricing + Order Summary'!$O$13&gt;=3500,15,IF('Pricing + Order Summary'!$O$13&gt;=2500,16,IF('Pricing + Order Summary'!$O$13&gt;=1000,23,21))))</f>
        <v>21</v>
      </c>
      <c r="M1479" s="164" t="str">
        <f t="shared" si="99"/>
        <v>SPR2014-3-0</v>
      </c>
    </row>
    <row r="1480" spans="1:13">
      <c r="A1480" s="167">
        <f>'Order Form'!A435</f>
        <v>105763</v>
      </c>
      <c r="B1480" s="167">
        <f>'Order Form'!A435</f>
        <v>105763</v>
      </c>
      <c r="C1480" s="168">
        <f t="shared" si="97"/>
        <v>105763</v>
      </c>
      <c r="D1480" s="164">
        <f>'Order Form'!$N$2</f>
        <v>0</v>
      </c>
      <c r="E1480" s="165">
        <f>'Order Form'!$M$11</f>
        <v>0</v>
      </c>
      <c r="F1480" s="165" t="str">
        <f>IF(ISBLANK('Order Form'!$M$12),"",'Order Form'!$M$12)</f>
        <v/>
      </c>
      <c r="G1480" s="165">
        <f t="shared" ca="1" si="100"/>
        <v>41493</v>
      </c>
      <c r="H1480" s="166">
        <f>'Order Form'!$M$13</f>
        <v>0</v>
      </c>
      <c r="I1480" s="169">
        <f>'Order Form'!F435</f>
        <v>12.5</v>
      </c>
      <c r="J1480" s="164">
        <f>'Order Form'!M435</f>
        <v>0</v>
      </c>
      <c r="K1480" s="164" t="str">
        <f t="shared" si="98"/>
        <v>F</v>
      </c>
      <c r="L1480" s="164">
        <f>IF('Pricing + Order Summary'!$O$13&gt;=5000,14,IF('Pricing + Order Summary'!$O$13&gt;=3500,15,IF('Pricing + Order Summary'!$O$13&gt;=2500,16,IF('Pricing + Order Summary'!$O$13&gt;=1000,23,21))))</f>
        <v>21</v>
      </c>
      <c r="M1480" s="164" t="str">
        <f t="shared" si="99"/>
        <v>SPR2014-3-0</v>
      </c>
    </row>
    <row r="1481" spans="1:13">
      <c r="A1481" s="167">
        <f>'Order Form'!A436</f>
        <v>104883</v>
      </c>
      <c r="B1481" s="167">
        <f>'Order Form'!A436</f>
        <v>104883</v>
      </c>
      <c r="C1481" s="168">
        <f t="shared" si="97"/>
        <v>104883</v>
      </c>
      <c r="D1481" s="164">
        <f>'Order Form'!$N$2</f>
        <v>0</v>
      </c>
      <c r="E1481" s="165">
        <f>'Order Form'!$M$11</f>
        <v>0</v>
      </c>
      <c r="F1481" s="165" t="str">
        <f>IF(ISBLANK('Order Form'!$M$12),"",'Order Form'!$M$12)</f>
        <v/>
      </c>
      <c r="G1481" s="165">
        <f t="shared" ca="1" si="100"/>
        <v>41493</v>
      </c>
      <c r="H1481" s="166">
        <f>'Order Form'!$M$13</f>
        <v>0</v>
      </c>
      <c r="I1481" s="169">
        <f>'Order Form'!F436</f>
        <v>12.5</v>
      </c>
      <c r="J1481" s="164">
        <f>'Order Form'!M436</f>
        <v>0</v>
      </c>
      <c r="K1481" s="164" t="str">
        <f t="shared" si="98"/>
        <v>F</v>
      </c>
      <c r="L1481" s="164">
        <f>IF('Pricing + Order Summary'!$O$13&gt;=5000,14,IF('Pricing + Order Summary'!$O$13&gt;=3500,15,IF('Pricing + Order Summary'!$O$13&gt;=2500,16,IF('Pricing + Order Summary'!$O$13&gt;=1000,23,21))))</f>
        <v>21</v>
      </c>
      <c r="M1481" s="164" t="str">
        <f t="shared" si="99"/>
        <v>SPR2014-3-0</v>
      </c>
    </row>
    <row r="1482" spans="1:13">
      <c r="A1482" s="167">
        <f>'Order Form'!A437</f>
        <v>105764</v>
      </c>
      <c r="B1482" s="167">
        <f>'Order Form'!A437</f>
        <v>105764</v>
      </c>
      <c r="C1482" s="168">
        <f t="shared" si="97"/>
        <v>105764</v>
      </c>
      <c r="D1482" s="164">
        <f>'Order Form'!$N$2</f>
        <v>0</v>
      </c>
      <c r="E1482" s="165">
        <f>'Order Form'!$M$11</f>
        <v>0</v>
      </c>
      <c r="F1482" s="165" t="str">
        <f>IF(ISBLANK('Order Form'!$M$12),"",'Order Form'!$M$12)</f>
        <v/>
      </c>
      <c r="G1482" s="165">
        <f t="shared" ca="1" si="100"/>
        <v>41493</v>
      </c>
      <c r="H1482" s="166">
        <f>'Order Form'!$M$13</f>
        <v>0</v>
      </c>
      <c r="I1482" s="169">
        <f>'Order Form'!F437</f>
        <v>12.5</v>
      </c>
      <c r="J1482" s="164">
        <f>'Order Form'!M437</f>
        <v>0</v>
      </c>
      <c r="K1482" s="164" t="str">
        <f t="shared" si="98"/>
        <v>F</v>
      </c>
      <c r="L1482" s="164">
        <f>IF('Pricing + Order Summary'!$O$13&gt;=5000,14,IF('Pricing + Order Summary'!$O$13&gt;=3500,15,IF('Pricing + Order Summary'!$O$13&gt;=2500,16,IF('Pricing + Order Summary'!$O$13&gt;=1000,23,21))))</f>
        <v>21</v>
      </c>
      <c r="M1482" s="164" t="str">
        <f t="shared" si="99"/>
        <v>SPR2014-3-0</v>
      </c>
    </row>
    <row r="1483" spans="1:13">
      <c r="A1483" s="167">
        <f>'Order Form'!A438</f>
        <v>100204</v>
      </c>
      <c r="B1483" s="167">
        <f>'Order Form'!A438</f>
        <v>100204</v>
      </c>
      <c r="C1483" s="168">
        <f t="shared" si="97"/>
        <v>100204</v>
      </c>
      <c r="D1483" s="164">
        <f>'Order Form'!$N$2</f>
        <v>0</v>
      </c>
      <c r="E1483" s="165">
        <f>'Order Form'!$M$11</f>
        <v>0</v>
      </c>
      <c r="F1483" s="165" t="str">
        <f>IF(ISBLANK('Order Form'!$M$12),"",'Order Form'!$M$12)</f>
        <v/>
      </c>
      <c r="G1483" s="165">
        <f t="shared" ca="1" si="100"/>
        <v>41493</v>
      </c>
      <c r="H1483" s="166">
        <f>'Order Form'!$M$13</f>
        <v>0</v>
      </c>
      <c r="I1483" s="169">
        <f>'Order Form'!F438</f>
        <v>14.5</v>
      </c>
      <c r="J1483" s="164">
        <f>'Order Form'!M438</f>
        <v>0</v>
      </c>
      <c r="K1483" s="164" t="str">
        <f t="shared" si="98"/>
        <v>F</v>
      </c>
      <c r="L1483" s="164">
        <f>IF('Pricing + Order Summary'!$O$13&gt;=5000,14,IF('Pricing + Order Summary'!$O$13&gt;=3500,15,IF('Pricing + Order Summary'!$O$13&gt;=2500,16,IF('Pricing + Order Summary'!$O$13&gt;=1000,23,21))))</f>
        <v>21</v>
      </c>
      <c r="M1483" s="164" t="str">
        <f t="shared" si="99"/>
        <v>SPR2014-3-0</v>
      </c>
    </row>
    <row r="1484" spans="1:13">
      <c r="A1484" s="167">
        <f>'Order Form'!A439</f>
        <v>100202</v>
      </c>
      <c r="B1484" s="167">
        <f>'Order Form'!A439</f>
        <v>100202</v>
      </c>
      <c r="C1484" s="168">
        <f t="shared" si="97"/>
        <v>100202</v>
      </c>
      <c r="D1484" s="164">
        <f>'Order Form'!$N$2</f>
        <v>0</v>
      </c>
      <c r="E1484" s="165">
        <f>'Order Form'!$M$11</f>
        <v>0</v>
      </c>
      <c r="F1484" s="165" t="str">
        <f>IF(ISBLANK('Order Form'!$M$12),"",'Order Form'!$M$12)</f>
        <v/>
      </c>
      <c r="G1484" s="165">
        <f t="shared" ca="1" si="100"/>
        <v>41493</v>
      </c>
      <c r="H1484" s="166">
        <f>'Order Form'!$M$13</f>
        <v>0</v>
      </c>
      <c r="I1484" s="169">
        <f>'Order Form'!F439</f>
        <v>14.5</v>
      </c>
      <c r="J1484" s="164">
        <f>'Order Form'!M439</f>
        <v>0</v>
      </c>
      <c r="K1484" s="164" t="str">
        <f t="shared" si="98"/>
        <v>F</v>
      </c>
      <c r="L1484" s="164">
        <f>IF('Pricing + Order Summary'!$O$13&gt;=5000,14,IF('Pricing + Order Summary'!$O$13&gt;=3500,15,IF('Pricing + Order Summary'!$O$13&gt;=2500,16,IF('Pricing + Order Summary'!$O$13&gt;=1000,23,21))))</f>
        <v>21</v>
      </c>
      <c r="M1484" s="164" t="str">
        <f t="shared" si="99"/>
        <v>SPR2014-3-0</v>
      </c>
    </row>
    <row r="1485" spans="1:13">
      <c r="A1485" s="167">
        <f>'Order Form'!A440</f>
        <v>100203</v>
      </c>
      <c r="B1485" s="167">
        <f>'Order Form'!A440</f>
        <v>100203</v>
      </c>
      <c r="C1485" s="168">
        <f t="shared" si="97"/>
        <v>100203</v>
      </c>
      <c r="D1485" s="164">
        <f>'Order Form'!$N$2</f>
        <v>0</v>
      </c>
      <c r="E1485" s="165">
        <f>'Order Form'!$M$11</f>
        <v>0</v>
      </c>
      <c r="F1485" s="165" t="str">
        <f>IF(ISBLANK('Order Form'!$M$12),"",'Order Form'!$M$12)</f>
        <v/>
      </c>
      <c r="G1485" s="165">
        <f t="shared" ca="1" si="100"/>
        <v>41493</v>
      </c>
      <c r="H1485" s="166">
        <f>'Order Form'!$M$13</f>
        <v>0</v>
      </c>
      <c r="I1485" s="169">
        <f>'Order Form'!F440</f>
        <v>14.5</v>
      </c>
      <c r="J1485" s="164">
        <f>'Order Form'!M440</f>
        <v>0</v>
      </c>
      <c r="K1485" s="164" t="str">
        <f t="shared" si="98"/>
        <v>F</v>
      </c>
      <c r="L1485" s="164">
        <f>IF('Pricing + Order Summary'!$O$13&gt;=5000,14,IF('Pricing + Order Summary'!$O$13&gt;=3500,15,IF('Pricing + Order Summary'!$O$13&gt;=2500,16,IF('Pricing + Order Summary'!$O$13&gt;=1000,23,21))))</f>
        <v>21</v>
      </c>
      <c r="M1485" s="164" t="str">
        <f t="shared" si="99"/>
        <v>SPR2014-3-0</v>
      </c>
    </row>
    <row r="1486" spans="1:13">
      <c r="A1486" s="167">
        <f>'Order Form'!A441</f>
        <v>100635</v>
      </c>
      <c r="B1486" s="167">
        <f>'Order Form'!A441</f>
        <v>100635</v>
      </c>
      <c r="C1486" s="168">
        <f t="shared" si="97"/>
        <v>100635</v>
      </c>
      <c r="D1486" s="164">
        <f>'Order Form'!$N$2</f>
        <v>0</v>
      </c>
      <c r="E1486" s="165">
        <f>'Order Form'!$M$11</f>
        <v>0</v>
      </c>
      <c r="F1486" s="165" t="str">
        <f>IF(ISBLANK('Order Form'!$M$12),"",'Order Form'!$M$12)</f>
        <v/>
      </c>
      <c r="G1486" s="165">
        <f t="shared" ca="1" si="100"/>
        <v>41493</v>
      </c>
      <c r="H1486" s="166">
        <f>'Order Form'!$M$13</f>
        <v>0</v>
      </c>
      <c r="I1486" s="169">
        <f>'Order Form'!F441</f>
        <v>14.5</v>
      </c>
      <c r="J1486" s="164">
        <f>'Order Form'!M441</f>
        <v>0</v>
      </c>
      <c r="K1486" s="164" t="str">
        <f t="shared" si="98"/>
        <v>F</v>
      </c>
      <c r="L1486" s="164">
        <f>IF('Pricing + Order Summary'!$O$13&gt;=5000,14,IF('Pricing + Order Summary'!$O$13&gt;=3500,15,IF('Pricing + Order Summary'!$O$13&gt;=2500,16,IF('Pricing + Order Summary'!$O$13&gt;=1000,23,21))))</f>
        <v>21</v>
      </c>
      <c r="M1486" s="164" t="str">
        <f t="shared" si="99"/>
        <v>SPR2014-3-0</v>
      </c>
    </row>
    <row r="1487" spans="1:13">
      <c r="A1487" s="167">
        <f>'Order Form'!A442</f>
        <v>104771</v>
      </c>
      <c r="B1487" s="167">
        <f>'Order Form'!A442</f>
        <v>104771</v>
      </c>
      <c r="C1487" s="168">
        <f t="shared" si="97"/>
        <v>104771</v>
      </c>
      <c r="D1487" s="164">
        <f>'Order Form'!$N$2</f>
        <v>0</v>
      </c>
      <c r="E1487" s="165">
        <f>'Order Form'!$M$11</f>
        <v>0</v>
      </c>
      <c r="F1487" s="165" t="str">
        <f>IF(ISBLANK('Order Form'!$M$12),"",'Order Form'!$M$12)</f>
        <v/>
      </c>
      <c r="G1487" s="165">
        <f t="shared" ca="1" si="100"/>
        <v>41493</v>
      </c>
      <c r="H1487" s="166">
        <f>'Order Form'!$M$13</f>
        <v>0</v>
      </c>
      <c r="I1487" s="169">
        <f>'Order Form'!F442</f>
        <v>14.5</v>
      </c>
      <c r="J1487" s="164">
        <f>'Order Form'!M442</f>
        <v>0</v>
      </c>
      <c r="K1487" s="164" t="str">
        <f t="shared" si="98"/>
        <v>F</v>
      </c>
      <c r="L1487" s="164">
        <f>IF('Pricing + Order Summary'!$O$13&gt;=5000,14,IF('Pricing + Order Summary'!$O$13&gt;=3500,15,IF('Pricing + Order Summary'!$O$13&gt;=2500,16,IF('Pricing + Order Summary'!$O$13&gt;=1000,23,21))))</f>
        <v>21</v>
      </c>
      <c r="M1487" s="164" t="str">
        <f t="shared" si="99"/>
        <v>SPR2014-3-0</v>
      </c>
    </row>
    <row r="1488" spans="1:13">
      <c r="A1488" s="167">
        <f>'Order Form'!A443</f>
        <v>100205</v>
      </c>
      <c r="B1488" s="167">
        <f>'Order Form'!A443</f>
        <v>100205</v>
      </c>
      <c r="C1488" s="168">
        <f t="shared" si="97"/>
        <v>100205</v>
      </c>
      <c r="D1488" s="164">
        <f>'Order Form'!$N$2</f>
        <v>0</v>
      </c>
      <c r="E1488" s="165">
        <f>'Order Form'!$M$11</f>
        <v>0</v>
      </c>
      <c r="F1488" s="165" t="str">
        <f>IF(ISBLANK('Order Form'!$M$12),"",'Order Form'!$M$12)</f>
        <v/>
      </c>
      <c r="G1488" s="165">
        <f t="shared" ca="1" si="100"/>
        <v>41493</v>
      </c>
      <c r="H1488" s="166">
        <f>'Order Form'!$M$13</f>
        <v>0</v>
      </c>
      <c r="I1488" s="169">
        <f>'Order Form'!F443</f>
        <v>14.5</v>
      </c>
      <c r="J1488" s="164">
        <f>'Order Form'!M443</f>
        <v>0</v>
      </c>
      <c r="K1488" s="164" t="str">
        <f t="shared" si="98"/>
        <v>F</v>
      </c>
      <c r="L1488" s="164">
        <f>IF('Pricing + Order Summary'!$O$13&gt;=5000,14,IF('Pricing + Order Summary'!$O$13&gt;=3500,15,IF('Pricing + Order Summary'!$O$13&gt;=2500,16,IF('Pricing + Order Summary'!$O$13&gt;=1000,23,21))))</f>
        <v>21</v>
      </c>
      <c r="M1488" s="164" t="str">
        <f t="shared" si="99"/>
        <v>SPR2014-3-0</v>
      </c>
    </row>
    <row r="1489" spans="1:13">
      <c r="A1489" s="167">
        <f>'Order Form'!A444</f>
        <v>100636</v>
      </c>
      <c r="B1489" s="167">
        <f>'Order Form'!A444</f>
        <v>100636</v>
      </c>
      <c r="C1489" s="168">
        <f t="shared" si="97"/>
        <v>100636</v>
      </c>
      <c r="D1489" s="164">
        <f>'Order Form'!$N$2</f>
        <v>0</v>
      </c>
      <c r="E1489" s="165">
        <f>'Order Form'!$M$11</f>
        <v>0</v>
      </c>
      <c r="F1489" s="165" t="str">
        <f>IF(ISBLANK('Order Form'!$M$12),"",'Order Form'!$M$12)</f>
        <v/>
      </c>
      <c r="G1489" s="165">
        <f t="shared" ca="1" si="100"/>
        <v>41493</v>
      </c>
      <c r="H1489" s="166">
        <f>'Order Form'!$M$13</f>
        <v>0</v>
      </c>
      <c r="I1489" s="169">
        <f>'Order Form'!F444</f>
        <v>14.5</v>
      </c>
      <c r="J1489" s="164">
        <f>'Order Form'!M444</f>
        <v>0</v>
      </c>
      <c r="K1489" s="164" t="str">
        <f t="shared" si="98"/>
        <v>F</v>
      </c>
      <c r="L1489" s="164">
        <f>IF('Pricing + Order Summary'!$O$13&gt;=5000,14,IF('Pricing + Order Summary'!$O$13&gt;=3500,15,IF('Pricing + Order Summary'!$O$13&gt;=2500,16,IF('Pricing + Order Summary'!$O$13&gt;=1000,23,21))))</f>
        <v>21</v>
      </c>
      <c r="M1489" s="164" t="str">
        <f t="shared" si="99"/>
        <v>SPR2014-3-0</v>
      </c>
    </row>
    <row r="1490" spans="1:13">
      <c r="A1490" s="167">
        <f>'Order Form'!A445</f>
        <v>100637</v>
      </c>
      <c r="B1490" s="167">
        <f>'Order Form'!A445</f>
        <v>100637</v>
      </c>
      <c r="C1490" s="168">
        <f t="shared" si="97"/>
        <v>100637</v>
      </c>
      <c r="D1490" s="164">
        <f>'Order Form'!$N$2</f>
        <v>0</v>
      </c>
      <c r="E1490" s="165">
        <f>'Order Form'!$M$11</f>
        <v>0</v>
      </c>
      <c r="F1490" s="165" t="str">
        <f>IF(ISBLANK('Order Form'!$M$12),"",'Order Form'!$M$12)</f>
        <v/>
      </c>
      <c r="G1490" s="165">
        <f t="shared" ca="1" si="100"/>
        <v>41493</v>
      </c>
      <c r="H1490" s="166">
        <f>'Order Form'!$M$13</f>
        <v>0</v>
      </c>
      <c r="I1490" s="169">
        <f>'Order Form'!F445</f>
        <v>14.5</v>
      </c>
      <c r="J1490" s="164">
        <f>'Order Form'!M445</f>
        <v>0</v>
      </c>
      <c r="K1490" s="164" t="str">
        <f t="shared" si="98"/>
        <v>F</v>
      </c>
      <c r="L1490" s="164">
        <f>IF('Pricing + Order Summary'!$O$13&gt;=5000,14,IF('Pricing + Order Summary'!$O$13&gt;=3500,15,IF('Pricing + Order Summary'!$O$13&gt;=2500,16,IF('Pricing + Order Summary'!$O$13&gt;=1000,23,21))))</f>
        <v>21</v>
      </c>
      <c r="M1490" s="164" t="str">
        <f t="shared" si="99"/>
        <v>SPR2014-3-0</v>
      </c>
    </row>
    <row r="1491" spans="1:13">
      <c r="A1491" s="167">
        <f>'Order Form'!A446</f>
        <v>104731</v>
      </c>
      <c r="B1491" s="167">
        <f>'Order Form'!A446</f>
        <v>104731</v>
      </c>
      <c r="C1491" s="168">
        <f t="shared" si="97"/>
        <v>104731</v>
      </c>
      <c r="D1491" s="164">
        <f>'Order Form'!$N$2</f>
        <v>0</v>
      </c>
      <c r="E1491" s="165">
        <f>'Order Form'!$M$11</f>
        <v>0</v>
      </c>
      <c r="F1491" s="165" t="str">
        <f>IF(ISBLANK('Order Form'!$M$12),"",'Order Form'!$M$12)</f>
        <v/>
      </c>
      <c r="G1491" s="165">
        <f t="shared" ca="1" si="100"/>
        <v>41493</v>
      </c>
      <c r="H1491" s="166">
        <f>'Order Form'!$M$13</f>
        <v>0</v>
      </c>
      <c r="I1491" s="169">
        <f>'Order Form'!F446</f>
        <v>16</v>
      </c>
      <c r="J1491" s="164">
        <f>'Order Form'!M446</f>
        <v>0</v>
      </c>
      <c r="K1491" s="164" t="str">
        <f t="shared" si="98"/>
        <v>F</v>
      </c>
      <c r="L1491" s="164">
        <f>IF('Pricing + Order Summary'!$O$13&gt;=5000,14,IF('Pricing + Order Summary'!$O$13&gt;=3500,15,IF('Pricing + Order Summary'!$O$13&gt;=2500,16,IF('Pricing + Order Summary'!$O$13&gt;=1000,23,21))))</f>
        <v>21</v>
      </c>
      <c r="M1491" s="164" t="str">
        <f t="shared" si="99"/>
        <v>SPR2014-3-0</v>
      </c>
    </row>
    <row r="1492" spans="1:13">
      <c r="A1492" s="167">
        <f>'Order Form'!A447</f>
        <v>104728</v>
      </c>
      <c r="B1492" s="167">
        <f>'Order Form'!A447</f>
        <v>104728</v>
      </c>
      <c r="C1492" s="168">
        <f t="shared" si="97"/>
        <v>104728</v>
      </c>
      <c r="D1492" s="164">
        <f>'Order Form'!$N$2</f>
        <v>0</v>
      </c>
      <c r="E1492" s="165">
        <f>'Order Form'!$M$11</f>
        <v>0</v>
      </c>
      <c r="F1492" s="165" t="str">
        <f>IF(ISBLANK('Order Form'!$M$12),"",'Order Form'!$M$12)</f>
        <v/>
      </c>
      <c r="G1492" s="165">
        <f t="shared" ca="1" si="100"/>
        <v>41493</v>
      </c>
      <c r="H1492" s="166">
        <f>'Order Form'!$M$13</f>
        <v>0</v>
      </c>
      <c r="I1492" s="169">
        <f>'Order Form'!F447</f>
        <v>16</v>
      </c>
      <c r="J1492" s="164">
        <f>'Order Form'!M447</f>
        <v>0</v>
      </c>
      <c r="K1492" s="164" t="str">
        <f t="shared" si="98"/>
        <v>F</v>
      </c>
      <c r="L1492" s="164">
        <f>IF('Pricing + Order Summary'!$O$13&gt;=5000,14,IF('Pricing + Order Summary'!$O$13&gt;=3500,15,IF('Pricing + Order Summary'!$O$13&gt;=2500,16,IF('Pricing + Order Summary'!$O$13&gt;=1000,23,21))))</f>
        <v>21</v>
      </c>
      <c r="M1492" s="164" t="str">
        <f t="shared" si="99"/>
        <v>SPR2014-3-0</v>
      </c>
    </row>
    <row r="1493" spans="1:13">
      <c r="A1493" s="167">
        <f>'Order Form'!A448</f>
        <v>104730</v>
      </c>
      <c r="B1493" s="167">
        <f>'Order Form'!A448</f>
        <v>104730</v>
      </c>
      <c r="C1493" s="168">
        <f t="shared" si="97"/>
        <v>104730</v>
      </c>
      <c r="D1493" s="164">
        <f>'Order Form'!$N$2</f>
        <v>0</v>
      </c>
      <c r="E1493" s="165">
        <f>'Order Form'!$M$11</f>
        <v>0</v>
      </c>
      <c r="F1493" s="165" t="str">
        <f>IF(ISBLANK('Order Form'!$M$12),"",'Order Form'!$M$12)</f>
        <v/>
      </c>
      <c r="G1493" s="165">
        <f t="shared" ca="1" si="100"/>
        <v>41493</v>
      </c>
      <c r="H1493" s="166">
        <f>'Order Form'!$M$13</f>
        <v>0</v>
      </c>
      <c r="I1493" s="169">
        <f>'Order Form'!F448</f>
        <v>16</v>
      </c>
      <c r="J1493" s="164">
        <f>'Order Form'!M448</f>
        <v>0</v>
      </c>
      <c r="K1493" s="164" t="str">
        <f t="shared" si="98"/>
        <v>F</v>
      </c>
      <c r="L1493" s="164">
        <f>IF('Pricing + Order Summary'!$O$13&gt;=5000,14,IF('Pricing + Order Summary'!$O$13&gt;=3500,15,IF('Pricing + Order Summary'!$O$13&gt;=2500,16,IF('Pricing + Order Summary'!$O$13&gt;=1000,23,21))))</f>
        <v>21</v>
      </c>
      <c r="M1493" s="164" t="str">
        <f t="shared" si="99"/>
        <v>SPR2014-3-0</v>
      </c>
    </row>
    <row r="1494" spans="1:13">
      <c r="A1494" s="167">
        <f>'Order Form'!A449</f>
        <v>104729</v>
      </c>
      <c r="B1494" s="167">
        <f>'Order Form'!A449</f>
        <v>104729</v>
      </c>
      <c r="C1494" s="168">
        <f t="shared" si="97"/>
        <v>104729</v>
      </c>
      <c r="D1494" s="164">
        <f>'Order Form'!$N$2</f>
        <v>0</v>
      </c>
      <c r="E1494" s="165">
        <f>'Order Form'!$M$11</f>
        <v>0</v>
      </c>
      <c r="F1494" s="165" t="str">
        <f>IF(ISBLANK('Order Form'!$M$12),"",'Order Form'!$M$12)</f>
        <v/>
      </c>
      <c r="G1494" s="165">
        <f t="shared" ca="1" si="100"/>
        <v>41493</v>
      </c>
      <c r="H1494" s="166">
        <f>'Order Form'!$M$13</f>
        <v>0</v>
      </c>
      <c r="I1494" s="169">
        <f>'Order Form'!F449</f>
        <v>16</v>
      </c>
      <c r="J1494" s="164">
        <f>'Order Form'!M449</f>
        <v>0</v>
      </c>
      <c r="K1494" s="164" t="str">
        <f t="shared" si="98"/>
        <v>F</v>
      </c>
      <c r="L1494" s="164">
        <f>IF('Pricing + Order Summary'!$O$13&gt;=5000,14,IF('Pricing + Order Summary'!$O$13&gt;=3500,15,IF('Pricing + Order Summary'!$O$13&gt;=2500,16,IF('Pricing + Order Summary'!$O$13&gt;=1000,23,21))))</f>
        <v>21</v>
      </c>
      <c r="M1494" s="164" t="str">
        <f t="shared" si="99"/>
        <v>SPR2014-3-0</v>
      </c>
    </row>
    <row r="1495" spans="1:13">
      <c r="A1495" s="167">
        <f>'Order Form'!A450</f>
        <v>105511</v>
      </c>
      <c r="B1495" s="167">
        <f>'Order Form'!A450</f>
        <v>105511</v>
      </c>
      <c r="C1495" s="168">
        <f t="shared" si="97"/>
        <v>105511</v>
      </c>
      <c r="D1495" s="164">
        <f>'Order Form'!$N$2</f>
        <v>0</v>
      </c>
      <c r="E1495" s="165">
        <f>'Order Form'!$M$11</f>
        <v>0</v>
      </c>
      <c r="F1495" s="165" t="str">
        <f>IF(ISBLANK('Order Form'!$M$12),"",'Order Form'!$M$12)</f>
        <v/>
      </c>
      <c r="G1495" s="165">
        <f t="shared" ca="1" si="100"/>
        <v>41493</v>
      </c>
      <c r="H1495" s="166">
        <f>'Order Form'!$M$13</f>
        <v>0</v>
      </c>
      <c r="I1495" s="169">
        <f>'Order Form'!F450</f>
        <v>16</v>
      </c>
      <c r="J1495" s="164">
        <f>'Order Form'!M450</f>
        <v>0</v>
      </c>
      <c r="K1495" s="164" t="str">
        <f t="shared" si="98"/>
        <v>F</v>
      </c>
      <c r="L1495" s="164">
        <f>IF('Pricing + Order Summary'!$O$13&gt;=5000,14,IF('Pricing + Order Summary'!$O$13&gt;=3500,15,IF('Pricing + Order Summary'!$O$13&gt;=2500,16,IF('Pricing + Order Summary'!$O$13&gt;=1000,23,21))))</f>
        <v>21</v>
      </c>
      <c r="M1495" s="164" t="str">
        <f t="shared" si="99"/>
        <v>SPR2014-3-0</v>
      </c>
    </row>
    <row r="1496" spans="1:13">
      <c r="A1496" s="167">
        <f>'Order Form'!A451</f>
        <v>105513</v>
      </c>
      <c r="B1496" s="167">
        <f>'Order Form'!A451</f>
        <v>105513</v>
      </c>
      <c r="C1496" s="168">
        <f t="shared" si="97"/>
        <v>105513</v>
      </c>
      <c r="D1496" s="164">
        <f>'Order Form'!$N$2</f>
        <v>0</v>
      </c>
      <c r="E1496" s="165">
        <f>'Order Form'!$M$11</f>
        <v>0</v>
      </c>
      <c r="F1496" s="165" t="str">
        <f>IF(ISBLANK('Order Form'!$M$12),"",'Order Form'!$M$12)</f>
        <v/>
      </c>
      <c r="G1496" s="165">
        <f t="shared" ca="1" si="100"/>
        <v>41493</v>
      </c>
      <c r="H1496" s="166">
        <f>'Order Form'!$M$13</f>
        <v>0</v>
      </c>
      <c r="I1496" s="169">
        <f>'Order Form'!F451</f>
        <v>16</v>
      </c>
      <c r="J1496" s="164">
        <f>'Order Form'!M451</f>
        <v>0</v>
      </c>
      <c r="K1496" s="164" t="str">
        <f t="shared" si="98"/>
        <v>F</v>
      </c>
      <c r="L1496" s="164">
        <f>IF('Pricing + Order Summary'!$O$13&gt;=5000,14,IF('Pricing + Order Summary'!$O$13&gt;=3500,15,IF('Pricing + Order Summary'!$O$13&gt;=2500,16,IF('Pricing + Order Summary'!$O$13&gt;=1000,23,21))))</f>
        <v>21</v>
      </c>
      <c r="M1496" s="164" t="str">
        <f t="shared" si="99"/>
        <v>SPR2014-3-0</v>
      </c>
    </row>
    <row r="1497" spans="1:13">
      <c r="A1497" s="167">
        <f>'Order Form'!A452</f>
        <v>101041</v>
      </c>
      <c r="B1497" s="167">
        <f>'Order Form'!A452</f>
        <v>101041</v>
      </c>
      <c r="C1497" s="168">
        <f t="shared" si="97"/>
        <v>101041</v>
      </c>
      <c r="D1497" s="164">
        <f>'Order Form'!$N$2</f>
        <v>0</v>
      </c>
      <c r="E1497" s="165">
        <f>'Order Form'!$M$11</f>
        <v>0</v>
      </c>
      <c r="F1497" s="165" t="str">
        <f>IF(ISBLANK('Order Form'!$M$12),"",'Order Form'!$M$12)</f>
        <v/>
      </c>
      <c r="G1497" s="165">
        <f t="shared" ca="1" si="100"/>
        <v>41493</v>
      </c>
      <c r="H1497" s="166">
        <f>'Order Form'!$M$13</f>
        <v>0</v>
      </c>
      <c r="I1497" s="169">
        <f>'Order Form'!F452</f>
        <v>16</v>
      </c>
      <c r="J1497" s="164">
        <f>'Order Form'!M452</f>
        <v>0</v>
      </c>
      <c r="K1497" s="164" t="str">
        <f t="shared" si="98"/>
        <v>F</v>
      </c>
      <c r="L1497" s="164">
        <f>IF('Pricing + Order Summary'!$O$13&gt;=5000,14,IF('Pricing + Order Summary'!$O$13&gt;=3500,15,IF('Pricing + Order Summary'!$O$13&gt;=2500,16,IF('Pricing + Order Summary'!$O$13&gt;=1000,23,21))))</f>
        <v>21</v>
      </c>
      <c r="M1497" s="164" t="str">
        <f t="shared" si="99"/>
        <v>SPR2014-3-0</v>
      </c>
    </row>
    <row r="1498" spans="1:13">
      <c r="A1498" s="167">
        <f>'Order Form'!A453</f>
        <v>100639</v>
      </c>
      <c r="B1498" s="167">
        <f>'Order Form'!A453</f>
        <v>100639</v>
      </c>
      <c r="C1498" s="168">
        <f t="shared" si="97"/>
        <v>100639</v>
      </c>
      <c r="D1498" s="164">
        <f>'Order Form'!$N$2</f>
        <v>0</v>
      </c>
      <c r="E1498" s="165">
        <f>'Order Form'!$M$11</f>
        <v>0</v>
      </c>
      <c r="F1498" s="165" t="str">
        <f>IF(ISBLANK('Order Form'!$M$12),"",'Order Form'!$M$12)</f>
        <v/>
      </c>
      <c r="G1498" s="165">
        <f t="shared" ca="1" si="100"/>
        <v>41493</v>
      </c>
      <c r="H1498" s="166">
        <f>'Order Form'!$M$13</f>
        <v>0</v>
      </c>
      <c r="I1498" s="169">
        <f>'Order Form'!F453</f>
        <v>16</v>
      </c>
      <c r="J1498" s="164">
        <f>'Order Form'!M453</f>
        <v>0</v>
      </c>
      <c r="K1498" s="164" t="str">
        <f t="shared" si="98"/>
        <v>F</v>
      </c>
      <c r="L1498" s="164">
        <f>IF('Pricing + Order Summary'!$O$13&gt;=5000,14,IF('Pricing + Order Summary'!$O$13&gt;=3500,15,IF('Pricing + Order Summary'!$O$13&gt;=2500,16,IF('Pricing + Order Summary'!$O$13&gt;=1000,23,21))))</f>
        <v>21</v>
      </c>
      <c r="M1498" s="164" t="str">
        <f t="shared" si="99"/>
        <v>SPR2014-3-0</v>
      </c>
    </row>
    <row r="1499" spans="1:13">
      <c r="A1499" s="167">
        <f>'Order Form'!A454</f>
        <v>105574</v>
      </c>
      <c r="B1499" s="167">
        <f>'Order Form'!A454</f>
        <v>105574</v>
      </c>
      <c r="C1499" s="168">
        <f t="shared" si="97"/>
        <v>105574</v>
      </c>
      <c r="D1499" s="164">
        <f>'Order Form'!$N$2</f>
        <v>0</v>
      </c>
      <c r="E1499" s="165">
        <f>'Order Form'!$M$11</f>
        <v>0</v>
      </c>
      <c r="F1499" s="165" t="str">
        <f>IF(ISBLANK('Order Form'!$M$12),"",'Order Form'!$M$12)</f>
        <v/>
      </c>
      <c r="G1499" s="165">
        <f t="shared" ca="1" si="100"/>
        <v>41493</v>
      </c>
      <c r="H1499" s="166">
        <f>'Order Form'!$M$13</f>
        <v>0</v>
      </c>
      <c r="I1499" s="169">
        <f>'Order Form'!F454</f>
        <v>14.75</v>
      </c>
      <c r="J1499" s="164">
        <f>'Order Form'!M454</f>
        <v>0</v>
      </c>
      <c r="K1499" s="164" t="str">
        <f t="shared" si="98"/>
        <v>F</v>
      </c>
      <c r="L1499" s="164">
        <f>IF('Pricing + Order Summary'!$O$13&gt;=5000,14,IF('Pricing + Order Summary'!$O$13&gt;=3500,15,IF('Pricing + Order Summary'!$O$13&gt;=2500,16,IF('Pricing + Order Summary'!$O$13&gt;=1000,23,21))))</f>
        <v>21</v>
      </c>
      <c r="M1499" s="164" t="str">
        <f t="shared" si="99"/>
        <v>SPR2014-3-0</v>
      </c>
    </row>
    <row r="1500" spans="1:13">
      <c r="A1500" s="167">
        <f>'Order Form'!A455</f>
        <v>105575</v>
      </c>
      <c r="B1500" s="167">
        <f>'Order Form'!A455</f>
        <v>105575</v>
      </c>
      <c r="C1500" s="168">
        <f t="shared" si="97"/>
        <v>105575</v>
      </c>
      <c r="D1500" s="164">
        <f>'Order Form'!$N$2</f>
        <v>0</v>
      </c>
      <c r="E1500" s="165">
        <f>'Order Form'!$M$11</f>
        <v>0</v>
      </c>
      <c r="F1500" s="165" t="str">
        <f>IF(ISBLANK('Order Form'!$M$12),"",'Order Form'!$M$12)</f>
        <v/>
      </c>
      <c r="G1500" s="165">
        <f t="shared" ca="1" si="100"/>
        <v>41493</v>
      </c>
      <c r="H1500" s="166">
        <f>'Order Form'!$M$13</f>
        <v>0</v>
      </c>
      <c r="I1500" s="169">
        <f>'Order Form'!F455</f>
        <v>14.75</v>
      </c>
      <c r="J1500" s="164">
        <f>'Order Form'!M455</f>
        <v>0</v>
      </c>
      <c r="K1500" s="164" t="str">
        <f t="shared" si="98"/>
        <v>F</v>
      </c>
      <c r="L1500" s="164">
        <f>IF('Pricing + Order Summary'!$O$13&gt;=5000,14,IF('Pricing + Order Summary'!$O$13&gt;=3500,15,IF('Pricing + Order Summary'!$O$13&gt;=2500,16,IF('Pricing + Order Summary'!$O$13&gt;=1000,23,21))))</f>
        <v>21</v>
      </c>
      <c r="M1500" s="164" t="str">
        <f t="shared" si="99"/>
        <v>SPR2014-3-0</v>
      </c>
    </row>
    <row r="1501" spans="1:13">
      <c r="A1501" s="167">
        <f>'Order Form'!A456</f>
        <v>105781</v>
      </c>
      <c r="B1501" s="167">
        <f>'Order Form'!A456</f>
        <v>105781</v>
      </c>
      <c r="C1501" s="168">
        <f t="shared" si="97"/>
        <v>105781</v>
      </c>
      <c r="D1501" s="164">
        <f>'Order Form'!$N$2</f>
        <v>0</v>
      </c>
      <c r="E1501" s="165">
        <f>'Order Form'!$M$11</f>
        <v>0</v>
      </c>
      <c r="F1501" s="165" t="str">
        <f>IF(ISBLANK('Order Form'!$M$12),"",'Order Form'!$M$12)</f>
        <v/>
      </c>
      <c r="G1501" s="165">
        <f t="shared" ca="1" si="100"/>
        <v>41493</v>
      </c>
      <c r="H1501" s="166">
        <f>'Order Form'!$M$13</f>
        <v>0</v>
      </c>
      <c r="I1501" s="169">
        <f>'Order Form'!F456</f>
        <v>14.75</v>
      </c>
      <c r="J1501" s="164">
        <f>'Order Form'!M456</f>
        <v>0</v>
      </c>
      <c r="K1501" s="164" t="str">
        <f t="shared" si="98"/>
        <v>F</v>
      </c>
      <c r="L1501" s="164">
        <f>IF('Pricing + Order Summary'!$O$13&gt;=5000,14,IF('Pricing + Order Summary'!$O$13&gt;=3500,15,IF('Pricing + Order Summary'!$O$13&gt;=2500,16,IF('Pricing + Order Summary'!$O$13&gt;=1000,23,21))))</f>
        <v>21</v>
      </c>
      <c r="M1501" s="164" t="str">
        <f t="shared" si="99"/>
        <v>SPR2014-3-0</v>
      </c>
    </row>
    <row r="1502" spans="1:13">
      <c r="A1502" s="167">
        <f>'Order Form'!A457</f>
        <v>105579</v>
      </c>
      <c r="B1502" s="167">
        <f>'Order Form'!A457</f>
        <v>105579</v>
      </c>
      <c r="C1502" s="168">
        <f t="shared" si="97"/>
        <v>105579</v>
      </c>
      <c r="D1502" s="164">
        <f>'Order Form'!$N$2</f>
        <v>0</v>
      </c>
      <c r="E1502" s="165">
        <f>'Order Form'!$M$11</f>
        <v>0</v>
      </c>
      <c r="F1502" s="165" t="str">
        <f>IF(ISBLANK('Order Form'!$M$12),"",'Order Form'!$M$12)</f>
        <v/>
      </c>
      <c r="G1502" s="165">
        <f t="shared" ca="1" si="100"/>
        <v>41493</v>
      </c>
      <c r="H1502" s="166">
        <f>'Order Form'!$M$13</f>
        <v>0</v>
      </c>
      <c r="I1502" s="169">
        <f>'Order Form'!F457</f>
        <v>14.75</v>
      </c>
      <c r="J1502" s="164">
        <f>'Order Form'!M457</f>
        <v>0</v>
      </c>
      <c r="K1502" s="164" t="str">
        <f t="shared" si="98"/>
        <v>F</v>
      </c>
      <c r="L1502" s="164">
        <f>IF('Pricing + Order Summary'!$O$13&gt;=5000,14,IF('Pricing + Order Summary'!$O$13&gt;=3500,15,IF('Pricing + Order Summary'!$O$13&gt;=2500,16,IF('Pricing + Order Summary'!$O$13&gt;=1000,23,21))))</f>
        <v>21</v>
      </c>
      <c r="M1502" s="164" t="str">
        <f t="shared" si="99"/>
        <v>SPR2014-3-0</v>
      </c>
    </row>
    <row r="1503" spans="1:13">
      <c r="A1503" s="167">
        <f>'Order Form'!A458</f>
        <v>105666</v>
      </c>
      <c r="B1503" s="167">
        <f>'Order Form'!A458</f>
        <v>105666</v>
      </c>
      <c r="C1503" s="168">
        <f t="shared" si="97"/>
        <v>105666</v>
      </c>
      <c r="D1503" s="164">
        <f>'Order Form'!$N$2</f>
        <v>0</v>
      </c>
      <c r="E1503" s="165">
        <f>'Order Form'!$M$11</f>
        <v>0</v>
      </c>
      <c r="F1503" s="165" t="str">
        <f>IF(ISBLANK('Order Form'!$M$12),"",'Order Form'!$M$12)</f>
        <v/>
      </c>
      <c r="G1503" s="165">
        <f t="shared" ca="1" si="100"/>
        <v>41493</v>
      </c>
      <c r="H1503" s="166">
        <f>'Order Form'!$M$13</f>
        <v>0</v>
      </c>
      <c r="I1503" s="169">
        <f>'Order Form'!F458</f>
        <v>14.75</v>
      </c>
      <c r="J1503" s="164">
        <f>'Order Form'!M458</f>
        <v>0</v>
      </c>
      <c r="K1503" s="164" t="str">
        <f t="shared" si="98"/>
        <v>F</v>
      </c>
      <c r="L1503" s="164">
        <f>IF('Pricing + Order Summary'!$O$13&gt;=5000,14,IF('Pricing + Order Summary'!$O$13&gt;=3500,15,IF('Pricing + Order Summary'!$O$13&gt;=2500,16,IF('Pricing + Order Summary'!$O$13&gt;=1000,23,21))))</f>
        <v>21</v>
      </c>
      <c r="M1503" s="164" t="str">
        <f t="shared" si="99"/>
        <v>SPR2014-3-0</v>
      </c>
    </row>
    <row r="1504" spans="1:13">
      <c r="A1504" s="167">
        <f>'Order Form'!A459</f>
        <v>105671</v>
      </c>
      <c r="B1504" s="167">
        <f>'Order Form'!A459</f>
        <v>105671</v>
      </c>
      <c r="C1504" s="168">
        <f t="shared" si="97"/>
        <v>105671</v>
      </c>
      <c r="D1504" s="164">
        <f>'Order Form'!$N$2</f>
        <v>0</v>
      </c>
      <c r="E1504" s="165">
        <f>'Order Form'!$M$11</f>
        <v>0</v>
      </c>
      <c r="F1504" s="165" t="str">
        <f>IF(ISBLANK('Order Form'!$M$12),"",'Order Form'!$M$12)</f>
        <v/>
      </c>
      <c r="G1504" s="165">
        <f t="shared" ca="1" si="100"/>
        <v>41493</v>
      </c>
      <c r="H1504" s="166">
        <f>'Order Form'!$M$13</f>
        <v>0</v>
      </c>
      <c r="I1504" s="169">
        <f>'Order Form'!F459</f>
        <v>16.5</v>
      </c>
      <c r="J1504" s="164">
        <f>'Order Form'!M459</f>
        <v>0</v>
      </c>
      <c r="K1504" s="164" t="str">
        <f t="shared" si="98"/>
        <v>F</v>
      </c>
      <c r="L1504" s="164">
        <f>IF('Pricing + Order Summary'!$O$13&gt;=5000,14,IF('Pricing + Order Summary'!$O$13&gt;=3500,15,IF('Pricing + Order Summary'!$O$13&gt;=2500,16,IF('Pricing + Order Summary'!$O$13&gt;=1000,23,21))))</f>
        <v>21</v>
      </c>
      <c r="M1504" s="164" t="str">
        <f t="shared" si="99"/>
        <v>SPR2014-3-0</v>
      </c>
    </row>
    <row r="1505" spans="1:13">
      <c r="A1505" s="167">
        <f>'Order Form'!A460</f>
        <v>105688</v>
      </c>
      <c r="B1505" s="167">
        <f>'Order Form'!A460</f>
        <v>105688</v>
      </c>
      <c r="C1505" s="168">
        <f t="shared" si="97"/>
        <v>105688</v>
      </c>
      <c r="D1505" s="164">
        <f>'Order Form'!$N$2</f>
        <v>0</v>
      </c>
      <c r="E1505" s="165">
        <f>'Order Form'!$M$11</f>
        <v>0</v>
      </c>
      <c r="F1505" s="165" t="str">
        <f>IF(ISBLANK('Order Form'!$M$12),"",'Order Form'!$M$12)</f>
        <v/>
      </c>
      <c r="G1505" s="165">
        <f t="shared" ca="1" si="100"/>
        <v>41493</v>
      </c>
      <c r="H1505" s="166">
        <f>'Order Form'!$M$13</f>
        <v>0</v>
      </c>
      <c r="I1505" s="169">
        <f>'Order Form'!F460</f>
        <v>16.5</v>
      </c>
      <c r="J1505" s="164">
        <f>'Order Form'!M460</f>
        <v>0</v>
      </c>
      <c r="K1505" s="164" t="str">
        <f t="shared" si="98"/>
        <v>F</v>
      </c>
      <c r="L1505" s="164">
        <f>IF('Pricing + Order Summary'!$O$13&gt;=5000,14,IF('Pricing + Order Summary'!$O$13&gt;=3500,15,IF('Pricing + Order Summary'!$O$13&gt;=2500,16,IF('Pricing + Order Summary'!$O$13&gt;=1000,23,21))))</f>
        <v>21</v>
      </c>
      <c r="M1505" s="164" t="str">
        <f t="shared" si="99"/>
        <v>SPR2014-3-0</v>
      </c>
    </row>
    <row r="1506" spans="1:13">
      <c r="A1506" s="167">
        <f>'Order Form'!A461</f>
        <v>105689</v>
      </c>
      <c r="B1506" s="167">
        <f>'Order Form'!A461</f>
        <v>105689</v>
      </c>
      <c r="C1506" s="168">
        <f t="shared" si="97"/>
        <v>105689</v>
      </c>
      <c r="D1506" s="164">
        <f>'Order Form'!$N$2</f>
        <v>0</v>
      </c>
      <c r="E1506" s="165">
        <f>'Order Form'!$M$11</f>
        <v>0</v>
      </c>
      <c r="F1506" s="165" t="str">
        <f>IF(ISBLANK('Order Form'!$M$12),"",'Order Form'!$M$12)</f>
        <v/>
      </c>
      <c r="G1506" s="165">
        <f t="shared" ca="1" si="100"/>
        <v>41493</v>
      </c>
      <c r="H1506" s="166">
        <f>'Order Form'!$M$13</f>
        <v>0</v>
      </c>
      <c r="I1506" s="169">
        <f>'Order Form'!F461</f>
        <v>16.5</v>
      </c>
      <c r="J1506" s="164">
        <f>'Order Form'!M461</f>
        <v>0</v>
      </c>
      <c r="K1506" s="164" t="str">
        <f t="shared" si="98"/>
        <v>F</v>
      </c>
      <c r="L1506" s="164">
        <f>IF('Pricing + Order Summary'!$O$13&gt;=5000,14,IF('Pricing + Order Summary'!$O$13&gt;=3500,15,IF('Pricing + Order Summary'!$O$13&gt;=2500,16,IF('Pricing + Order Summary'!$O$13&gt;=1000,23,21))))</f>
        <v>21</v>
      </c>
      <c r="M1506" s="164" t="str">
        <f t="shared" si="99"/>
        <v>SPR2014-3-0</v>
      </c>
    </row>
    <row r="1507" spans="1:13">
      <c r="A1507" s="167">
        <f>'Order Form'!A462</f>
        <v>105691</v>
      </c>
      <c r="B1507" s="167">
        <f>'Order Form'!A462</f>
        <v>105691</v>
      </c>
      <c r="C1507" s="168">
        <f t="shared" si="97"/>
        <v>105691</v>
      </c>
      <c r="D1507" s="164">
        <f>'Order Form'!$N$2</f>
        <v>0</v>
      </c>
      <c r="E1507" s="165">
        <f>'Order Form'!$M$11</f>
        <v>0</v>
      </c>
      <c r="F1507" s="165" t="str">
        <f>IF(ISBLANK('Order Form'!$M$12),"",'Order Form'!$M$12)</f>
        <v/>
      </c>
      <c r="G1507" s="165">
        <f t="shared" ca="1" si="100"/>
        <v>41493</v>
      </c>
      <c r="H1507" s="166">
        <f>'Order Form'!$M$13</f>
        <v>0</v>
      </c>
      <c r="I1507" s="169">
        <f>'Order Form'!F462</f>
        <v>16.5</v>
      </c>
      <c r="J1507" s="164">
        <f>'Order Form'!M462</f>
        <v>0</v>
      </c>
      <c r="K1507" s="164" t="str">
        <f t="shared" si="98"/>
        <v>F</v>
      </c>
      <c r="L1507" s="164">
        <f>IF('Pricing + Order Summary'!$O$13&gt;=5000,14,IF('Pricing + Order Summary'!$O$13&gt;=3500,15,IF('Pricing + Order Summary'!$O$13&gt;=2500,16,IF('Pricing + Order Summary'!$O$13&gt;=1000,23,21))))</f>
        <v>21</v>
      </c>
      <c r="M1507" s="164" t="str">
        <f t="shared" si="99"/>
        <v>SPR2014-3-0</v>
      </c>
    </row>
    <row r="1508" spans="1:13">
      <c r="A1508" s="167">
        <f>'Order Form'!A463</f>
        <v>105580</v>
      </c>
      <c r="B1508" s="167">
        <f>'Order Form'!A463</f>
        <v>105580</v>
      </c>
      <c r="C1508" s="168">
        <f t="shared" si="97"/>
        <v>105580</v>
      </c>
      <c r="D1508" s="164">
        <f>'Order Form'!$N$2</f>
        <v>0</v>
      </c>
      <c r="E1508" s="165">
        <f>'Order Form'!$M$11</f>
        <v>0</v>
      </c>
      <c r="F1508" s="165" t="str">
        <f>IF(ISBLANK('Order Form'!$M$12),"",'Order Form'!$M$12)</f>
        <v/>
      </c>
      <c r="G1508" s="165">
        <f t="shared" ca="1" si="100"/>
        <v>41493</v>
      </c>
      <c r="H1508" s="166">
        <f>'Order Form'!$M$13</f>
        <v>0</v>
      </c>
      <c r="I1508" s="169">
        <f>'Order Form'!F463</f>
        <v>18.5</v>
      </c>
      <c r="J1508" s="164">
        <f>'Order Form'!M463</f>
        <v>0</v>
      </c>
      <c r="K1508" s="164" t="str">
        <f t="shared" si="98"/>
        <v>F</v>
      </c>
      <c r="L1508" s="164">
        <f>IF('Pricing + Order Summary'!$O$13&gt;=5000,14,IF('Pricing + Order Summary'!$O$13&gt;=3500,15,IF('Pricing + Order Summary'!$O$13&gt;=2500,16,IF('Pricing + Order Summary'!$O$13&gt;=1000,23,21))))</f>
        <v>21</v>
      </c>
      <c r="M1508" s="164" t="str">
        <f t="shared" si="99"/>
        <v>SPR2014-3-0</v>
      </c>
    </row>
    <row r="1509" spans="1:13">
      <c r="A1509" s="167">
        <f>'Order Form'!A464</f>
        <v>105581</v>
      </c>
      <c r="B1509" s="167">
        <f>'Order Form'!A464</f>
        <v>105581</v>
      </c>
      <c r="C1509" s="168">
        <f t="shared" si="97"/>
        <v>105581</v>
      </c>
      <c r="D1509" s="164">
        <f>'Order Form'!$N$2</f>
        <v>0</v>
      </c>
      <c r="E1509" s="165">
        <f>'Order Form'!$M$11</f>
        <v>0</v>
      </c>
      <c r="F1509" s="165" t="str">
        <f>IF(ISBLANK('Order Form'!$M$12),"",'Order Form'!$M$12)</f>
        <v/>
      </c>
      <c r="G1509" s="165">
        <f t="shared" ca="1" si="100"/>
        <v>41493</v>
      </c>
      <c r="H1509" s="166">
        <f>'Order Form'!$M$13</f>
        <v>0</v>
      </c>
      <c r="I1509" s="169">
        <f>'Order Form'!F464</f>
        <v>18.5</v>
      </c>
      <c r="J1509" s="164">
        <f>'Order Form'!M464</f>
        <v>0</v>
      </c>
      <c r="K1509" s="164" t="str">
        <f t="shared" si="98"/>
        <v>F</v>
      </c>
      <c r="L1509" s="164">
        <f>IF('Pricing + Order Summary'!$O$13&gt;=5000,14,IF('Pricing + Order Summary'!$O$13&gt;=3500,15,IF('Pricing + Order Summary'!$O$13&gt;=2500,16,IF('Pricing + Order Summary'!$O$13&gt;=1000,23,21))))</f>
        <v>21</v>
      </c>
      <c r="M1509" s="164" t="str">
        <f t="shared" si="99"/>
        <v>SPR2014-3-0</v>
      </c>
    </row>
    <row r="1510" spans="1:13">
      <c r="A1510" s="167">
        <f>'Order Form'!A465</f>
        <v>100470</v>
      </c>
      <c r="B1510" s="167">
        <f>'Order Form'!A465</f>
        <v>100470</v>
      </c>
      <c r="C1510" s="168">
        <f t="shared" si="97"/>
        <v>100470</v>
      </c>
      <c r="D1510" s="164">
        <f>'Order Form'!$N$2</f>
        <v>0</v>
      </c>
      <c r="E1510" s="165">
        <f>'Order Form'!$M$11</f>
        <v>0</v>
      </c>
      <c r="F1510" s="165" t="str">
        <f>IF(ISBLANK('Order Form'!$M$12),"",'Order Form'!$M$12)</f>
        <v/>
      </c>
      <c r="G1510" s="165">
        <f t="shared" ca="1" si="100"/>
        <v>41493</v>
      </c>
      <c r="H1510" s="166">
        <f>'Order Form'!$M$13</f>
        <v>0</v>
      </c>
      <c r="I1510" s="169">
        <f>'Order Form'!F465</f>
        <v>17</v>
      </c>
      <c r="J1510" s="164">
        <f>'Order Form'!M465</f>
        <v>0</v>
      </c>
      <c r="K1510" s="164" t="str">
        <f t="shared" si="98"/>
        <v>F</v>
      </c>
      <c r="L1510" s="164">
        <f>IF('Pricing + Order Summary'!$O$13&gt;=5000,14,IF('Pricing + Order Summary'!$O$13&gt;=3500,15,IF('Pricing + Order Summary'!$O$13&gt;=2500,16,IF('Pricing + Order Summary'!$O$13&gt;=1000,23,21))))</f>
        <v>21</v>
      </c>
      <c r="M1510" s="164" t="str">
        <f t="shared" si="99"/>
        <v>SPR2014-3-0</v>
      </c>
    </row>
    <row r="1511" spans="1:13">
      <c r="A1511" s="167">
        <f>'Order Form'!A466</f>
        <v>100467</v>
      </c>
      <c r="B1511" s="167">
        <f>'Order Form'!A466</f>
        <v>100467</v>
      </c>
      <c r="C1511" s="168">
        <f t="shared" ref="C1511:C1574" si="101">IF(B1511=0,A1511,B1511)</f>
        <v>100467</v>
      </c>
      <c r="D1511" s="164">
        <f>'Order Form'!$N$2</f>
        <v>0</v>
      </c>
      <c r="E1511" s="165">
        <f>'Order Form'!$M$11</f>
        <v>0</v>
      </c>
      <c r="F1511" s="165" t="str">
        <f>IF(ISBLANK('Order Form'!$M$12),"",'Order Form'!$M$12)</f>
        <v/>
      </c>
      <c r="G1511" s="165">
        <f t="shared" ca="1" si="100"/>
        <v>41493</v>
      </c>
      <c r="H1511" s="166">
        <f>'Order Form'!$M$13</f>
        <v>0</v>
      </c>
      <c r="I1511" s="169">
        <f>'Order Form'!F466</f>
        <v>17</v>
      </c>
      <c r="J1511" s="164">
        <f>'Order Form'!M466</f>
        <v>0</v>
      </c>
      <c r="K1511" s="164" t="str">
        <f t="shared" ref="K1511:K1574" si="102">IF(J1511=0,"F","T")</f>
        <v>F</v>
      </c>
      <c r="L1511" s="164">
        <f>IF('Pricing + Order Summary'!$O$13&gt;=5000,14,IF('Pricing + Order Summary'!$O$13&gt;=3500,15,IF('Pricing + Order Summary'!$O$13&gt;=2500,16,IF('Pricing + Order Summary'!$O$13&gt;=1000,23,21))))</f>
        <v>21</v>
      </c>
      <c r="M1511" s="164" t="str">
        <f t="shared" ref="M1511:M1574" si="103">"SPR2014"&amp;"-3-"&amp;D1511</f>
        <v>SPR2014-3-0</v>
      </c>
    </row>
    <row r="1512" spans="1:13">
      <c r="A1512" s="167">
        <f>'Order Form'!A467</f>
        <v>100469</v>
      </c>
      <c r="B1512" s="167">
        <f>'Order Form'!A467</f>
        <v>100469</v>
      </c>
      <c r="C1512" s="168">
        <f t="shared" si="101"/>
        <v>100469</v>
      </c>
      <c r="D1512" s="164">
        <f>'Order Form'!$N$2</f>
        <v>0</v>
      </c>
      <c r="E1512" s="165">
        <f>'Order Form'!$M$11</f>
        <v>0</v>
      </c>
      <c r="F1512" s="165" t="str">
        <f>IF(ISBLANK('Order Form'!$M$12),"",'Order Form'!$M$12)</f>
        <v/>
      </c>
      <c r="G1512" s="165">
        <f t="shared" ca="1" si="100"/>
        <v>41493</v>
      </c>
      <c r="H1512" s="166">
        <f>'Order Form'!$M$13</f>
        <v>0</v>
      </c>
      <c r="I1512" s="169">
        <f>'Order Form'!F467</f>
        <v>17</v>
      </c>
      <c r="J1512" s="164">
        <f>'Order Form'!M467</f>
        <v>0</v>
      </c>
      <c r="K1512" s="164" t="str">
        <f t="shared" si="102"/>
        <v>F</v>
      </c>
      <c r="L1512" s="164">
        <f>IF('Pricing + Order Summary'!$O$13&gt;=5000,14,IF('Pricing + Order Summary'!$O$13&gt;=3500,15,IF('Pricing + Order Summary'!$O$13&gt;=2500,16,IF('Pricing + Order Summary'!$O$13&gt;=1000,23,21))))</f>
        <v>21</v>
      </c>
      <c r="M1512" s="164" t="str">
        <f t="shared" si="103"/>
        <v>SPR2014-3-0</v>
      </c>
    </row>
    <row r="1513" spans="1:13">
      <c r="A1513" s="167">
        <f>'Order Form'!A468</f>
        <v>100475</v>
      </c>
      <c r="B1513" s="167">
        <f>'Order Form'!A468</f>
        <v>100475</v>
      </c>
      <c r="C1513" s="168">
        <f t="shared" si="101"/>
        <v>100475</v>
      </c>
      <c r="D1513" s="164">
        <f>'Order Form'!$N$2</f>
        <v>0</v>
      </c>
      <c r="E1513" s="165">
        <f>'Order Form'!$M$11</f>
        <v>0</v>
      </c>
      <c r="F1513" s="165" t="str">
        <f>IF(ISBLANK('Order Form'!$M$12),"",'Order Form'!$M$12)</f>
        <v/>
      </c>
      <c r="G1513" s="165">
        <f t="shared" ca="1" si="100"/>
        <v>41493</v>
      </c>
      <c r="H1513" s="166">
        <f>'Order Form'!$M$13</f>
        <v>0</v>
      </c>
      <c r="I1513" s="169">
        <f>'Order Form'!F468</f>
        <v>15</v>
      </c>
      <c r="J1513" s="164">
        <f>'Order Form'!M468</f>
        <v>0</v>
      </c>
      <c r="K1513" s="164" t="str">
        <f t="shared" si="102"/>
        <v>F</v>
      </c>
      <c r="L1513" s="164">
        <f>IF('Pricing + Order Summary'!$O$13&gt;=5000,14,IF('Pricing + Order Summary'!$O$13&gt;=3500,15,IF('Pricing + Order Summary'!$O$13&gt;=2500,16,IF('Pricing + Order Summary'!$O$13&gt;=1000,23,21))))</f>
        <v>21</v>
      </c>
      <c r="M1513" s="164" t="str">
        <f t="shared" si="103"/>
        <v>SPR2014-3-0</v>
      </c>
    </row>
    <row r="1514" spans="1:13">
      <c r="A1514" s="167">
        <f>'Order Form'!A469</f>
        <v>101077</v>
      </c>
      <c r="B1514" s="167">
        <f>'Order Form'!A469</f>
        <v>101077</v>
      </c>
      <c r="C1514" s="168">
        <f t="shared" si="101"/>
        <v>101077</v>
      </c>
      <c r="D1514" s="164">
        <f>'Order Form'!$N$2</f>
        <v>0</v>
      </c>
      <c r="E1514" s="165">
        <f>'Order Form'!$M$11</f>
        <v>0</v>
      </c>
      <c r="F1514" s="165" t="str">
        <f>IF(ISBLANK('Order Form'!$M$12),"",'Order Form'!$M$12)</f>
        <v/>
      </c>
      <c r="G1514" s="165">
        <f t="shared" ca="1" si="100"/>
        <v>41493</v>
      </c>
      <c r="H1514" s="166">
        <f>'Order Form'!$M$13</f>
        <v>0</v>
      </c>
      <c r="I1514" s="169">
        <f>'Order Form'!F469</f>
        <v>15</v>
      </c>
      <c r="J1514" s="164">
        <f>'Order Form'!M469</f>
        <v>0</v>
      </c>
      <c r="K1514" s="164" t="str">
        <f t="shared" si="102"/>
        <v>F</v>
      </c>
      <c r="L1514" s="164">
        <f>IF('Pricing + Order Summary'!$O$13&gt;=5000,14,IF('Pricing + Order Summary'!$O$13&gt;=3500,15,IF('Pricing + Order Summary'!$O$13&gt;=2500,16,IF('Pricing + Order Summary'!$O$13&gt;=1000,23,21))))</f>
        <v>21</v>
      </c>
      <c r="M1514" s="164" t="str">
        <f t="shared" si="103"/>
        <v>SPR2014-3-0</v>
      </c>
    </row>
    <row r="1515" spans="1:13">
      <c r="A1515" s="167">
        <f>'Order Form'!A470</f>
        <v>100473</v>
      </c>
      <c r="B1515" s="167">
        <f>'Order Form'!A470</f>
        <v>100473</v>
      </c>
      <c r="C1515" s="168">
        <f t="shared" si="101"/>
        <v>100473</v>
      </c>
      <c r="D1515" s="164">
        <f>'Order Form'!$N$2</f>
        <v>0</v>
      </c>
      <c r="E1515" s="165">
        <f>'Order Form'!$M$11</f>
        <v>0</v>
      </c>
      <c r="F1515" s="165" t="str">
        <f>IF(ISBLANK('Order Form'!$M$12),"",'Order Form'!$M$12)</f>
        <v/>
      </c>
      <c r="G1515" s="165">
        <f t="shared" ca="1" si="100"/>
        <v>41493</v>
      </c>
      <c r="H1515" s="166">
        <f>'Order Form'!$M$13</f>
        <v>0</v>
      </c>
      <c r="I1515" s="169">
        <f>'Order Form'!F470</f>
        <v>15</v>
      </c>
      <c r="J1515" s="164">
        <f>'Order Form'!M470</f>
        <v>0</v>
      </c>
      <c r="K1515" s="164" t="str">
        <f t="shared" si="102"/>
        <v>F</v>
      </c>
      <c r="L1515" s="164">
        <f>IF('Pricing + Order Summary'!$O$13&gt;=5000,14,IF('Pricing + Order Summary'!$O$13&gt;=3500,15,IF('Pricing + Order Summary'!$O$13&gt;=2500,16,IF('Pricing + Order Summary'!$O$13&gt;=1000,23,21))))</f>
        <v>21</v>
      </c>
      <c r="M1515" s="164" t="str">
        <f t="shared" si="103"/>
        <v>SPR2014-3-0</v>
      </c>
    </row>
    <row r="1516" spans="1:13">
      <c r="A1516" s="167">
        <f>'Order Form'!A471</f>
        <v>101070</v>
      </c>
      <c r="B1516" s="167">
        <f>'Order Form'!A471</f>
        <v>101070</v>
      </c>
      <c r="C1516" s="168">
        <f t="shared" si="101"/>
        <v>101070</v>
      </c>
      <c r="D1516" s="164">
        <f>'Order Form'!$N$2</f>
        <v>0</v>
      </c>
      <c r="E1516" s="165">
        <f>'Order Form'!$M$11</f>
        <v>0</v>
      </c>
      <c r="F1516" s="165" t="str">
        <f>IF(ISBLANK('Order Form'!$M$12),"",'Order Form'!$M$12)</f>
        <v/>
      </c>
      <c r="G1516" s="165">
        <f t="shared" ca="1" si="100"/>
        <v>41493</v>
      </c>
      <c r="H1516" s="166">
        <f>'Order Form'!$M$13</f>
        <v>0</v>
      </c>
      <c r="I1516" s="169">
        <f>'Order Form'!F471</f>
        <v>15</v>
      </c>
      <c r="J1516" s="164">
        <f>'Order Form'!M471</f>
        <v>0</v>
      </c>
      <c r="K1516" s="164" t="str">
        <f t="shared" si="102"/>
        <v>F</v>
      </c>
      <c r="L1516" s="164">
        <f>IF('Pricing + Order Summary'!$O$13&gt;=5000,14,IF('Pricing + Order Summary'!$O$13&gt;=3500,15,IF('Pricing + Order Summary'!$O$13&gt;=2500,16,IF('Pricing + Order Summary'!$O$13&gt;=1000,23,21))))</f>
        <v>21</v>
      </c>
      <c r="M1516" s="164" t="str">
        <f t="shared" si="103"/>
        <v>SPR2014-3-0</v>
      </c>
    </row>
    <row r="1517" spans="1:13">
      <c r="A1517" s="167">
        <f>'Order Form'!A472</f>
        <v>100472</v>
      </c>
      <c r="B1517" s="167">
        <f>'Order Form'!A472</f>
        <v>100472</v>
      </c>
      <c r="C1517" s="168">
        <f t="shared" si="101"/>
        <v>100472</v>
      </c>
      <c r="D1517" s="164">
        <f>'Order Form'!$N$2</f>
        <v>0</v>
      </c>
      <c r="E1517" s="165">
        <f>'Order Form'!$M$11</f>
        <v>0</v>
      </c>
      <c r="F1517" s="165" t="str">
        <f>IF(ISBLANK('Order Form'!$M$12),"",'Order Form'!$M$12)</f>
        <v/>
      </c>
      <c r="G1517" s="165">
        <f t="shared" ca="1" si="100"/>
        <v>41493</v>
      </c>
      <c r="H1517" s="166">
        <f>'Order Form'!$M$13</f>
        <v>0</v>
      </c>
      <c r="I1517" s="169">
        <f>'Order Form'!F472</f>
        <v>15</v>
      </c>
      <c r="J1517" s="164">
        <f>'Order Form'!M472</f>
        <v>0</v>
      </c>
      <c r="K1517" s="164" t="str">
        <f t="shared" si="102"/>
        <v>F</v>
      </c>
      <c r="L1517" s="164">
        <f>IF('Pricing + Order Summary'!$O$13&gt;=5000,14,IF('Pricing + Order Summary'!$O$13&gt;=3500,15,IF('Pricing + Order Summary'!$O$13&gt;=2500,16,IF('Pricing + Order Summary'!$O$13&gt;=1000,23,21))))</f>
        <v>21</v>
      </c>
      <c r="M1517" s="164" t="str">
        <f t="shared" si="103"/>
        <v>SPR2014-3-0</v>
      </c>
    </row>
    <row r="1518" spans="1:13">
      <c r="A1518" s="167">
        <f>'Order Form'!A473</f>
        <v>101129</v>
      </c>
      <c r="B1518" s="167">
        <f>'Order Form'!A473</f>
        <v>101129</v>
      </c>
      <c r="C1518" s="168">
        <f t="shared" si="101"/>
        <v>101129</v>
      </c>
      <c r="D1518" s="164">
        <f>'Order Form'!$N$2</f>
        <v>0</v>
      </c>
      <c r="E1518" s="165">
        <f>'Order Form'!$M$11</f>
        <v>0</v>
      </c>
      <c r="F1518" s="165" t="str">
        <f>IF(ISBLANK('Order Form'!$M$12),"",'Order Form'!$M$12)</f>
        <v/>
      </c>
      <c r="G1518" s="165">
        <f t="shared" ca="1" si="100"/>
        <v>41493</v>
      </c>
      <c r="H1518" s="166">
        <f>'Order Form'!$M$13</f>
        <v>0</v>
      </c>
      <c r="I1518" s="169">
        <f>'Order Form'!F473</f>
        <v>15</v>
      </c>
      <c r="J1518" s="164">
        <f>'Order Form'!M473</f>
        <v>0</v>
      </c>
      <c r="K1518" s="164" t="str">
        <f t="shared" si="102"/>
        <v>F</v>
      </c>
      <c r="L1518" s="164">
        <f>IF('Pricing + Order Summary'!$O$13&gt;=5000,14,IF('Pricing + Order Summary'!$O$13&gt;=3500,15,IF('Pricing + Order Summary'!$O$13&gt;=2500,16,IF('Pricing + Order Summary'!$O$13&gt;=1000,23,21))))</f>
        <v>21</v>
      </c>
      <c r="M1518" s="164" t="str">
        <f t="shared" si="103"/>
        <v>SPR2014-3-0</v>
      </c>
    </row>
    <row r="1519" spans="1:13">
      <c r="A1519" s="167">
        <f>'Order Form'!A474</f>
        <v>105540</v>
      </c>
      <c r="B1519" s="167">
        <f>'Order Form'!A474</f>
        <v>105540</v>
      </c>
      <c r="C1519" s="168">
        <f t="shared" si="101"/>
        <v>105540</v>
      </c>
      <c r="D1519" s="164">
        <f>'Order Form'!$N$2</f>
        <v>0</v>
      </c>
      <c r="E1519" s="165">
        <f>'Order Form'!$M$11</f>
        <v>0</v>
      </c>
      <c r="F1519" s="165" t="str">
        <f>IF(ISBLANK('Order Form'!$M$12),"",'Order Form'!$M$12)</f>
        <v/>
      </c>
      <c r="G1519" s="165">
        <f t="shared" ca="1" si="100"/>
        <v>41493</v>
      </c>
      <c r="H1519" s="166">
        <f>'Order Form'!$M$13</f>
        <v>0</v>
      </c>
      <c r="I1519" s="169">
        <f>'Order Form'!F474</f>
        <v>15</v>
      </c>
      <c r="J1519" s="164">
        <f>'Order Form'!M474</f>
        <v>0</v>
      </c>
      <c r="K1519" s="164" t="str">
        <f t="shared" si="102"/>
        <v>F</v>
      </c>
      <c r="L1519" s="164">
        <f>IF('Pricing + Order Summary'!$O$13&gt;=5000,14,IF('Pricing + Order Summary'!$O$13&gt;=3500,15,IF('Pricing + Order Summary'!$O$13&gt;=2500,16,IF('Pricing + Order Summary'!$O$13&gt;=1000,23,21))))</f>
        <v>21</v>
      </c>
      <c r="M1519" s="164" t="str">
        <f t="shared" si="103"/>
        <v>SPR2014-3-0</v>
      </c>
    </row>
    <row r="1520" spans="1:13">
      <c r="A1520" s="167">
        <f>'Order Form'!A475</f>
        <v>105782</v>
      </c>
      <c r="B1520" s="167">
        <f>'Order Form'!A475</f>
        <v>105782</v>
      </c>
      <c r="C1520" s="168">
        <f t="shared" si="101"/>
        <v>105782</v>
      </c>
      <c r="D1520" s="164">
        <f>'Order Form'!$N$2</f>
        <v>0</v>
      </c>
      <c r="E1520" s="165">
        <f>'Order Form'!$M$11</f>
        <v>0</v>
      </c>
      <c r="F1520" s="165" t="str">
        <f>IF(ISBLANK('Order Form'!$M$12),"",'Order Form'!$M$12)</f>
        <v/>
      </c>
      <c r="G1520" s="165">
        <f t="shared" ca="1" si="100"/>
        <v>41493</v>
      </c>
      <c r="H1520" s="166">
        <f>'Order Form'!$M$13</f>
        <v>0</v>
      </c>
      <c r="I1520" s="169">
        <f>'Order Form'!F475</f>
        <v>15</v>
      </c>
      <c r="J1520" s="164">
        <f>'Order Form'!M475</f>
        <v>0</v>
      </c>
      <c r="K1520" s="164" t="str">
        <f t="shared" si="102"/>
        <v>F</v>
      </c>
      <c r="L1520" s="164">
        <f>IF('Pricing + Order Summary'!$O$13&gt;=5000,14,IF('Pricing + Order Summary'!$O$13&gt;=3500,15,IF('Pricing + Order Summary'!$O$13&gt;=2500,16,IF('Pricing + Order Summary'!$O$13&gt;=1000,23,21))))</f>
        <v>21</v>
      </c>
      <c r="M1520" s="164" t="str">
        <f t="shared" si="103"/>
        <v>SPR2014-3-0</v>
      </c>
    </row>
    <row r="1521" spans="1:13">
      <c r="A1521" s="167">
        <f>'Order Form'!A476</f>
        <v>105726</v>
      </c>
      <c r="B1521" s="167">
        <f>'Order Form'!A476</f>
        <v>105726</v>
      </c>
      <c r="C1521" s="168">
        <f t="shared" si="101"/>
        <v>105726</v>
      </c>
      <c r="D1521" s="164">
        <f>'Order Form'!$N$2</f>
        <v>0</v>
      </c>
      <c r="E1521" s="165">
        <f>'Order Form'!$M$11</f>
        <v>0</v>
      </c>
      <c r="F1521" s="165" t="str">
        <f>IF(ISBLANK('Order Form'!$M$12),"",'Order Form'!$M$12)</f>
        <v/>
      </c>
      <c r="G1521" s="165">
        <f t="shared" ca="1" si="100"/>
        <v>41493</v>
      </c>
      <c r="H1521" s="166">
        <f>'Order Form'!$M$13</f>
        <v>0</v>
      </c>
      <c r="I1521" s="169">
        <f>'Order Form'!F476</f>
        <v>15</v>
      </c>
      <c r="J1521" s="164">
        <f>'Order Form'!M476</f>
        <v>0</v>
      </c>
      <c r="K1521" s="164" t="str">
        <f t="shared" si="102"/>
        <v>F</v>
      </c>
      <c r="L1521" s="164">
        <f>IF('Pricing + Order Summary'!$O$13&gt;=5000,14,IF('Pricing + Order Summary'!$O$13&gt;=3500,15,IF('Pricing + Order Summary'!$O$13&gt;=2500,16,IF('Pricing + Order Summary'!$O$13&gt;=1000,23,21))))</f>
        <v>21</v>
      </c>
      <c r="M1521" s="164" t="str">
        <f t="shared" si="103"/>
        <v>SPR2014-3-0</v>
      </c>
    </row>
    <row r="1522" spans="1:13">
      <c r="A1522" s="167">
        <f>'Order Form'!A477</f>
        <v>105727</v>
      </c>
      <c r="B1522" s="167">
        <f>'Order Form'!A477</f>
        <v>105727</v>
      </c>
      <c r="C1522" s="168">
        <f t="shared" si="101"/>
        <v>105727</v>
      </c>
      <c r="D1522" s="164">
        <f>'Order Form'!$N$2</f>
        <v>0</v>
      </c>
      <c r="E1522" s="165">
        <f>'Order Form'!$M$11</f>
        <v>0</v>
      </c>
      <c r="F1522" s="165" t="str">
        <f>IF(ISBLANK('Order Form'!$M$12),"",'Order Form'!$M$12)</f>
        <v/>
      </c>
      <c r="G1522" s="165">
        <f t="shared" ca="1" si="100"/>
        <v>41493</v>
      </c>
      <c r="H1522" s="166">
        <f>'Order Form'!$M$13</f>
        <v>0</v>
      </c>
      <c r="I1522" s="169">
        <f>'Order Form'!F477</f>
        <v>15</v>
      </c>
      <c r="J1522" s="164">
        <f>'Order Form'!M477</f>
        <v>0</v>
      </c>
      <c r="K1522" s="164" t="str">
        <f t="shared" si="102"/>
        <v>F</v>
      </c>
      <c r="L1522" s="164">
        <f>IF('Pricing + Order Summary'!$O$13&gt;=5000,14,IF('Pricing + Order Summary'!$O$13&gt;=3500,15,IF('Pricing + Order Summary'!$O$13&gt;=2500,16,IF('Pricing + Order Summary'!$O$13&gt;=1000,23,21))))</f>
        <v>21</v>
      </c>
      <c r="M1522" s="164" t="str">
        <f t="shared" si="103"/>
        <v>SPR2014-3-0</v>
      </c>
    </row>
    <row r="1523" spans="1:13">
      <c r="A1523" s="167">
        <f>'Order Form'!A478</f>
        <v>101127</v>
      </c>
      <c r="B1523" s="167">
        <f>'Order Form'!A478</f>
        <v>101127</v>
      </c>
      <c r="C1523" s="168">
        <f t="shared" si="101"/>
        <v>101127</v>
      </c>
      <c r="D1523" s="164">
        <f>'Order Form'!$N$2</f>
        <v>0</v>
      </c>
      <c r="E1523" s="165">
        <f>'Order Form'!$M$11</f>
        <v>0</v>
      </c>
      <c r="F1523" s="165" t="str">
        <f>IF(ISBLANK('Order Form'!$M$12),"",'Order Form'!$M$12)</f>
        <v/>
      </c>
      <c r="G1523" s="165">
        <f t="shared" ca="1" si="100"/>
        <v>41493</v>
      </c>
      <c r="H1523" s="166">
        <f>'Order Form'!$M$13</f>
        <v>0</v>
      </c>
      <c r="I1523" s="169">
        <f>'Order Form'!F478</f>
        <v>15</v>
      </c>
      <c r="J1523" s="164">
        <f>'Order Form'!M478</f>
        <v>0</v>
      </c>
      <c r="K1523" s="164" t="str">
        <f t="shared" si="102"/>
        <v>F</v>
      </c>
      <c r="L1523" s="164">
        <f>IF('Pricing + Order Summary'!$O$13&gt;=5000,14,IF('Pricing + Order Summary'!$O$13&gt;=3500,15,IF('Pricing + Order Summary'!$O$13&gt;=2500,16,IF('Pricing + Order Summary'!$O$13&gt;=1000,23,21))))</f>
        <v>21</v>
      </c>
      <c r="M1523" s="164" t="str">
        <f t="shared" si="103"/>
        <v>SPR2014-3-0</v>
      </c>
    </row>
    <row r="1524" spans="1:13">
      <c r="A1524" s="167">
        <f>'Order Form'!A479</f>
        <v>105729</v>
      </c>
      <c r="B1524" s="167">
        <f>'Order Form'!A479</f>
        <v>105729</v>
      </c>
      <c r="C1524" s="168">
        <f t="shared" si="101"/>
        <v>105729</v>
      </c>
      <c r="D1524" s="164">
        <f>'Order Form'!$N$2</f>
        <v>0</v>
      </c>
      <c r="E1524" s="165">
        <f>'Order Form'!$M$11</f>
        <v>0</v>
      </c>
      <c r="F1524" s="165" t="str">
        <f>IF(ISBLANK('Order Form'!$M$12),"",'Order Form'!$M$12)</f>
        <v/>
      </c>
      <c r="G1524" s="165">
        <f t="shared" ca="1" si="100"/>
        <v>41493</v>
      </c>
      <c r="H1524" s="166">
        <f>'Order Form'!$M$13</f>
        <v>0</v>
      </c>
      <c r="I1524" s="169">
        <f>'Order Form'!F479</f>
        <v>15</v>
      </c>
      <c r="J1524" s="164">
        <f>'Order Form'!M479</f>
        <v>0</v>
      </c>
      <c r="K1524" s="164" t="str">
        <f t="shared" si="102"/>
        <v>F</v>
      </c>
      <c r="L1524" s="164">
        <f>IF('Pricing + Order Summary'!$O$13&gt;=5000,14,IF('Pricing + Order Summary'!$O$13&gt;=3500,15,IF('Pricing + Order Summary'!$O$13&gt;=2500,16,IF('Pricing + Order Summary'!$O$13&gt;=1000,23,21))))</f>
        <v>21</v>
      </c>
      <c r="M1524" s="164" t="str">
        <f t="shared" si="103"/>
        <v>SPR2014-3-0</v>
      </c>
    </row>
    <row r="1525" spans="1:13">
      <c r="A1525" s="167">
        <f>'Order Form'!A480</f>
        <v>101128</v>
      </c>
      <c r="B1525" s="167">
        <f>'Order Form'!A480</f>
        <v>101128</v>
      </c>
      <c r="C1525" s="168">
        <f t="shared" si="101"/>
        <v>101128</v>
      </c>
      <c r="D1525" s="164">
        <f>'Order Form'!$N$2</f>
        <v>0</v>
      </c>
      <c r="E1525" s="165">
        <f>'Order Form'!$M$11</f>
        <v>0</v>
      </c>
      <c r="F1525" s="165" t="str">
        <f>IF(ISBLANK('Order Form'!$M$12),"",'Order Form'!$M$12)</f>
        <v/>
      </c>
      <c r="G1525" s="165">
        <f t="shared" ca="1" si="100"/>
        <v>41493</v>
      </c>
      <c r="H1525" s="166">
        <f>'Order Form'!$M$13</f>
        <v>0</v>
      </c>
      <c r="I1525" s="169">
        <f>'Order Form'!F480</f>
        <v>15</v>
      </c>
      <c r="J1525" s="164">
        <f>'Order Form'!M480</f>
        <v>0</v>
      </c>
      <c r="K1525" s="164" t="str">
        <f t="shared" si="102"/>
        <v>F</v>
      </c>
      <c r="L1525" s="164">
        <f>IF('Pricing + Order Summary'!$O$13&gt;=5000,14,IF('Pricing + Order Summary'!$O$13&gt;=3500,15,IF('Pricing + Order Summary'!$O$13&gt;=2500,16,IF('Pricing + Order Summary'!$O$13&gt;=1000,23,21))))</f>
        <v>21</v>
      </c>
      <c r="M1525" s="164" t="str">
        <f t="shared" si="103"/>
        <v>SPR2014-3-0</v>
      </c>
    </row>
    <row r="1526" spans="1:13">
      <c r="A1526" s="167">
        <f>'Order Form'!A481</f>
        <v>101131</v>
      </c>
      <c r="B1526" s="167">
        <f>'Order Form'!A481</f>
        <v>101131</v>
      </c>
      <c r="C1526" s="168">
        <f t="shared" si="101"/>
        <v>101131</v>
      </c>
      <c r="D1526" s="164">
        <f>'Order Form'!$N$2</f>
        <v>0</v>
      </c>
      <c r="E1526" s="165">
        <f>'Order Form'!$M$11</f>
        <v>0</v>
      </c>
      <c r="F1526" s="165" t="str">
        <f>IF(ISBLANK('Order Form'!$M$12),"",'Order Form'!$M$12)</f>
        <v/>
      </c>
      <c r="G1526" s="165">
        <f t="shared" ca="1" si="100"/>
        <v>41493</v>
      </c>
      <c r="H1526" s="166">
        <f>'Order Form'!$M$13</f>
        <v>0</v>
      </c>
      <c r="I1526" s="169">
        <f>'Order Form'!F481</f>
        <v>15</v>
      </c>
      <c r="J1526" s="164">
        <f>'Order Form'!M481</f>
        <v>0</v>
      </c>
      <c r="K1526" s="164" t="str">
        <f t="shared" si="102"/>
        <v>F</v>
      </c>
      <c r="L1526" s="164">
        <f>IF('Pricing + Order Summary'!$O$13&gt;=5000,14,IF('Pricing + Order Summary'!$O$13&gt;=3500,15,IF('Pricing + Order Summary'!$O$13&gt;=2500,16,IF('Pricing + Order Summary'!$O$13&gt;=1000,23,21))))</f>
        <v>21</v>
      </c>
      <c r="M1526" s="164" t="str">
        <f t="shared" si="103"/>
        <v>SPR2014-3-0</v>
      </c>
    </row>
    <row r="1527" spans="1:13">
      <c r="A1527" s="167">
        <f>'Order Form'!A482</f>
        <v>101112</v>
      </c>
      <c r="B1527" s="167">
        <f>'Order Form'!A482</f>
        <v>101112</v>
      </c>
      <c r="C1527" s="168">
        <f t="shared" si="101"/>
        <v>101112</v>
      </c>
      <c r="D1527" s="164">
        <f>'Order Form'!$N$2</f>
        <v>0</v>
      </c>
      <c r="E1527" s="165">
        <f>'Order Form'!$M$11</f>
        <v>0</v>
      </c>
      <c r="F1527" s="165" t="str">
        <f>IF(ISBLANK('Order Form'!$M$12),"",'Order Form'!$M$12)</f>
        <v/>
      </c>
      <c r="G1527" s="165">
        <f t="shared" ca="1" si="100"/>
        <v>41493</v>
      </c>
      <c r="H1527" s="166">
        <f>'Order Form'!$M$13</f>
        <v>0</v>
      </c>
      <c r="I1527" s="169">
        <f>'Order Form'!F482</f>
        <v>15</v>
      </c>
      <c r="J1527" s="164">
        <f>'Order Form'!M482</f>
        <v>0</v>
      </c>
      <c r="K1527" s="164" t="str">
        <f t="shared" si="102"/>
        <v>F</v>
      </c>
      <c r="L1527" s="164">
        <f>IF('Pricing + Order Summary'!$O$13&gt;=5000,14,IF('Pricing + Order Summary'!$O$13&gt;=3500,15,IF('Pricing + Order Summary'!$O$13&gt;=2500,16,IF('Pricing + Order Summary'!$O$13&gt;=1000,23,21))))</f>
        <v>21</v>
      </c>
      <c r="M1527" s="164" t="str">
        <f t="shared" si="103"/>
        <v>SPR2014-3-0</v>
      </c>
    </row>
    <row r="1528" spans="1:13">
      <c r="A1528" s="167">
        <f>'Order Form'!A483</f>
        <v>100471</v>
      </c>
      <c r="B1528" s="167">
        <f>'Order Form'!A483</f>
        <v>100471</v>
      </c>
      <c r="C1528" s="168">
        <f t="shared" si="101"/>
        <v>100471</v>
      </c>
      <c r="D1528" s="164">
        <f>'Order Form'!$N$2</f>
        <v>0</v>
      </c>
      <c r="E1528" s="165">
        <f>'Order Form'!$M$11</f>
        <v>0</v>
      </c>
      <c r="F1528" s="165" t="str">
        <f>IF(ISBLANK('Order Form'!$M$12),"",'Order Form'!$M$12)</f>
        <v/>
      </c>
      <c r="G1528" s="165">
        <f t="shared" ca="1" si="100"/>
        <v>41493</v>
      </c>
      <c r="H1528" s="166">
        <f>'Order Form'!$M$13</f>
        <v>0</v>
      </c>
      <c r="I1528" s="169">
        <f>'Order Form'!F483</f>
        <v>15</v>
      </c>
      <c r="J1528" s="164">
        <f>'Order Form'!M483</f>
        <v>0</v>
      </c>
      <c r="K1528" s="164" t="str">
        <f t="shared" si="102"/>
        <v>F</v>
      </c>
      <c r="L1528" s="164">
        <f>IF('Pricing + Order Summary'!$O$13&gt;=5000,14,IF('Pricing + Order Summary'!$O$13&gt;=3500,15,IF('Pricing + Order Summary'!$O$13&gt;=2500,16,IF('Pricing + Order Summary'!$O$13&gt;=1000,23,21))))</f>
        <v>21</v>
      </c>
      <c r="M1528" s="164" t="str">
        <f t="shared" si="103"/>
        <v>SPR2014-3-0</v>
      </c>
    </row>
    <row r="1529" spans="1:13">
      <c r="A1529" s="167">
        <f>'Order Form'!A484</f>
        <v>101080</v>
      </c>
      <c r="B1529" s="167">
        <f>'Order Form'!A484</f>
        <v>101080</v>
      </c>
      <c r="C1529" s="168">
        <f t="shared" si="101"/>
        <v>101080</v>
      </c>
      <c r="D1529" s="164">
        <f>'Order Form'!$N$2</f>
        <v>0</v>
      </c>
      <c r="E1529" s="165">
        <f>'Order Form'!$M$11</f>
        <v>0</v>
      </c>
      <c r="F1529" s="165" t="str">
        <f>IF(ISBLANK('Order Form'!$M$12),"",'Order Form'!$M$12)</f>
        <v/>
      </c>
      <c r="G1529" s="165">
        <f t="shared" ca="1" si="100"/>
        <v>41493</v>
      </c>
      <c r="H1529" s="166">
        <f>'Order Form'!$M$13</f>
        <v>0</v>
      </c>
      <c r="I1529" s="169">
        <f>'Order Form'!F484</f>
        <v>15</v>
      </c>
      <c r="J1529" s="164">
        <f>'Order Form'!M484</f>
        <v>0</v>
      </c>
      <c r="K1529" s="164" t="str">
        <f t="shared" si="102"/>
        <v>F</v>
      </c>
      <c r="L1529" s="164">
        <f>IF('Pricing + Order Summary'!$O$13&gt;=5000,14,IF('Pricing + Order Summary'!$O$13&gt;=3500,15,IF('Pricing + Order Summary'!$O$13&gt;=2500,16,IF('Pricing + Order Summary'!$O$13&gt;=1000,23,21))))</f>
        <v>21</v>
      </c>
      <c r="M1529" s="164" t="str">
        <f t="shared" si="103"/>
        <v>SPR2014-3-0</v>
      </c>
    </row>
    <row r="1530" spans="1:13">
      <c r="A1530" s="167">
        <f>'Order Form'!A485</f>
        <v>105730</v>
      </c>
      <c r="B1530" s="167">
        <f>'Order Form'!A485</f>
        <v>105730</v>
      </c>
      <c r="C1530" s="168">
        <f t="shared" si="101"/>
        <v>105730</v>
      </c>
      <c r="D1530" s="164">
        <f>'Order Form'!$N$2</f>
        <v>0</v>
      </c>
      <c r="E1530" s="165">
        <f>'Order Form'!$M$11</f>
        <v>0</v>
      </c>
      <c r="F1530" s="165" t="str">
        <f>IF(ISBLANK('Order Form'!$M$12),"",'Order Form'!$M$12)</f>
        <v/>
      </c>
      <c r="G1530" s="165">
        <f t="shared" ca="1" si="100"/>
        <v>41493</v>
      </c>
      <c r="H1530" s="166">
        <f>'Order Form'!$M$13</f>
        <v>0</v>
      </c>
      <c r="I1530" s="169">
        <f>'Order Form'!F485</f>
        <v>15</v>
      </c>
      <c r="J1530" s="164">
        <f>'Order Form'!M485</f>
        <v>0</v>
      </c>
      <c r="K1530" s="164" t="str">
        <f t="shared" si="102"/>
        <v>F</v>
      </c>
      <c r="L1530" s="164">
        <f>IF('Pricing + Order Summary'!$O$13&gt;=5000,14,IF('Pricing + Order Summary'!$O$13&gt;=3500,15,IF('Pricing + Order Summary'!$O$13&gt;=2500,16,IF('Pricing + Order Summary'!$O$13&gt;=1000,23,21))))</f>
        <v>21</v>
      </c>
      <c r="M1530" s="164" t="str">
        <f t="shared" si="103"/>
        <v>SPR2014-3-0</v>
      </c>
    </row>
    <row r="1531" spans="1:13">
      <c r="A1531" s="167">
        <f>'Order Form'!A486</f>
        <v>105663</v>
      </c>
      <c r="B1531" s="167">
        <f>'Order Form'!A486</f>
        <v>105663</v>
      </c>
      <c r="C1531" s="168">
        <f t="shared" si="101"/>
        <v>105663</v>
      </c>
      <c r="D1531" s="164">
        <f>'Order Form'!$N$2</f>
        <v>0</v>
      </c>
      <c r="E1531" s="165">
        <f>'Order Form'!$M$11</f>
        <v>0</v>
      </c>
      <c r="F1531" s="165" t="str">
        <f>IF(ISBLANK('Order Form'!$M$12),"",'Order Form'!$M$12)</f>
        <v/>
      </c>
      <c r="G1531" s="165">
        <f t="shared" ca="1" si="100"/>
        <v>41493</v>
      </c>
      <c r="H1531" s="166">
        <f>'Order Form'!$M$13</f>
        <v>0</v>
      </c>
      <c r="I1531" s="169">
        <f>'Order Form'!F486</f>
        <v>15</v>
      </c>
      <c r="J1531" s="164">
        <f>'Order Form'!M486</f>
        <v>0</v>
      </c>
      <c r="K1531" s="164" t="str">
        <f t="shared" si="102"/>
        <v>F</v>
      </c>
      <c r="L1531" s="164">
        <f>IF('Pricing + Order Summary'!$O$13&gt;=5000,14,IF('Pricing + Order Summary'!$O$13&gt;=3500,15,IF('Pricing + Order Summary'!$O$13&gt;=2500,16,IF('Pricing + Order Summary'!$O$13&gt;=1000,23,21))))</f>
        <v>21</v>
      </c>
      <c r="M1531" s="164" t="str">
        <f t="shared" si="103"/>
        <v>SPR2014-3-0</v>
      </c>
    </row>
    <row r="1532" spans="1:13">
      <c r="A1532" s="167">
        <f>'Order Form'!A487</f>
        <v>105662</v>
      </c>
      <c r="B1532" s="167">
        <f>'Order Form'!A487</f>
        <v>105662</v>
      </c>
      <c r="C1532" s="168">
        <f t="shared" si="101"/>
        <v>105662</v>
      </c>
      <c r="D1532" s="164">
        <f>'Order Form'!$N$2</f>
        <v>0</v>
      </c>
      <c r="E1532" s="165">
        <f>'Order Form'!$M$11</f>
        <v>0</v>
      </c>
      <c r="F1532" s="165" t="str">
        <f>IF(ISBLANK('Order Form'!$M$12),"",'Order Form'!$M$12)</f>
        <v/>
      </c>
      <c r="G1532" s="165">
        <f t="shared" ca="1" si="100"/>
        <v>41493</v>
      </c>
      <c r="H1532" s="166">
        <f>'Order Form'!$M$13</f>
        <v>0</v>
      </c>
      <c r="I1532" s="169">
        <f>'Order Form'!F487</f>
        <v>15</v>
      </c>
      <c r="J1532" s="164">
        <f>'Order Form'!M487</f>
        <v>0</v>
      </c>
      <c r="K1532" s="164" t="str">
        <f t="shared" si="102"/>
        <v>F</v>
      </c>
      <c r="L1532" s="164">
        <f>IF('Pricing + Order Summary'!$O$13&gt;=5000,14,IF('Pricing + Order Summary'!$O$13&gt;=3500,15,IF('Pricing + Order Summary'!$O$13&gt;=2500,16,IF('Pricing + Order Summary'!$O$13&gt;=1000,23,21))))</f>
        <v>21</v>
      </c>
      <c r="M1532" s="164" t="str">
        <f t="shared" si="103"/>
        <v>SPR2014-3-0</v>
      </c>
    </row>
    <row r="1533" spans="1:13">
      <c r="A1533" s="167">
        <f>'Order Form'!A488</f>
        <v>105725</v>
      </c>
      <c r="B1533" s="167">
        <f>'Order Form'!A488</f>
        <v>105725</v>
      </c>
      <c r="C1533" s="168">
        <f t="shared" si="101"/>
        <v>105725</v>
      </c>
      <c r="D1533" s="164">
        <f>'Order Form'!$N$2</f>
        <v>0</v>
      </c>
      <c r="E1533" s="165">
        <f>'Order Form'!$M$11</f>
        <v>0</v>
      </c>
      <c r="F1533" s="165" t="str">
        <f>IF(ISBLANK('Order Form'!$M$12),"",'Order Form'!$M$12)</f>
        <v/>
      </c>
      <c r="G1533" s="165">
        <f t="shared" ca="1" si="100"/>
        <v>41493</v>
      </c>
      <c r="H1533" s="166">
        <f>'Order Form'!$M$13</f>
        <v>0</v>
      </c>
      <c r="I1533" s="169">
        <f>'Order Form'!F488</f>
        <v>17.5</v>
      </c>
      <c r="J1533" s="164">
        <f>'Order Form'!M488</f>
        <v>0</v>
      </c>
      <c r="K1533" s="164" t="str">
        <f t="shared" si="102"/>
        <v>F</v>
      </c>
      <c r="L1533" s="164">
        <f>IF('Pricing + Order Summary'!$O$13&gt;=5000,14,IF('Pricing + Order Summary'!$O$13&gt;=3500,15,IF('Pricing + Order Summary'!$O$13&gt;=2500,16,IF('Pricing + Order Summary'!$O$13&gt;=1000,23,21))))</f>
        <v>21</v>
      </c>
      <c r="M1533" s="164" t="str">
        <f t="shared" si="103"/>
        <v>SPR2014-3-0</v>
      </c>
    </row>
    <row r="1534" spans="1:13">
      <c r="A1534" s="167">
        <f>'Order Form'!A489</f>
        <v>100477</v>
      </c>
      <c r="B1534" s="167">
        <f>'Order Form'!A489</f>
        <v>100477</v>
      </c>
      <c r="C1534" s="168">
        <f t="shared" si="101"/>
        <v>100477</v>
      </c>
      <c r="D1534" s="164">
        <f>'Order Form'!$N$2</f>
        <v>0</v>
      </c>
      <c r="E1534" s="165">
        <f>'Order Form'!$M$11</f>
        <v>0</v>
      </c>
      <c r="F1534" s="165" t="str">
        <f>IF(ISBLANK('Order Form'!$M$12),"",'Order Form'!$M$12)</f>
        <v/>
      </c>
      <c r="G1534" s="165">
        <f t="shared" ca="1" si="100"/>
        <v>41493</v>
      </c>
      <c r="H1534" s="166">
        <f>'Order Form'!$M$13</f>
        <v>0</v>
      </c>
      <c r="I1534" s="169">
        <f>'Order Form'!F489</f>
        <v>17.5</v>
      </c>
      <c r="J1534" s="164">
        <f>'Order Form'!M489</f>
        <v>0</v>
      </c>
      <c r="K1534" s="164" t="str">
        <f t="shared" si="102"/>
        <v>F</v>
      </c>
      <c r="L1534" s="164">
        <f>IF('Pricing + Order Summary'!$O$13&gt;=5000,14,IF('Pricing + Order Summary'!$O$13&gt;=3500,15,IF('Pricing + Order Summary'!$O$13&gt;=2500,16,IF('Pricing + Order Summary'!$O$13&gt;=1000,23,21))))</f>
        <v>21</v>
      </c>
      <c r="M1534" s="164" t="str">
        <f t="shared" si="103"/>
        <v>SPR2014-3-0</v>
      </c>
    </row>
    <row r="1535" spans="1:13">
      <c r="A1535" s="167">
        <f>'Order Form'!A490</f>
        <v>105721</v>
      </c>
      <c r="B1535" s="167">
        <f>'Order Form'!A490</f>
        <v>105721</v>
      </c>
      <c r="C1535" s="168">
        <f t="shared" si="101"/>
        <v>105721</v>
      </c>
      <c r="D1535" s="164">
        <f>'Order Form'!$N$2</f>
        <v>0</v>
      </c>
      <c r="E1535" s="165">
        <f>'Order Form'!$M$11</f>
        <v>0</v>
      </c>
      <c r="F1535" s="165" t="str">
        <f>IF(ISBLANK('Order Form'!$M$12),"",'Order Form'!$M$12)</f>
        <v/>
      </c>
      <c r="G1535" s="165">
        <f t="shared" ca="1" si="100"/>
        <v>41493</v>
      </c>
      <c r="H1535" s="166">
        <f>'Order Form'!$M$13</f>
        <v>0</v>
      </c>
      <c r="I1535" s="169">
        <f>'Order Form'!F490</f>
        <v>16.5</v>
      </c>
      <c r="J1535" s="164">
        <f>'Order Form'!M490</f>
        <v>0</v>
      </c>
      <c r="K1535" s="164" t="str">
        <f t="shared" si="102"/>
        <v>F</v>
      </c>
      <c r="L1535" s="164">
        <f>IF('Pricing + Order Summary'!$O$13&gt;=5000,14,IF('Pricing + Order Summary'!$O$13&gt;=3500,15,IF('Pricing + Order Summary'!$O$13&gt;=2500,16,IF('Pricing + Order Summary'!$O$13&gt;=1000,23,21))))</f>
        <v>21</v>
      </c>
      <c r="M1535" s="164" t="str">
        <f t="shared" si="103"/>
        <v>SPR2014-3-0</v>
      </c>
    </row>
    <row r="1536" spans="1:13">
      <c r="A1536" s="167">
        <f>'Order Form'!A491</f>
        <v>105722</v>
      </c>
      <c r="B1536" s="167">
        <f>'Order Form'!A491</f>
        <v>105722</v>
      </c>
      <c r="C1536" s="168">
        <f t="shared" si="101"/>
        <v>105722</v>
      </c>
      <c r="D1536" s="164">
        <f>'Order Form'!$N$2</f>
        <v>0</v>
      </c>
      <c r="E1536" s="165">
        <f>'Order Form'!$M$11</f>
        <v>0</v>
      </c>
      <c r="F1536" s="165" t="str">
        <f>IF(ISBLANK('Order Form'!$M$12),"",'Order Form'!$M$12)</f>
        <v/>
      </c>
      <c r="G1536" s="165">
        <f t="shared" ca="1" si="100"/>
        <v>41493</v>
      </c>
      <c r="H1536" s="166">
        <f>'Order Form'!$M$13</f>
        <v>0</v>
      </c>
      <c r="I1536" s="169">
        <f>'Order Form'!F491</f>
        <v>16.5</v>
      </c>
      <c r="J1536" s="164">
        <f>'Order Form'!M491</f>
        <v>0</v>
      </c>
      <c r="K1536" s="164" t="str">
        <f t="shared" si="102"/>
        <v>F</v>
      </c>
      <c r="L1536" s="164">
        <f>IF('Pricing + Order Summary'!$O$13&gt;=5000,14,IF('Pricing + Order Summary'!$O$13&gt;=3500,15,IF('Pricing + Order Summary'!$O$13&gt;=2500,16,IF('Pricing + Order Summary'!$O$13&gt;=1000,23,21))))</f>
        <v>21</v>
      </c>
      <c r="M1536" s="164" t="str">
        <f t="shared" si="103"/>
        <v>SPR2014-3-0</v>
      </c>
    </row>
    <row r="1537" spans="1:13">
      <c r="A1537" s="167">
        <f>'Order Form'!A492</f>
        <v>105723</v>
      </c>
      <c r="B1537" s="167">
        <f>'Order Form'!A492</f>
        <v>105723</v>
      </c>
      <c r="C1537" s="168">
        <f t="shared" si="101"/>
        <v>105723</v>
      </c>
      <c r="D1537" s="164">
        <f>'Order Form'!$N$2</f>
        <v>0</v>
      </c>
      <c r="E1537" s="165">
        <f>'Order Form'!$M$11</f>
        <v>0</v>
      </c>
      <c r="F1537" s="165" t="str">
        <f>IF(ISBLANK('Order Form'!$M$12),"",'Order Form'!$M$12)</f>
        <v/>
      </c>
      <c r="G1537" s="165">
        <f t="shared" ca="1" si="100"/>
        <v>41493</v>
      </c>
      <c r="H1537" s="166">
        <f>'Order Form'!$M$13</f>
        <v>0</v>
      </c>
      <c r="I1537" s="169">
        <f>'Order Form'!F492</f>
        <v>16.5</v>
      </c>
      <c r="J1537" s="164">
        <f>'Order Form'!M492</f>
        <v>0</v>
      </c>
      <c r="K1537" s="164" t="str">
        <f t="shared" si="102"/>
        <v>F</v>
      </c>
      <c r="L1537" s="164">
        <f>IF('Pricing + Order Summary'!$O$13&gt;=5000,14,IF('Pricing + Order Summary'!$O$13&gt;=3500,15,IF('Pricing + Order Summary'!$O$13&gt;=2500,16,IF('Pricing + Order Summary'!$O$13&gt;=1000,23,21))))</f>
        <v>21</v>
      </c>
      <c r="M1537" s="164" t="str">
        <f t="shared" si="103"/>
        <v>SPR2014-3-0</v>
      </c>
    </row>
    <row r="1538" spans="1:13">
      <c r="A1538" s="167">
        <f>'Order Form'!A493</f>
        <v>105724</v>
      </c>
      <c r="B1538" s="167">
        <f>'Order Form'!A493</f>
        <v>105724</v>
      </c>
      <c r="C1538" s="168">
        <f t="shared" si="101"/>
        <v>105724</v>
      </c>
      <c r="D1538" s="164">
        <f>'Order Form'!$N$2</f>
        <v>0</v>
      </c>
      <c r="E1538" s="165">
        <f>'Order Form'!$M$11</f>
        <v>0</v>
      </c>
      <c r="F1538" s="165" t="str">
        <f>IF(ISBLANK('Order Form'!$M$12),"",'Order Form'!$M$12)</f>
        <v/>
      </c>
      <c r="G1538" s="165">
        <f t="shared" ref="G1538:G1601" ca="1" si="104">TODAY()</f>
        <v>41493</v>
      </c>
      <c r="H1538" s="166">
        <f>'Order Form'!$M$13</f>
        <v>0</v>
      </c>
      <c r="I1538" s="169">
        <f>'Order Form'!F493</f>
        <v>16.5</v>
      </c>
      <c r="J1538" s="164">
        <f>'Order Form'!M493</f>
        <v>0</v>
      </c>
      <c r="K1538" s="164" t="str">
        <f t="shared" si="102"/>
        <v>F</v>
      </c>
      <c r="L1538" s="164">
        <f>IF('Pricing + Order Summary'!$O$13&gt;=5000,14,IF('Pricing + Order Summary'!$O$13&gt;=3500,15,IF('Pricing + Order Summary'!$O$13&gt;=2500,16,IF('Pricing + Order Summary'!$O$13&gt;=1000,23,21))))</f>
        <v>21</v>
      </c>
      <c r="M1538" s="164" t="str">
        <f t="shared" si="103"/>
        <v>SPR2014-3-0</v>
      </c>
    </row>
    <row r="1539" spans="1:13">
      <c r="A1539" s="167">
        <f>'Order Form'!A494</f>
        <v>105712</v>
      </c>
      <c r="B1539" s="167">
        <f>'Order Form'!A494</f>
        <v>105712</v>
      </c>
      <c r="C1539" s="168">
        <f t="shared" si="101"/>
        <v>105712</v>
      </c>
      <c r="D1539" s="164">
        <f>'Order Form'!$N$2</f>
        <v>0</v>
      </c>
      <c r="E1539" s="165">
        <f>'Order Form'!$M$11</f>
        <v>0</v>
      </c>
      <c r="F1539" s="165" t="str">
        <f>IF(ISBLANK('Order Form'!$M$12),"",'Order Form'!$M$12)</f>
        <v/>
      </c>
      <c r="G1539" s="165">
        <f t="shared" ca="1" si="104"/>
        <v>41493</v>
      </c>
      <c r="H1539" s="166">
        <f>'Order Form'!$M$13</f>
        <v>0</v>
      </c>
      <c r="I1539" s="169">
        <f>'Order Form'!F494</f>
        <v>16.5</v>
      </c>
      <c r="J1539" s="164">
        <f>'Order Form'!M494</f>
        <v>0</v>
      </c>
      <c r="K1539" s="164" t="str">
        <f t="shared" si="102"/>
        <v>F</v>
      </c>
      <c r="L1539" s="164">
        <f>IF('Pricing + Order Summary'!$O$13&gt;=5000,14,IF('Pricing + Order Summary'!$O$13&gt;=3500,15,IF('Pricing + Order Summary'!$O$13&gt;=2500,16,IF('Pricing + Order Summary'!$O$13&gt;=1000,23,21))))</f>
        <v>21</v>
      </c>
      <c r="M1539" s="164" t="str">
        <f t="shared" si="103"/>
        <v>SPR2014-3-0</v>
      </c>
    </row>
    <row r="1540" spans="1:13">
      <c r="A1540" s="167">
        <f>'Order Form'!A495</f>
        <v>105713</v>
      </c>
      <c r="B1540" s="167">
        <f>'Order Form'!A495</f>
        <v>105713</v>
      </c>
      <c r="C1540" s="168">
        <f t="shared" si="101"/>
        <v>105713</v>
      </c>
      <c r="D1540" s="164">
        <f>'Order Form'!$N$2</f>
        <v>0</v>
      </c>
      <c r="E1540" s="165">
        <f>'Order Form'!$M$11</f>
        <v>0</v>
      </c>
      <c r="F1540" s="165" t="str">
        <f>IF(ISBLANK('Order Form'!$M$12),"",'Order Form'!$M$12)</f>
        <v/>
      </c>
      <c r="G1540" s="165">
        <f t="shared" ca="1" si="104"/>
        <v>41493</v>
      </c>
      <c r="H1540" s="166">
        <f>'Order Form'!$M$13</f>
        <v>0</v>
      </c>
      <c r="I1540" s="169">
        <f>'Order Form'!F495</f>
        <v>16.5</v>
      </c>
      <c r="J1540" s="164">
        <f>'Order Form'!M495</f>
        <v>0</v>
      </c>
      <c r="K1540" s="164" t="str">
        <f t="shared" si="102"/>
        <v>F</v>
      </c>
      <c r="L1540" s="164">
        <f>IF('Pricing + Order Summary'!$O$13&gt;=5000,14,IF('Pricing + Order Summary'!$O$13&gt;=3500,15,IF('Pricing + Order Summary'!$O$13&gt;=2500,16,IF('Pricing + Order Summary'!$O$13&gt;=1000,23,21))))</f>
        <v>21</v>
      </c>
      <c r="M1540" s="164" t="str">
        <f t="shared" si="103"/>
        <v>SPR2014-3-0</v>
      </c>
    </row>
    <row r="1541" spans="1:13">
      <c r="A1541" s="167">
        <f>'Order Form'!A496</f>
        <v>105714</v>
      </c>
      <c r="B1541" s="167">
        <f>'Order Form'!A496</f>
        <v>105714</v>
      </c>
      <c r="C1541" s="168">
        <f t="shared" si="101"/>
        <v>105714</v>
      </c>
      <c r="D1541" s="164">
        <f>'Order Form'!$N$2</f>
        <v>0</v>
      </c>
      <c r="E1541" s="165">
        <f>'Order Form'!$M$11</f>
        <v>0</v>
      </c>
      <c r="F1541" s="165" t="str">
        <f>IF(ISBLANK('Order Form'!$M$12),"",'Order Form'!$M$12)</f>
        <v/>
      </c>
      <c r="G1541" s="165">
        <f t="shared" ca="1" si="104"/>
        <v>41493</v>
      </c>
      <c r="H1541" s="166">
        <f>'Order Form'!$M$13</f>
        <v>0</v>
      </c>
      <c r="I1541" s="169">
        <f>'Order Form'!F496</f>
        <v>16.5</v>
      </c>
      <c r="J1541" s="164">
        <f>'Order Form'!M496</f>
        <v>0</v>
      </c>
      <c r="K1541" s="164" t="str">
        <f t="shared" si="102"/>
        <v>F</v>
      </c>
      <c r="L1541" s="164">
        <f>IF('Pricing + Order Summary'!$O$13&gt;=5000,14,IF('Pricing + Order Summary'!$O$13&gt;=3500,15,IF('Pricing + Order Summary'!$O$13&gt;=2500,16,IF('Pricing + Order Summary'!$O$13&gt;=1000,23,21))))</f>
        <v>21</v>
      </c>
      <c r="M1541" s="164" t="str">
        <f t="shared" si="103"/>
        <v>SPR2014-3-0</v>
      </c>
    </row>
    <row r="1542" spans="1:13">
      <c r="A1542" s="167">
        <f>'Order Form'!A497</f>
        <v>105715</v>
      </c>
      <c r="B1542" s="167">
        <f>'Order Form'!A497</f>
        <v>105715</v>
      </c>
      <c r="C1542" s="168">
        <f t="shared" si="101"/>
        <v>105715</v>
      </c>
      <c r="D1542" s="164">
        <f>'Order Form'!$N$2</f>
        <v>0</v>
      </c>
      <c r="E1542" s="165">
        <f>'Order Form'!$M$11</f>
        <v>0</v>
      </c>
      <c r="F1542" s="165" t="str">
        <f>IF(ISBLANK('Order Form'!$M$12),"",'Order Form'!$M$12)</f>
        <v/>
      </c>
      <c r="G1542" s="165">
        <f t="shared" ca="1" si="104"/>
        <v>41493</v>
      </c>
      <c r="H1542" s="166">
        <f>'Order Form'!$M$13</f>
        <v>0</v>
      </c>
      <c r="I1542" s="169">
        <f>'Order Form'!F497</f>
        <v>16.5</v>
      </c>
      <c r="J1542" s="164">
        <f>'Order Form'!M497</f>
        <v>0</v>
      </c>
      <c r="K1542" s="164" t="str">
        <f t="shared" si="102"/>
        <v>F</v>
      </c>
      <c r="L1542" s="164">
        <f>IF('Pricing + Order Summary'!$O$13&gt;=5000,14,IF('Pricing + Order Summary'!$O$13&gt;=3500,15,IF('Pricing + Order Summary'!$O$13&gt;=2500,16,IF('Pricing + Order Summary'!$O$13&gt;=1000,23,21))))</f>
        <v>21</v>
      </c>
      <c r="M1542" s="164" t="str">
        <f t="shared" si="103"/>
        <v>SPR2014-3-0</v>
      </c>
    </row>
    <row r="1543" spans="1:13">
      <c r="A1543" s="167">
        <f>'Order Form'!A498</f>
        <v>105716</v>
      </c>
      <c r="B1543" s="167">
        <f>'Order Form'!A498</f>
        <v>105716</v>
      </c>
      <c r="C1543" s="168">
        <f t="shared" si="101"/>
        <v>105716</v>
      </c>
      <c r="D1543" s="164">
        <f>'Order Form'!$N$2</f>
        <v>0</v>
      </c>
      <c r="E1543" s="165">
        <f>'Order Form'!$M$11</f>
        <v>0</v>
      </c>
      <c r="F1543" s="165" t="str">
        <f>IF(ISBLANK('Order Form'!$M$12),"",'Order Form'!$M$12)</f>
        <v/>
      </c>
      <c r="G1543" s="165">
        <f t="shared" ca="1" si="104"/>
        <v>41493</v>
      </c>
      <c r="H1543" s="166">
        <f>'Order Form'!$M$13</f>
        <v>0</v>
      </c>
      <c r="I1543" s="169">
        <f>'Order Form'!F498</f>
        <v>16.5</v>
      </c>
      <c r="J1543" s="164">
        <f>'Order Form'!M498</f>
        <v>0</v>
      </c>
      <c r="K1543" s="164" t="str">
        <f t="shared" si="102"/>
        <v>F</v>
      </c>
      <c r="L1543" s="164">
        <f>IF('Pricing + Order Summary'!$O$13&gt;=5000,14,IF('Pricing + Order Summary'!$O$13&gt;=3500,15,IF('Pricing + Order Summary'!$O$13&gt;=2500,16,IF('Pricing + Order Summary'!$O$13&gt;=1000,23,21))))</f>
        <v>21</v>
      </c>
      <c r="M1543" s="164" t="str">
        <f t="shared" si="103"/>
        <v>SPR2014-3-0</v>
      </c>
    </row>
    <row r="1544" spans="1:13">
      <c r="A1544" s="167">
        <f>'Order Form'!A499</f>
        <v>105717</v>
      </c>
      <c r="B1544" s="167">
        <f>'Order Form'!A499</f>
        <v>105717</v>
      </c>
      <c r="C1544" s="168">
        <f t="shared" si="101"/>
        <v>105717</v>
      </c>
      <c r="D1544" s="164">
        <f>'Order Form'!$N$2</f>
        <v>0</v>
      </c>
      <c r="E1544" s="165">
        <f>'Order Form'!$M$11</f>
        <v>0</v>
      </c>
      <c r="F1544" s="165" t="str">
        <f>IF(ISBLANK('Order Form'!$M$12),"",'Order Form'!$M$12)</f>
        <v/>
      </c>
      <c r="G1544" s="165">
        <f t="shared" ca="1" si="104"/>
        <v>41493</v>
      </c>
      <c r="H1544" s="166">
        <f>'Order Form'!$M$13</f>
        <v>0</v>
      </c>
      <c r="I1544" s="169">
        <f>'Order Form'!F499</f>
        <v>16.5</v>
      </c>
      <c r="J1544" s="164">
        <f>'Order Form'!M499</f>
        <v>0</v>
      </c>
      <c r="K1544" s="164" t="str">
        <f t="shared" si="102"/>
        <v>F</v>
      </c>
      <c r="L1544" s="164">
        <f>IF('Pricing + Order Summary'!$O$13&gt;=5000,14,IF('Pricing + Order Summary'!$O$13&gt;=3500,15,IF('Pricing + Order Summary'!$O$13&gt;=2500,16,IF('Pricing + Order Summary'!$O$13&gt;=1000,23,21))))</f>
        <v>21</v>
      </c>
      <c r="M1544" s="164" t="str">
        <f t="shared" si="103"/>
        <v>SPR2014-3-0</v>
      </c>
    </row>
    <row r="1545" spans="1:13">
      <c r="A1545" s="167">
        <f>'Order Form'!A500</f>
        <v>105718</v>
      </c>
      <c r="B1545" s="167">
        <f>'Order Form'!A500</f>
        <v>105718</v>
      </c>
      <c r="C1545" s="168">
        <f t="shared" si="101"/>
        <v>105718</v>
      </c>
      <c r="D1545" s="164">
        <f>'Order Form'!$N$2</f>
        <v>0</v>
      </c>
      <c r="E1545" s="165">
        <f>'Order Form'!$M$11</f>
        <v>0</v>
      </c>
      <c r="F1545" s="165" t="str">
        <f>IF(ISBLANK('Order Form'!$M$12),"",'Order Form'!$M$12)</f>
        <v/>
      </c>
      <c r="G1545" s="165">
        <f t="shared" ca="1" si="104"/>
        <v>41493</v>
      </c>
      <c r="H1545" s="166">
        <f>'Order Form'!$M$13</f>
        <v>0</v>
      </c>
      <c r="I1545" s="169">
        <f>'Order Form'!F500</f>
        <v>16.5</v>
      </c>
      <c r="J1545" s="164">
        <f>'Order Form'!M500</f>
        <v>0</v>
      </c>
      <c r="K1545" s="164" t="str">
        <f t="shared" si="102"/>
        <v>F</v>
      </c>
      <c r="L1545" s="164">
        <f>IF('Pricing + Order Summary'!$O$13&gt;=5000,14,IF('Pricing + Order Summary'!$O$13&gt;=3500,15,IF('Pricing + Order Summary'!$O$13&gt;=2500,16,IF('Pricing + Order Summary'!$O$13&gt;=1000,23,21))))</f>
        <v>21</v>
      </c>
      <c r="M1545" s="164" t="str">
        <f t="shared" si="103"/>
        <v>SPR2014-3-0</v>
      </c>
    </row>
    <row r="1546" spans="1:13">
      <c r="A1546" s="167">
        <f>'Order Form'!A501</f>
        <v>105719</v>
      </c>
      <c r="B1546" s="167">
        <f>'Order Form'!A501</f>
        <v>105719</v>
      </c>
      <c r="C1546" s="168">
        <f t="shared" si="101"/>
        <v>105719</v>
      </c>
      <c r="D1546" s="164">
        <f>'Order Form'!$N$2</f>
        <v>0</v>
      </c>
      <c r="E1546" s="165">
        <f>'Order Form'!$M$11</f>
        <v>0</v>
      </c>
      <c r="F1546" s="165" t="str">
        <f>IF(ISBLANK('Order Form'!$M$12),"",'Order Form'!$M$12)</f>
        <v/>
      </c>
      <c r="G1546" s="165">
        <f t="shared" ca="1" si="104"/>
        <v>41493</v>
      </c>
      <c r="H1546" s="166">
        <f>'Order Form'!$M$13</f>
        <v>0</v>
      </c>
      <c r="I1546" s="169">
        <f>'Order Form'!F501</f>
        <v>16.5</v>
      </c>
      <c r="J1546" s="164">
        <f>'Order Form'!M501</f>
        <v>0</v>
      </c>
      <c r="K1546" s="164" t="str">
        <f t="shared" si="102"/>
        <v>F</v>
      </c>
      <c r="L1546" s="164">
        <f>IF('Pricing + Order Summary'!$O$13&gt;=5000,14,IF('Pricing + Order Summary'!$O$13&gt;=3500,15,IF('Pricing + Order Summary'!$O$13&gt;=2500,16,IF('Pricing + Order Summary'!$O$13&gt;=1000,23,21))))</f>
        <v>21</v>
      </c>
      <c r="M1546" s="164" t="str">
        <f t="shared" si="103"/>
        <v>SPR2014-3-0</v>
      </c>
    </row>
    <row r="1547" spans="1:13">
      <c r="A1547" s="167">
        <f>'Order Form'!A502</f>
        <v>105720</v>
      </c>
      <c r="B1547" s="167">
        <f>'Order Form'!A502</f>
        <v>105720</v>
      </c>
      <c r="C1547" s="168">
        <f t="shared" si="101"/>
        <v>105720</v>
      </c>
      <c r="D1547" s="164">
        <f>'Order Form'!$N$2</f>
        <v>0</v>
      </c>
      <c r="E1547" s="165">
        <f>'Order Form'!$M$11</f>
        <v>0</v>
      </c>
      <c r="F1547" s="165" t="str">
        <f>IF(ISBLANK('Order Form'!$M$12),"",'Order Form'!$M$12)</f>
        <v/>
      </c>
      <c r="G1547" s="165">
        <f t="shared" ca="1" si="104"/>
        <v>41493</v>
      </c>
      <c r="H1547" s="166">
        <f>'Order Form'!$M$13</f>
        <v>0</v>
      </c>
      <c r="I1547" s="169">
        <f>'Order Form'!F502</f>
        <v>16.5</v>
      </c>
      <c r="J1547" s="164">
        <f>'Order Form'!M502</f>
        <v>0</v>
      </c>
      <c r="K1547" s="164" t="str">
        <f t="shared" si="102"/>
        <v>F</v>
      </c>
      <c r="L1547" s="164">
        <f>IF('Pricing + Order Summary'!$O$13&gt;=5000,14,IF('Pricing + Order Summary'!$O$13&gt;=3500,15,IF('Pricing + Order Summary'!$O$13&gt;=2500,16,IF('Pricing + Order Summary'!$O$13&gt;=1000,23,21))))</f>
        <v>21</v>
      </c>
      <c r="M1547" s="164" t="str">
        <f t="shared" si="103"/>
        <v>SPR2014-3-0</v>
      </c>
    </row>
    <row r="1548" spans="1:13">
      <c r="A1548" s="167">
        <f>'Order Form'!A503</f>
        <v>101163</v>
      </c>
      <c r="B1548" s="167">
        <f>'Order Form'!A503</f>
        <v>101163</v>
      </c>
      <c r="C1548" s="168">
        <f t="shared" si="101"/>
        <v>101163</v>
      </c>
      <c r="D1548" s="164">
        <f>'Order Form'!$N$2</f>
        <v>0</v>
      </c>
      <c r="E1548" s="165">
        <f>'Order Form'!$M$11</f>
        <v>0</v>
      </c>
      <c r="F1548" s="165" t="str">
        <f>IF(ISBLANK('Order Form'!$M$12),"",'Order Form'!$M$12)</f>
        <v/>
      </c>
      <c r="G1548" s="165">
        <f t="shared" ca="1" si="104"/>
        <v>41493</v>
      </c>
      <c r="H1548" s="166">
        <f>'Order Form'!$M$13</f>
        <v>0</v>
      </c>
      <c r="I1548" s="169">
        <f>'Order Form'!F503</f>
        <v>16.5</v>
      </c>
      <c r="J1548" s="164">
        <f>'Order Form'!M503</f>
        <v>0</v>
      </c>
      <c r="K1548" s="164" t="str">
        <f t="shared" si="102"/>
        <v>F</v>
      </c>
      <c r="L1548" s="164">
        <f>IF('Pricing + Order Summary'!$O$13&gt;=5000,14,IF('Pricing + Order Summary'!$O$13&gt;=3500,15,IF('Pricing + Order Summary'!$O$13&gt;=2500,16,IF('Pricing + Order Summary'!$O$13&gt;=1000,23,21))))</f>
        <v>21</v>
      </c>
      <c r="M1548" s="164" t="str">
        <f t="shared" si="103"/>
        <v>SPR2014-3-0</v>
      </c>
    </row>
    <row r="1549" spans="1:13">
      <c r="A1549" s="167">
        <f>'Order Form'!A504</f>
        <v>101162</v>
      </c>
      <c r="B1549" s="167">
        <f>'Order Form'!A504</f>
        <v>101162</v>
      </c>
      <c r="C1549" s="168">
        <f t="shared" si="101"/>
        <v>101162</v>
      </c>
      <c r="D1549" s="164">
        <f>'Order Form'!$N$2</f>
        <v>0</v>
      </c>
      <c r="E1549" s="165">
        <f>'Order Form'!$M$11</f>
        <v>0</v>
      </c>
      <c r="F1549" s="165" t="str">
        <f>IF(ISBLANK('Order Form'!$M$12),"",'Order Form'!$M$12)</f>
        <v/>
      </c>
      <c r="G1549" s="165">
        <f t="shared" ca="1" si="104"/>
        <v>41493</v>
      </c>
      <c r="H1549" s="166">
        <f>'Order Form'!$M$13</f>
        <v>0</v>
      </c>
      <c r="I1549" s="169">
        <f>'Order Form'!F504</f>
        <v>16.5</v>
      </c>
      <c r="J1549" s="164">
        <f>'Order Form'!M504</f>
        <v>0</v>
      </c>
      <c r="K1549" s="164" t="str">
        <f t="shared" si="102"/>
        <v>F</v>
      </c>
      <c r="L1549" s="164">
        <f>IF('Pricing + Order Summary'!$O$13&gt;=5000,14,IF('Pricing + Order Summary'!$O$13&gt;=3500,15,IF('Pricing + Order Summary'!$O$13&gt;=2500,16,IF('Pricing + Order Summary'!$O$13&gt;=1000,23,21))))</f>
        <v>21</v>
      </c>
      <c r="M1549" s="164" t="str">
        <f t="shared" si="103"/>
        <v>SPR2014-3-0</v>
      </c>
    </row>
    <row r="1550" spans="1:13">
      <c r="A1550" s="167">
        <f>'Order Form'!A505</f>
        <v>100476</v>
      </c>
      <c r="B1550" s="167">
        <f>'Order Form'!A505</f>
        <v>100476</v>
      </c>
      <c r="C1550" s="168">
        <f t="shared" si="101"/>
        <v>100476</v>
      </c>
      <c r="D1550" s="164">
        <f>'Order Form'!$N$2</f>
        <v>0</v>
      </c>
      <c r="E1550" s="165">
        <f>'Order Form'!$M$11</f>
        <v>0</v>
      </c>
      <c r="F1550" s="165" t="str">
        <f>IF(ISBLANK('Order Form'!$M$12),"",'Order Form'!$M$12)</f>
        <v/>
      </c>
      <c r="G1550" s="165">
        <f t="shared" ca="1" si="104"/>
        <v>41493</v>
      </c>
      <c r="H1550" s="166">
        <f>'Order Form'!$M$13</f>
        <v>0</v>
      </c>
      <c r="I1550" s="169">
        <f>'Order Form'!F505</f>
        <v>16.5</v>
      </c>
      <c r="J1550" s="164">
        <f>'Order Form'!M505</f>
        <v>0</v>
      </c>
      <c r="K1550" s="164" t="str">
        <f t="shared" si="102"/>
        <v>F</v>
      </c>
      <c r="L1550" s="164">
        <f>IF('Pricing + Order Summary'!$O$13&gt;=5000,14,IF('Pricing + Order Summary'!$O$13&gt;=3500,15,IF('Pricing + Order Summary'!$O$13&gt;=2500,16,IF('Pricing + Order Summary'!$O$13&gt;=1000,23,21))))</f>
        <v>21</v>
      </c>
      <c r="M1550" s="164" t="str">
        <f t="shared" si="103"/>
        <v>SPR2014-3-0</v>
      </c>
    </row>
    <row r="1551" spans="1:13">
      <c r="A1551" s="167">
        <f>'Order Form'!A506</f>
        <v>101655</v>
      </c>
      <c r="B1551" s="167">
        <f>'Order Form'!A506</f>
        <v>101655</v>
      </c>
      <c r="C1551" s="168">
        <f t="shared" si="101"/>
        <v>101655</v>
      </c>
      <c r="D1551" s="164">
        <f>'Order Form'!$N$2</f>
        <v>0</v>
      </c>
      <c r="E1551" s="165">
        <f>'Order Form'!$M$11</f>
        <v>0</v>
      </c>
      <c r="F1551" s="165" t="str">
        <f>IF(ISBLANK('Order Form'!$M$12),"",'Order Form'!$M$12)</f>
        <v/>
      </c>
      <c r="G1551" s="165">
        <f t="shared" ca="1" si="104"/>
        <v>41493</v>
      </c>
      <c r="H1551" s="166">
        <f>'Order Form'!$M$13</f>
        <v>0</v>
      </c>
      <c r="I1551" s="169">
        <f>'Order Form'!F506</f>
        <v>21</v>
      </c>
      <c r="J1551" s="164">
        <f>'Order Form'!M506</f>
        <v>0</v>
      </c>
      <c r="K1551" s="164" t="str">
        <f t="shared" si="102"/>
        <v>F</v>
      </c>
      <c r="L1551" s="164">
        <f>IF('Pricing + Order Summary'!$O$13&gt;=5000,14,IF('Pricing + Order Summary'!$O$13&gt;=3500,15,IF('Pricing + Order Summary'!$O$13&gt;=2500,16,IF('Pricing + Order Summary'!$O$13&gt;=1000,23,21))))</f>
        <v>21</v>
      </c>
      <c r="M1551" s="164" t="str">
        <f t="shared" si="103"/>
        <v>SPR2014-3-0</v>
      </c>
    </row>
    <row r="1552" spans="1:13">
      <c r="A1552" s="167">
        <f>'Order Form'!A507</f>
        <v>100183</v>
      </c>
      <c r="B1552" s="167">
        <f>'Order Form'!A507</f>
        <v>100183</v>
      </c>
      <c r="C1552" s="168">
        <f t="shared" si="101"/>
        <v>100183</v>
      </c>
      <c r="D1552" s="164">
        <f>'Order Form'!$N$2</f>
        <v>0</v>
      </c>
      <c r="E1552" s="165">
        <f>'Order Form'!$M$11</f>
        <v>0</v>
      </c>
      <c r="F1552" s="165" t="str">
        <f>IF(ISBLANK('Order Form'!$M$12),"",'Order Form'!$M$12)</f>
        <v/>
      </c>
      <c r="G1552" s="165">
        <f t="shared" ca="1" si="104"/>
        <v>41493</v>
      </c>
      <c r="H1552" s="166">
        <f>'Order Form'!$M$13</f>
        <v>0</v>
      </c>
      <c r="I1552" s="169">
        <f>'Order Form'!F507</f>
        <v>21</v>
      </c>
      <c r="J1552" s="164">
        <f>'Order Form'!M507</f>
        <v>0</v>
      </c>
      <c r="K1552" s="164" t="str">
        <f t="shared" si="102"/>
        <v>F</v>
      </c>
      <c r="L1552" s="164">
        <f>IF('Pricing + Order Summary'!$O$13&gt;=5000,14,IF('Pricing + Order Summary'!$O$13&gt;=3500,15,IF('Pricing + Order Summary'!$O$13&gt;=2500,16,IF('Pricing + Order Summary'!$O$13&gt;=1000,23,21))))</f>
        <v>21</v>
      </c>
      <c r="M1552" s="164" t="str">
        <f t="shared" si="103"/>
        <v>SPR2014-3-0</v>
      </c>
    </row>
    <row r="1553" spans="1:13">
      <c r="A1553" s="167">
        <f>'Order Form'!A508</f>
        <v>100276</v>
      </c>
      <c r="B1553" s="167">
        <f>'Order Form'!A508</f>
        <v>100276</v>
      </c>
      <c r="C1553" s="168">
        <f t="shared" si="101"/>
        <v>100276</v>
      </c>
      <c r="D1553" s="164">
        <f>'Order Form'!$N$2</f>
        <v>0</v>
      </c>
      <c r="E1553" s="165">
        <f>'Order Form'!$M$11</f>
        <v>0</v>
      </c>
      <c r="F1553" s="165" t="str">
        <f>IF(ISBLANK('Order Form'!$M$12),"",'Order Form'!$M$12)</f>
        <v/>
      </c>
      <c r="G1553" s="165">
        <f t="shared" ca="1" si="104"/>
        <v>41493</v>
      </c>
      <c r="H1553" s="166">
        <f>'Order Form'!$M$13</f>
        <v>0</v>
      </c>
      <c r="I1553" s="169">
        <f>'Order Form'!F508</f>
        <v>21</v>
      </c>
      <c r="J1553" s="164">
        <f>'Order Form'!M508</f>
        <v>0</v>
      </c>
      <c r="K1553" s="164" t="str">
        <f t="shared" si="102"/>
        <v>F</v>
      </c>
      <c r="L1553" s="164">
        <f>IF('Pricing + Order Summary'!$O$13&gt;=5000,14,IF('Pricing + Order Summary'!$O$13&gt;=3500,15,IF('Pricing + Order Summary'!$O$13&gt;=2500,16,IF('Pricing + Order Summary'!$O$13&gt;=1000,23,21))))</f>
        <v>21</v>
      </c>
      <c r="M1553" s="164" t="str">
        <f t="shared" si="103"/>
        <v>SPR2014-3-0</v>
      </c>
    </row>
    <row r="1554" spans="1:13">
      <c r="A1554" s="167">
        <f>'Order Form'!A509</f>
        <v>100277</v>
      </c>
      <c r="B1554" s="167">
        <f>'Order Form'!A509</f>
        <v>100277</v>
      </c>
      <c r="C1554" s="168">
        <f t="shared" si="101"/>
        <v>100277</v>
      </c>
      <c r="D1554" s="164">
        <f>'Order Form'!$N$2</f>
        <v>0</v>
      </c>
      <c r="E1554" s="165">
        <f>'Order Form'!$M$11</f>
        <v>0</v>
      </c>
      <c r="F1554" s="165" t="str">
        <f>IF(ISBLANK('Order Form'!$M$12),"",'Order Form'!$M$12)</f>
        <v/>
      </c>
      <c r="G1554" s="165">
        <f t="shared" ca="1" si="104"/>
        <v>41493</v>
      </c>
      <c r="H1554" s="166">
        <f>'Order Form'!$M$13</f>
        <v>0</v>
      </c>
      <c r="I1554" s="169">
        <f>'Order Form'!F509</f>
        <v>21</v>
      </c>
      <c r="J1554" s="164">
        <f>'Order Form'!M509</f>
        <v>0</v>
      </c>
      <c r="K1554" s="164" t="str">
        <f t="shared" si="102"/>
        <v>F</v>
      </c>
      <c r="L1554" s="164">
        <f>IF('Pricing + Order Summary'!$O$13&gt;=5000,14,IF('Pricing + Order Summary'!$O$13&gt;=3500,15,IF('Pricing + Order Summary'!$O$13&gt;=2500,16,IF('Pricing + Order Summary'!$O$13&gt;=1000,23,21))))</f>
        <v>21</v>
      </c>
      <c r="M1554" s="164" t="str">
        <f t="shared" si="103"/>
        <v>SPR2014-3-0</v>
      </c>
    </row>
    <row r="1555" spans="1:13">
      <c r="A1555" s="167">
        <f>'Order Form'!A510</f>
        <v>100182</v>
      </c>
      <c r="B1555" s="167">
        <f>'Order Form'!A510</f>
        <v>100182</v>
      </c>
      <c r="C1555" s="168">
        <f t="shared" si="101"/>
        <v>100182</v>
      </c>
      <c r="D1555" s="164">
        <f>'Order Form'!$N$2</f>
        <v>0</v>
      </c>
      <c r="E1555" s="165">
        <f>'Order Form'!$M$11</f>
        <v>0</v>
      </c>
      <c r="F1555" s="165" t="str">
        <f>IF(ISBLANK('Order Form'!$M$12),"",'Order Form'!$M$12)</f>
        <v/>
      </c>
      <c r="G1555" s="165">
        <f t="shared" ca="1" si="104"/>
        <v>41493</v>
      </c>
      <c r="H1555" s="166">
        <f>'Order Form'!$M$13</f>
        <v>0</v>
      </c>
      <c r="I1555" s="169">
        <f>'Order Form'!F510</f>
        <v>21</v>
      </c>
      <c r="J1555" s="164">
        <f>'Order Form'!M510</f>
        <v>0</v>
      </c>
      <c r="K1555" s="164" t="str">
        <f t="shared" si="102"/>
        <v>F</v>
      </c>
      <c r="L1555" s="164">
        <f>IF('Pricing + Order Summary'!$O$13&gt;=5000,14,IF('Pricing + Order Summary'!$O$13&gt;=3500,15,IF('Pricing + Order Summary'!$O$13&gt;=2500,16,IF('Pricing + Order Summary'!$O$13&gt;=1000,23,21))))</f>
        <v>21</v>
      </c>
      <c r="M1555" s="164" t="str">
        <f t="shared" si="103"/>
        <v>SPR2014-3-0</v>
      </c>
    </row>
    <row r="1556" spans="1:13">
      <c r="A1556" s="167">
        <f>'Order Form'!A511</f>
        <v>101304</v>
      </c>
      <c r="B1556" s="167">
        <f>'Order Form'!A511</f>
        <v>101304</v>
      </c>
      <c r="C1556" s="168">
        <f t="shared" si="101"/>
        <v>101304</v>
      </c>
      <c r="D1556" s="164">
        <f>'Order Form'!$N$2</f>
        <v>0</v>
      </c>
      <c r="E1556" s="165">
        <f>'Order Form'!$M$11</f>
        <v>0</v>
      </c>
      <c r="F1556" s="165" t="str">
        <f>IF(ISBLANK('Order Form'!$M$12),"",'Order Form'!$M$12)</f>
        <v/>
      </c>
      <c r="G1556" s="165">
        <f t="shared" ca="1" si="104"/>
        <v>41493</v>
      </c>
      <c r="H1556" s="166">
        <f>'Order Form'!$M$13</f>
        <v>0</v>
      </c>
      <c r="I1556" s="169">
        <f>'Order Form'!F511</f>
        <v>21</v>
      </c>
      <c r="J1556" s="164">
        <f>'Order Form'!M511</f>
        <v>0</v>
      </c>
      <c r="K1556" s="164" t="str">
        <f t="shared" si="102"/>
        <v>F</v>
      </c>
      <c r="L1556" s="164">
        <f>IF('Pricing + Order Summary'!$O$13&gt;=5000,14,IF('Pricing + Order Summary'!$O$13&gt;=3500,15,IF('Pricing + Order Summary'!$O$13&gt;=2500,16,IF('Pricing + Order Summary'!$O$13&gt;=1000,23,21))))</f>
        <v>21</v>
      </c>
      <c r="M1556" s="164" t="str">
        <f t="shared" si="103"/>
        <v>SPR2014-3-0</v>
      </c>
    </row>
    <row r="1557" spans="1:13">
      <c r="A1557" s="167">
        <f>'Order Form'!A512</f>
        <v>101305</v>
      </c>
      <c r="B1557" s="167">
        <f>'Order Form'!A512</f>
        <v>101305</v>
      </c>
      <c r="C1557" s="168">
        <f t="shared" si="101"/>
        <v>101305</v>
      </c>
      <c r="D1557" s="164">
        <f>'Order Form'!$N$2</f>
        <v>0</v>
      </c>
      <c r="E1557" s="165">
        <f>'Order Form'!$M$11</f>
        <v>0</v>
      </c>
      <c r="F1557" s="165" t="str">
        <f>IF(ISBLANK('Order Form'!$M$12),"",'Order Form'!$M$12)</f>
        <v/>
      </c>
      <c r="G1557" s="165">
        <f t="shared" ca="1" si="104"/>
        <v>41493</v>
      </c>
      <c r="H1557" s="166">
        <f>'Order Form'!$M$13</f>
        <v>0</v>
      </c>
      <c r="I1557" s="169">
        <f>'Order Form'!F512</f>
        <v>21</v>
      </c>
      <c r="J1557" s="164">
        <f>'Order Form'!M512</f>
        <v>0</v>
      </c>
      <c r="K1557" s="164" t="str">
        <f t="shared" si="102"/>
        <v>F</v>
      </c>
      <c r="L1557" s="164">
        <f>IF('Pricing + Order Summary'!$O$13&gt;=5000,14,IF('Pricing + Order Summary'!$O$13&gt;=3500,15,IF('Pricing + Order Summary'!$O$13&gt;=2500,16,IF('Pricing + Order Summary'!$O$13&gt;=1000,23,21))))</f>
        <v>21</v>
      </c>
      <c r="M1557" s="164" t="str">
        <f t="shared" si="103"/>
        <v>SPR2014-3-0</v>
      </c>
    </row>
    <row r="1558" spans="1:13">
      <c r="A1558" s="167">
        <f>'Order Form'!A513</f>
        <v>101306</v>
      </c>
      <c r="B1558" s="167">
        <f>'Order Form'!A513</f>
        <v>101306</v>
      </c>
      <c r="C1558" s="168">
        <f t="shared" si="101"/>
        <v>101306</v>
      </c>
      <c r="D1558" s="164">
        <f>'Order Form'!$N$2</f>
        <v>0</v>
      </c>
      <c r="E1558" s="165">
        <f>'Order Form'!$M$11</f>
        <v>0</v>
      </c>
      <c r="F1558" s="165" t="str">
        <f>IF(ISBLANK('Order Form'!$M$12),"",'Order Form'!$M$12)</f>
        <v/>
      </c>
      <c r="G1558" s="165">
        <f t="shared" ca="1" si="104"/>
        <v>41493</v>
      </c>
      <c r="H1558" s="166">
        <f>'Order Form'!$M$13</f>
        <v>0</v>
      </c>
      <c r="I1558" s="169">
        <f>'Order Form'!F513</f>
        <v>21</v>
      </c>
      <c r="J1558" s="164">
        <f>'Order Form'!M513</f>
        <v>0</v>
      </c>
      <c r="K1558" s="164" t="str">
        <f t="shared" si="102"/>
        <v>F</v>
      </c>
      <c r="L1558" s="164">
        <f>IF('Pricing + Order Summary'!$O$13&gt;=5000,14,IF('Pricing + Order Summary'!$O$13&gt;=3500,15,IF('Pricing + Order Summary'!$O$13&gt;=2500,16,IF('Pricing + Order Summary'!$O$13&gt;=1000,23,21))))</f>
        <v>21</v>
      </c>
      <c r="M1558" s="164" t="str">
        <f t="shared" si="103"/>
        <v>SPR2014-3-0</v>
      </c>
    </row>
    <row r="1559" spans="1:13">
      <c r="A1559" s="167">
        <f>'Order Form'!A514</f>
        <v>105639</v>
      </c>
      <c r="B1559" s="167">
        <f>'Order Form'!A514</f>
        <v>105639</v>
      </c>
      <c r="C1559" s="168">
        <f t="shared" si="101"/>
        <v>105639</v>
      </c>
      <c r="D1559" s="164">
        <f>'Order Form'!$N$2</f>
        <v>0</v>
      </c>
      <c r="E1559" s="165">
        <f>'Order Form'!$M$11</f>
        <v>0</v>
      </c>
      <c r="F1559" s="165" t="str">
        <f>IF(ISBLANK('Order Form'!$M$12),"",'Order Form'!$M$12)</f>
        <v/>
      </c>
      <c r="G1559" s="165">
        <f t="shared" ca="1" si="104"/>
        <v>41493</v>
      </c>
      <c r="H1559" s="166">
        <f>'Order Form'!$M$13</f>
        <v>0</v>
      </c>
      <c r="I1559" s="169">
        <f>'Order Form'!F514</f>
        <v>9.18</v>
      </c>
      <c r="J1559" s="164">
        <f>'Order Form'!M514</f>
        <v>0</v>
      </c>
      <c r="K1559" s="164" t="str">
        <f t="shared" si="102"/>
        <v>F</v>
      </c>
      <c r="L1559" s="164">
        <f>IF('Pricing + Order Summary'!$O$13&gt;=5000,14,IF('Pricing + Order Summary'!$O$13&gt;=3500,15,IF('Pricing + Order Summary'!$O$13&gt;=2500,16,IF('Pricing + Order Summary'!$O$13&gt;=1000,23,21))))</f>
        <v>21</v>
      </c>
      <c r="M1559" s="164" t="str">
        <f t="shared" si="103"/>
        <v>SPR2014-3-0</v>
      </c>
    </row>
    <row r="1560" spans="1:13">
      <c r="A1560" s="167">
        <f>'Order Form'!A515</f>
        <v>105635</v>
      </c>
      <c r="B1560" s="167">
        <f>'Order Form'!A515</f>
        <v>105635</v>
      </c>
      <c r="C1560" s="168">
        <f t="shared" si="101"/>
        <v>105635</v>
      </c>
      <c r="D1560" s="164">
        <f>'Order Form'!$N$2</f>
        <v>0</v>
      </c>
      <c r="E1560" s="165">
        <f>'Order Form'!$M$11</f>
        <v>0</v>
      </c>
      <c r="F1560" s="165" t="str">
        <f>IF(ISBLANK('Order Form'!$M$12),"",'Order Form'!$M$12)</f>
        <v/>
      </c>
      <c r="G1560" s="165">
        <f t="shared" ca="1" si="104"/>
        <v>41493</v>
      </c>
      <c r="H1560" s="166">
        <f>'Order Form'!$M$13</f>
        <v>0</v>
      </c>
      <c r="I1560" s="169">
        <f>'Order Form'!F515</f>
        <v>9.18</v>
      </c>
      <c r="J1560" s="164">
        <f>'Order Form'!M515</f>
        <v>0</v>
      </c>
      <c r="K1560" s="164" t="str">
        <f t="shared" si="102"/>
        <v>F</v>
      </c>
      <c r="L1560" s="164">
        <f>IF('Pricing + Order Summary'!$O$13&gt;=5000,14,IF('Pricing + Order Summary'!$O$13&gt;=3500,15,IF('Pricing + Order Summary'!$O$13&gt;=2500,16,IF('Pricing + Order Summary'!$O$13&gt;=1000,23,21))))</f>
        <v>21</v>
      </c>
      <c r="M1560" s="164" t="str">
        <f t="shared" si="103"/>
        <v>SPR2014-3-0</v>
      </c>
    </row>
    <row r="1561" spans="1:13">
      <c r="A1561" s="167">
        <f>'Order Form'!A516</f>
        <v>105770</v>
      </c>
      <c r="B1561" s="167">
        <f>'Order Form'!A516</f>
        <v>105770</v>
      </c>
      <c r="C1561" s="168">
        <f t="shared" si="101"/>
        <v>105770</v>
      </c>
      <c r="D1561" s="164">
        <f>'Order Form'!$N$2</f>
        <v>0</v>
      </c>
      <c r="E1561" s="165">
        <f>'Order Form'!$M$11</f>
        <v>0</v>
      </c>
      <c r="F1561" s="165" t="str">
        <f>IF(ISBLANK('Order Form'!$M$12),"",'Order Form'!$M$12)</f>
        <v/>
      </c>
      <c r="G1561" s="165">
        <f t="shared" ca="1" si="104"/>
        <v>41493</v>
      </c>
      <c r="H1561" s="166">
        <f>'Order Form'!$M$13</f>
        <v>0</v>
      </c>
      <c r="I1561" s="169">
        <f>'Order Form'!F516</f>
        <v>9.18</v>
      </c>
      <c r="J1561" s="164">
        <f>'Order Form'!M516</f>
        <v>0</v>
      </c>
      <c r="K1561" s="164" t="str">
        <f t="shared" si="102"/>
        <v>F</v>
      </c>
      <c r="L1561" s="164">
        <f>IF('Pricing + Order Summary'!$O$13&gt;=5000,14,IF('Pricing + Order Summary'!$O$13&gt;=3500,15,IF('Pricing + Order Summary'!$O$13&gt;=2500,16,IF('Pricing + Order Summary'!$O$13&gt;=1000,23,21))))</f>
        <v>21</v>
      </c>
      <c r="M1561" s="164" t="str">
        <f t="shared" si="103"/>
        <v>SPR2014-3-0</v>
      </c>
    </row>
    <row r="1562" spans="1:13">
      <c r="A1562" s="167">
        <f>'Order Form'!A517</f>
        <v>101401</v>
      </c>
      <c r="B1562" s="167">
        <f>'Order Form'!A517</f>
        <v>101401</v>
      </c>
      <c r="C1562" s="168">
        <f t="shared" si="101"/>
        <v>101401</v>
      </c>
      <c r="D1562" s="164">
        <f>'Order Form'!$N$2</f>
        <v>0</v>
      </c>
      <c r="E1562" s="165">
        <f>'Order Form'!$M$11</f>
        <v>0</v>
      </c>
      <c r="F1562" s="165" t="str">
        <f>IF(ISBLANK('Order Form'!$M$12),"",'Order Form'!$M$12)</f>
        <v/>
      </c>
      <c r="G1562" s="165">
        <f t="shared" ca="1" si="104"/>
        <v>41493</v>
      </c>
      <c r="H1562" s="166">
        <f>'Order Form'!$M$13</f>
        <v>0</v>
      </c>
      <c r="I1562" s="169">
        <f>'Order Form'!F517</f>
        <v>9.18</v>
      </c>
      <c r="J1562" s="164">
        <f>'Order Form'!M517</f>
        <v>0</v>
      </c>
      <c r="K1562" s="164" t="str">
        <f t="shared" si="102"/>
        <v>F</v>
      </c>
      <c r="L1562" s="164">
        <f>IF('Pricing + Order Summary'!$O$13&gt;=5000,14,IF('Pricing + Order Summary'!$O$13&gt;=3500,15,IF('Pricing + Order Summary'!$O$13&gt;=2500,16,IF('Pricing + Order Summary'!$O$13&gt;=1000,23,21))))</f>
        <v>21</v>
      </c>
      <c r="M1562" s="164" t="str">
        <f t="shared" si="103"/>
        <v>SPR2014-3-0</v>
      </c>
    </row>
    <row r="1563" spans="1:13">
      <c r="A1563" s="167">
        <f>'Order Form'!A518</f>
        <v>105634</v>
      </c>
      <c r="B1563" s="167">
        <f>'Order Form'!A518</f>
        <v>105634</v>
      </c>
      <c r="C1563" s="168">
        <f t="shared" si="101"/>
        <v>105634</v>
      </c>
      <c r="D1563" s="164">
        <f>'Order Form'!$N$2</f>
        <v>0</v>
      </c>
      <c r="E1563" s="165">
        <f>'Order Form'!$M$11</f>
        <v>0</v>
      </c>
      <c r="F1563" s="165" t="str">
        <f>IF(ISBLANK('Order Form'!$M$12),"",'Order Form'!$M$12)</f>
        <v/>
      </c>
      <c r="G1563" s="165">
        <f t="shared" ca="1" si="104"/>
        <v>41493</v>
      </c>
      <c r="H1563" s="166">
        <f>'Order Form'!$M$13</f>
        <v>0</v>
      </c>
      <c r="I1563" s="169">
        <f>'Order Form'!F518</f>
        <v>9.18</v>
      </c>
      <c r="J1563" s="164">
        <f>'Order Form'!M518</f>
        <v>0</v>
      </c>
      <c r="K1563" s="164" t="str">
        <f t="shared" si="102"/>
        <v>F</v>
      </c>
      <c r="L1563" s="164">
        <f>IF('Pricing + Order Summary'!$O$13&gt;=5000,14,IF('Pricing + Order Summary'!$O$13&gt;=3500,15,IF('Pricing + Order Summary'!$O$13&gt;=2500,16,IF('Pricing + Order Summary'!$O$13&gt;=1000,23,21))))</f>
        <v>21</v>
      </c>
      <c r="M1563" s="164" t="str">
        <f t="shared" si="103"/>
        <v>SPR2014-3-0</v>
      </c>
    </row>
    <row r="1564" spans="1:13">
      <c r="A1564" s="167">
        <f>'Order Form'!A519</f>
        <v>105637</v>
      </c>
      <c r="B1564" s="167">
        <f>'Order Form'!A519</f>
        <v>105637</v>
      </c>
      <c r="C1564" s="168">
        <f t="shared" si="101"/>
        <v>105637</v>
      </c>
      <c r="D1564" s="164">
        <f>'Order Form'!$N$2</f>
        <v>0</v>
      </c>
      <c r="E1564" s="165">
        <f>'Order Form'!$M$11</f>
        <v>0</v>
      </c>
      <c r="F1564" s="165" t="str">
        <f>IF(ISBLANK('Order Form'!$M$12),"",'Order Form'!$M$12)</f>
        <v/>
      </c>
      <c r="G1564" s="165">
        <f t="shared" ca="1" si="104"/>
        <v>41493</v>
      </c>
      <c r="H1564" s="166">
        <f>'Order Form'!$M$13</f>
        <v>0</v>
      </c>
      <c r="I1564" s="169">
        <f>'Order Form'!F519</f>
        <v>9.18</v>
      </c>
      <c r="J1564" s="164">
        <f>'Order Form'!M519</f>
        <v>0</v>
      </c>
      <c r="K1564" s="164" t="str">
        <f t="shared" si="102"/>
        <v>F</v>
      </c>
      <c r="L1564" s="164">
        <f>IF('Pricing + Order Summary'!$O$13&gt;=5000,14,IF('Pricing + Order Summary'!$O$13&gt;=3500,15,IF('Pricing + Order Summary'!$O$13&gt;=2500,16,IF('Pricing + Order Summary'!$O$13&gt;=1000,23,21))))</f>
        <v>21</v>
      </c>
      <c r="M1564" s="164" t="str">
        <f t="shared" si="103"/>
        <v>SPR2014-3-0</v>
      </c>
    </row>
    <row r="1565" spans="1:13">
      <c r="A1565" s="167">
        <f>'Order Form'!A520</f>
        <v>101414</v>
      </c>
      <c r="B1565" s="167">
        <f>'Order Form'!A520</f>
        <v>101414</v>
      </c>
      <c r="C1565" s="168">
        <f t="shared" si="101"/>
        <v>101414</v>
      </c>
      <c r="D1565" s="164">
        <f>'Order Form'!$N$2</f>
        <v>0</v>
      </c>
      <c r="E1565" s="165">
        <f>'Order Form'!$M$11</f>
        <v>0</v>
      </c>
      <c r="F1565" s="165" t="str">
        <f>IF(ISBLANK('Order Form'!$M$12),"",'Order Form'!$M$12)</f>
        <v/>
      </c>
      <c r="G1565" s="165">
        <f t="shared" ca="1" si="104"/>
        <v>41493</v>
      </c>
      <c r="H1565" s="166">
        <f>'Order Form'!$M$13</f>
        <v>0</v>
      </c>
      <c r="I1565" s="169">
        <f>'Order Form'!F520</f>
        <v>9.18</v>
      </c>
      <c r="J1565" s="164">
        <f>'Order Form'!M520</f>
        <v>0</v>
      </c>
      <c r="K1565" s="164" t="str">
        <f t="shared" si="102"/>
        <v>F</v>
      </c>
      <c r="L1565" s="164">
        <f>IF('Pricing + Order Summary'!$O$13&gt;=5000,14,IF('Pricing + Order Summary'!$O$13&gt;=3500,15,IF('Pricing + Order Summary'!$O$13&gt;=2500,16,IF('Pricing + Order Summary'!$O$13&gt;=1000,23,21))))</f>
        <v>21</v>
      </c>
      <c r="M1565" s="164" t="str">
        <f t="shared" si="103"/>
        <v>SPR2014-3-0</v>
      </c>
    </row>
    <row r="1566" spans="1:13">
      <c r="A1566" s="167">
        <f>'Order Form'!A521</f>
        <v>100294</v>
      </c>
      <c r="B1566" s="167">
        <f>'Order Form'!A521</f>
        <v>100294</v>
      </c>
      <c r="C1566" s="168">
        <f t="shared" si="101"/>
        <v>100294</v>
      </c>
      <c r="D1566" s="164">
        <f>'Order Form'!$N$2</f>
        <v>0</v>
      </c>
      <c r="E1566" s="165">
        <f>'Order Form'!$M$11</f>
        <v>0</v>
      </c>
      <c r="F1566" s="165" t="str">
        <f>IF(ISBLANK('Order Form'!$M$12),"",'Order Form'!$M$12)</f>
        <v/>
      </c>
      <c r="G1566" s="165">
        <f t="shared" ca="1" si="104"/>
        <v>41493</v>
      </c>
      <c r="H1566" s="166">
        <f>'Order Form'!$M$13</f>
        <v>0</v>
      </c>
      <c r="I1566" s="169">
        <f>'Order Form'!F521</f>
        <v>9.18</v>
      </c>
      <c r="J1566" s="164">
        <f>'Order Form'!M521</f>
        <v>0</v>
      </c>
      <c r="K1566" s="164" t="str">
        <f t="shared" si="102"/>
        <v>F</v>
      </c>
      <c r="L1566" s="164">
        <f>IF('Pricing + Order Summary'!$O$13&gt;=5000,14,IF('Pricing + Order Summary'!$O$13&gt;=3500,15,IF('Pricing + Order Summary'!$O$13&gt;=2500,16,IF('Pricing + Order Summary'!$O$13&gt;=1000,23,21))))</f>
        <v>21</v>
      </c>
      <c r="M1566" s="164" t="str">
        <f t="shared" si="103"/>
        <v>SPR2014-3-0</v>
      </c>
    </row>
    <row r="1567" spans="1:13">
      <c r="A1567" s="167">
        <f>'Order Form'!A522</f>
        <v>100304</v>
      </c>
      <c r="B1567" s="167">
        <f>'Order Form'!A522</f>
        <v>100304</v>
      </c>
      <c r="C1567" s="168">
        <f t="shared" si="101"/>
        <v>100304</v>
      </c>
      <c r="D1567" s="164">
        <f>'Order Form'!$N$2</f>
        <v>0</v>
      </c>
      <c r="E1567" s="165">
        <f>'Order Form'!$M$11</f>
        <v>0</v>
      </c>
      <c r="F1567" s="165" t="str">
        <f>IF(ISBLANK('Order Form'!$M$12),"",'Order Form'!$M$12)</f>
        <v/>
      </c>
      <c r="G1567" s="165">
        <f t="shared" ca="1" si="104"/>
        <v>41493</v>
      </c>
      <c r="H1567" s="166">
        <f>'Order Form'!$M$13</f>
        <v>0</v>
      </c>
      <c r="I1567" s="169">
        <f>'Order Form'!F522</f>
        <v>9.18</v>
      </c>
      <c r="J1567" s="164">
        <f>'Order Form'!M522</f>
        <v>0</v>
      </c>
      <c r="K1567" s="164" t="str">
        <f t="shared" si="102"/>
        <v>F</v>
      </c>
      <c r="L1567" s="164">
        <f>IF('Pricing + Order Summary'!$O$13&gt;=5000,14,IF('Pricing + Order Summary'!$O$13&gt;=3500,15,IF('Pricing + Order Summary'!$O$13&gt;=2500,16,IF('Pricing + Order Summary'!$O$13&gt;=1000,23,21))))</f>
        <v>21</v>
      </c>
      <c r="M1567" s="164" t="str">
        <f t="shared" si="103"/>
        <v>SPR2014-3-0</v>
      </c>
    </row>
    <row r="1568" spans="1:13">
      <c r="A1568" s="167">
        <f>'Order Form'!A523</f>
        <v>100301</v>
      </c>
      <c r="B1568" s="167">
        <f>'Order Form'!A523</f>
        <v>100301</v>
      </c>
      <c r="C1568" s="168">
        <f t="shared" si="101"/>
        <v>100301</v>
      </c>
      <c r="D1568" s="164">
        <f>'Order Form'!$N$2</f>
        <v>0</v>
      </c>
      <c r="E1568" s="165">
        <f>'Order Form'!$M$11</f>
        <v>0</v>
      </c>
      <c r="F1568" s="165" t="str">
        <f>IF(ISBLANK('Order Form'!$M$12),"",'Order Form'!$M$12)</f>
        <v/>
      </c>
      <c r="G1568" s="165">
        <f t="shared" ca="1" si="104"/>
        <v>41493</v>
      </c>
      <c r="H1568" s="166">
        <f>'Order Form'!$M$13</f>
        <v>0</v>
      </c>
      <c r="I1568" s="169">
        <f>'Order Form'!F523</f>
        <v>9.18</v>
      </c>
      <c r="J1568" s="164">
        <f>'Order Form'!M523</f>
        <v>0</v>
      </c>
      <c r="K1568" s="164" t="str">
        <f t="shared" si="102"/>
        <v>F</v>
      </c>
      <c r="L1568" s="164">
        <f>IF('Pricing + Order Summary'!$O$13&gt;=5000,14,IF('Pricing + Order Summary'!$O$13&gt;=3500,15,IF('Pricing + Order Summary'!$O$13&gt;=2500,16,IF('Pricing + Order Summary'!$O$13&gt;=1000,23,21))))</f>
        <v>21</v>
      </c>
      <c r="M1568" s="164" t="str">
        <f t="shared" si="103"/>
        <v>SPR2014-3-0</v>
      </c>
    </row>
    <row r="1569" spans="1:13">
      <c r="A1569" s="167">
        <f>'Order Form'!A524</f>
        <v>101410</v>
      </c>
      <c r="B1569" s="167">
        <f>'Order Form'!A524</f>
        <v>101410</v>
      </c>
      <c r="C1569" s="168">
        <f t="shared" si="101"/>
        <v>101410</v>
      </c>
      <c r="D1569" s="164">
        <f>'Order Form'!$N$2</f>
        <v>0</v>
      </c>
      <c r="E1569" s="165">
        <f>'Order Form'!$M$11</f>
        <v>0</v>
      </c>
      <c r="F1569" s="165" t="str">
        <f>IF(ISBLANK('Order Form'!$M$12),"",'Order Form'!$M$12)</f>
        <v/>
      </c>
      <c r="G1569" s="165">
        <f t="shared" ca="1" si="104"/>
        <v>41493</v>
      </c>
      <c r="H1569" s="166">
        <f>'Order Form'!$M$13</f>
        <v>0</v>
      </c>
      <c r="I1569" s="169">
        <f>'Order Form'!F524</f>
        <v>9.18</v>
      </c>
      <c r="J1569" s="164">
        <f>'Order Form'!M524</f>
        <v>0</v>
      </c>
      <c r="K1569" s="164" t="str">
        <f t="shared" si="102"/>
        <v>F</v>
      </c>
      <c r="L1569" s="164">
        <f>IF('Pricing + Order Summary'!$O$13&gt;=5000,14,IF('Pricing + Order Summary'!$O$13&gt;=3500,15,IF('Pricing + Order Summary'!$O$13&gt;=2500,16,IF('Pricing + Order Summary'!$O$13&gt;=1000,23,21))))</f>
        <v>21</v>
      </c>
      <c r="M1569" s="164" t="str">
        <f t="shared" si="103"/>
        <v>SPR2014-3-0</v>
      </c>
    </row>
    <row r="1570" spans="1:13">
      <c r="A1570" s="167">
        <f>'Order Form'!A525</f>
        <v>100303</v>
      </c>
      <c r="B1570" s="167">
        <f>'Order Form'!A525</f>
        <v>100303</v>
      </c>
      <c r="C1570" s="168">
        <f t="shared" si="101"/>
        <v>100303</v>
      </c>
      <c r="D1570" s="164">
        <f>'Order Form'!$N$2</f>
        <v>0</v>
      </c>
      <c r="E1570" s="165">
        <f>'Order Form'!$M$11</f>
        <v>0</v>
      </c>
      <c r="F1570" s="165" t="str">
        <f>IF(ISBLANK('Order Form'!$M$12),"",'Order Form'!$M$12)</f>
        <v/>
      </c>
      <c r="G1570" s="165">
        <f t="shared" ca="1" si="104"/>
        <v>41493</v>
      </c>
      <c r="H1570" s="166">
        <f>'Order Form'!$M$13</f>
        <v>0</v>
      </c>
      <c r="I1570" s="169">
        <f>'Order Form'!F525</f>
        <v>9.18</v>
      </c>
      <c r="J1570" s="164">
        <f>'Order Form'!M525</f>
        <v>0</v>
      </c>
      <c r="K1570" s="164" t="str">
        <f t="shared" si="102"/>
        <v>F</v>
      </c>
      <c r="L1570" s="164">
        <f>IF('Pricing + Order Summary'!$O$13&gt;=5000,14,IF('Pricing + Order Summary'!$O$13&gt;=3500,15,IF('Pricing + Order Summary'!$O$13&gt;=2500,16,IF('Pricing + Order Summary'!$O$13&gt;=1000,23,21))))</f>
        <v>21</v>
      </c>
      <c r="M1570" s="164" t="str">
        <f t="shared" si="103"/>
        <v>SPR2014-3-0</v>
      </c>
    </row>
    <row r="1571" spans="1:13">
      <c r="A1571" s="167">
        <f>'Order Form'!A526</f>
        <v>100299</v>
      </c>
      <c r="B1571" s="167">
        <f>'Order Form'!A526</f>
        <v>100299</v>
      </c>
      <c r="C1571" s="168">
        <f t="shared" si="101"/>
        <v>100299</v>
      </c>
      <c r="D1571" s="164">
        <f>'Order Form'!$N$2</f>
        <v>0</v>
      </c>
      <c r="E1571" s="165">
        <f>'Order Form'!$M$11</f>
        <v>0</v>
      </c>
      <c r="F1571" s="165" t="str">
        <f>IF(ISBLANK('Order Form'!$M$12),"",'Order Form'!$M$12)</f>
        <v/>
      </c>
      <c r="G1571" s="165">
        <f t="shared" ca="1" si="104"/>
        <v>41493</v>
      </c>
      <c r="H1571" s="166">
        <f>'Order Form'!$M$13</f>
        <v>0</v>
      </c>
      <c r="I1571" s="169">
        <f>'Order Form'!F526</f>
        <v>9.18</v>
      </c>
      <c r="J1571" s="164">
        <f>'Order Form'!M526</f>
        <v>0</v>
      </c>
      <c r="K1571" s="164" t="str">
        <f t="shared" si="102"/>
        <v>F</v>
      </c>
      <c r="L1571" s="164">
        <f>IF('Pricing + Order Summary'!$O$13&gt;=5000,14,IF('Pricing + Order Summary'!$O$13&gt;=3500,15,IF('Pricing + Order Summary'!$O$13&gt;=2500,16,IF('Pricing + Order Summary'!$O$13&gt;=1000,23,21))))</f>
        <v>21</v>
      </c>
      <c r="M1571" s="164" t="str">
        <f t="shared" si="103"/>
        <v>SPR2014-3-0</v>
      </c>
    </row>
    <row r="1572" spans="1:13">
      <c r="A1572" s="167">
        <f>'Order Form'!A527</f>
        <v>100298</v>
      </c>
      <c r="B1572" s="167">
        <f>'Order Form'!A527</f>
        <v>100298</v>
      </c>
      <c r="C1572" s="168">
        <f t="shared" si="101"/>
        <v>100298</v>
      </c>
      <c r="D1572" s="164">
        <f>'Order Form'!$N$2</f>
        <v>0</v>
      </c>
      <c r="E1572" s="165">
        <f>'Order Form'!$M$11</f>
        <v>0</v>
      </c>
      <c r="F1572" s="165" t="str">
        <f>IF(ISBLANK('Order Form'!$M$12),"",'Order Form'!$M$12)</f>
        <v/>
      </c>
      <c r="G1572" s="165">
        <f t="shared" ca="1" si="104"/>
        <v>41493</v>
      </c>
      <c r="H1572" s="166">
        <f>'Order Form'!$M$13</f>
        <v>0</v>
      </c>
      <c r="I1572" s="169">
        <f>'Order Form'!F527</f>
        <v>9.18</v>
      </c>
      <c r="J1572" s="164">
        <f>'Order Form'!M527</f>
        <v>0</v>
      </c>
      <c r="K1572" s="164" t="str">
        <f t="shared" si="102"/>
        <v>F</v>
      </c>
      <c r="L1572" s="164">
        <f>IF('Pricing + Order Summary'!$O$13&gt;=5000,14,IF('Pricing + Order Summary'!$O$13&gt;=3500,15,IF('Pricing + Order Summary'!$O$13&gt;=2500,16,IF('Pricing + Order Summary'!$O$13&gt;=1000,23,21))))</f>
        <v>21</v>
      </c>
      <c r="M1572" s="164" t="str">
        <f t="shared" si="103"/>
        <v>SPR2014-3-0</v>
      </c>
    </row>
    <row r="1573" spans="1:13">
      <c r="A1573" s="167">
        <f>'Order Form'!A528</f>
        <v>100305</v>
      </c>
      <c r="B1573" s="167">
        <f>'Order Form'!A528</f>
        <v>100305</v>
      </c>
      <c r="C1573" s="168">
        <f t="shared" si="101"/>
        <v>100305</v>
      </c>
      <c r="D1573" s="164">
        <f>'Order Form'!$N$2</f>
        <v>0</v>
      </c>
      <c r="E1573" s="165">
        <f>'Order Form'!$M$11</f>
        <v>0</v>
      </c>
      <c r="F1573" s="165" t="str">
        <f>IF(ISBLANK('Order Form'!$M$12),"",'Order Form'!$M$12)</f>
        <v/>
      </c>
      <c r="G1573" s="165">
        <f t="shared" ca="1" si="104"/>
        <v>41493</v>
      </c>
      <c r="H1573" s="166">
        <f>'Order Form'!$M$13</f>
        <v>0</v>
      </c>
      <c r="I1573" s="169">
        <f>'Order Form'!F528</f>
        <v>9.18</v>
      </c>
      <c r="J1573" s="164">
        <f>'Order Form'!M528</f>
        <v>0</v>
      </c>
      <c r="K1573" s="164" t="str">
        <f t="shared" si="102"/>
        <v>F</v>
      </c>
      <c r="L1573" s="164">
        <f>IF('Pricing + Order Summary'!$O$13&gt;=5000,14,IF('Pricing + Order Summary'!$O$13&gt;=3500,15,IF('Pricing + Order Summary'!$O$13&gt;=2500,16,IF('Pricing + Order Summary'!$O$13&gt;=1000,23,21))))</f>
        <v>21</v>
      </c>
      <c r="M1573" s="164" t="str">
        <f t="shared" si="103"/>
        <v>SPR2014-3-0</v>
      </c>
    </row>
    <row r="1574" spans="1:13">
      <c r="A1574" s="167">
        <f>'Order Form'!A529</f>
        <v>101279</v>
      </c>
      <c r="B1574" s="167">
        <f>'Order Form'!A529</f>
        <v>101279</v>
      </c>
      <c r="C1574" s="168">
        <f t="shared" si="101"/>
        <v>101279</v>
      </c>
      <c r="D1574" s="164">
        <f>'Order Form'!$N$2</f>
        <v>0</v>
      </c>
      <c r="E1574" s="165">
        <f>'Order Form'!$M$11</f>
        <v>0</v>
      </c>
      <c r="F1574" s="165" t="str">
        <f>IF(ISBLANK('Order Form'!$M$12),"",'Order Form'!$M$12)</f>
        <v/>
      </c>
      <c r="G1574" s="165">
        <f t="shared" ca="1" si="104"/>
        <v>41493</v>
      </c>
      <c r="H1574" s="166">
        <f>'Order Form'!$M$13</f>
        <v>0</v>
      </c>
      <c r="I1574" s="169">
        <f>'Order Form'!F529</f>
        <v>5.5</v>
      </c>
      <c r="J1574" s="164">
        <f>'Order Form'!M529</f>
        <v>0</v>
      </c>
      <c r="K1574" s="164" t="str">
        <f t="shared" si="102"/>
        <v>F</v>
      </c>
      <c r="L1574" s="164">
        <f>IF('Pricing + Order Summary'!$O$13&gt;=5000,14,IF('Pricing + Order Summary'!$O$13&gt;=3500,15,IF('Pricing + Order Summary'!$O$13&gt;=2500,16,IF('Pricing + Order Summary'!$O$13&gt;=1000,23,21))))</f>
        <v>21</v>
      </c>
      <c r="M1574" s="164" t="str">
        <f t="shared" si="103"/>
        <v>SPR2014-3-0</v>
      </c>
    </row>
    <row r="1575" spans="1:13">
      <c r="A1575" s="167">
        <f>'Order Form'!A530</f>
        <v>101276</v>
      </c>
      <c r="B1575" s="167">
        <f>'Order Form'!A530</f>
        <v>101276</v>
      </c>
      <c r="C1575" s="168">
        <f t="shared" ref="C1575:C1592" si="105">IF(B1575=0,A1575,B1575)</f>
        <v>101276</v>
      </c>
      <c r="D1575" s="164">
        <f>'Order Form'!$N$2</f>
        <v>0</v>
      </c>
      <c r="E1575" s="165">
        <f>'Order Form'!$M$11</f>
        <v>0</v>
      </c>
      <c r="F1575" s="165" t="str">
        <f>IF(ISBLANK('Order Form'!$M$12),"",'Order Form'!$M$12)</f>
        <v/>
      </c>
      <c r="G1575" s="165">
        <f t="shared" ca="1" si="104"/>
        <v>41493</v>
      </c>
      <c r="H1575" s="166">
        <f>'Order Form'!$M$13</f>
        <v>0</v>
      </c>
      <c r="I1575" s="169">
        <f>'Order Form'!F530</f>
        <v>5.5</v>
      </c>
      <c r="J1575" s="164">
        <f>'Order Form'!M530</f>
        <v>0</v>
      </c>
      <c r="K1575" s="164" t="str">
        <f t="shared" ref="K1575:K1592" si="106">IF(J1575=0,"F","T")</f>
        <v>F</v>
      </c>
      <c r="L1575" s="164">
        <f>IF('Pricing + Order Summary'!$O$13&gt;=5000,14,IF('Pricing + Order Summary'!$O$13&gt;=3500,15,IF('Pricing + Order Summary'!$O$13&gt;=2500,16,IF('Pricing + Order Summary'!$O$13&gt;=1000,23,21))))</f>
        <v>21</v>
      </c>
      <c r="M1575" s="164" t="str">
        <f t="shared" ref="M1575:M1591" si="107">"SPR2014"&amp;"-3-"&amp;D1575</f>
        <v>SPR2014-3-0</v>
      </c>
    </row>
    <row r="1576" spans="1:13">
      <c r="A1576" s="167">
        <f>'Order Form'!A531</f>
        <v>105775</v>
      </c>
      <c r="B1576" s="167">
        <f>'Order Form'!A531</f>
        <v>105775</v>
      </c>
      <c r="C1576" s="168">
        <f t="shared" si="105"/>
        <v>105775</v>
      </c>
      <c r="D1576" s="164">
        <f>'Order Form'!$N$2</f>
        <v>0</v>
      </c>
      <c r="E1576" s="165">
        <f>'Order Form'!$M$11</f>
        <v>0</v>
      </c>
      <c r="F1576" s="165" t="str">
        <f>IF(ISBLANK('Order Form'!$M$12),"",'Order Form'!$M$12)</f>
        <v/>
      </c>
      <c r="G1576" s="165">
        <f t="shared" ca="1" si="104"/>
        <v>41493</v>
      </c>
      <c r="H1576" s="166">
        <f>'Order Form'!$M$13</f>
        <v>0</v>
      </c>
      <c r="I1576" s="169">
        <f>'Order Form'!F531</f>
        <v>5.5</v>
      </c>
      <c r="J1576" s="164">
        <f>'Order Form'!M531</f>
        <v>0</v>
      </c>
      <c r="K1576" s="164" t="str">
        <f t="shared" si="106"/>
        <v>F</v>
      </c>
      <c r="L1576" s="164">
        <f>IF('Pricing + Order Summary'!$O$13&gt;=5000,14,IF('Pricing + Order Summary'!$O$13&gt;=3500,15,IF('Pricing + Order Summary'!$O$13&gt;=2500,16,IF('Pricing + Order Summary'!$O$13&gt;=1000,23,21))))</f>
        <v>21</v>
      </c>
      <c r="M1576" s="164" t="str">
        <f t="shared" si="107"/>
        <v>SPR2014-3-0</v>
      </c>
    </row>
    <row r="1577" spans="1:13">
      <c r="A1577" s="167">
        <f>'Order Form'!A532</f>
        <v>105776</v>
      </c>
      <c r="B1577" s="167">
        <f>'Order Form'!A532</f>
        <v>105776</v>
      </c>
      <c r="C1577" s="168">
        <f t="shared" si="105"/>
        <v>105776</v>
      </c>
      <c r="D1577" s="164">
        <f>'Order Form'!$N$2</f>
        <v>0</v>
      </c>
      <c r="E1577" s="165">
        <f>'Order Form'!$M$11</f>
        <v>0</v>
      </c>
      <c r="F1577" s="165" t="str">
        <f>IF(ISBLANK('Order Form'!$M$12),"",'Order Form'!$M$12)</f>
        <v/>
      </c>
      <c r="G1577" s="165">
        <f t="shared" ca="1" si="104"/>
        <v>41493</v>
      </c>
      <c r="H1577" s="166">
        <f>'Order Form'!$M$13</f>
        <v>0</v>
      </c>
      <c r="I1577" s="169">
        <f>'Order Form'!F532</f>
        <v>5.5</v>
      </c>
      <c r="J1577" s="164">
        <f>'Order Form'!M532</f>
        <v>0</v>
      </c>
      <c r="K1577" s="164" t="str">
        <f t="shared" si="106"/>
        <v>F</v>
      </c>
      <c r="L1577" s="164">
        <f>IF('Pricing + Order Summary'!$O$13&gt;=5000,14,IF('Pricing + Order Summary'!$O$13&gt;=3500,15,IF('Pricing + Order Summary'!$O$13&gt;=2500,16,IF('Pricing + Order Summary'!$O$13&gt;=1000,23,21))))</f>
        <v>21</v>
      </c>
      <c r="M1577" s="164" t="str">
        <f t="shared" si="107"/>
        <v>SPR2014-3-0</v>
      </c>
    </row>
    <row r="1578" spans="1:13">
      <c r="A1578" s="167">
        <f>'Order Form'!A533</f>
        <v>105777</v>
      </c>
      <c r="B1578" s="167">
        <f>'Order Form'!A533</f>
        <v>105777</v>
      </c>
      <c r="C1578" s="168">
        <f t="shared" si="105"/>
        <v>105777</v>
      </c>
      <c r="D1578" s="164">
        <f>'Order Form'!$N$2</f>
        <v>0</v>
      </c>
      <c r="E1578" s="165">
        <f>'Order Form'!$M$11</f>
        <v>0</v>
      </c>
      <c r="F1578" s="165" t="str">
        <f>IF(ISBLANK('Order Form'!$M$12),"",'Order Form'!$M$12)</f>
        <v/>
      </c>
      <c r="G1578" s="165">
        <f t="shared" ca="1" si="104"/>
        <v>41493</v>
      </c>
      <c r="H1578" s="166">
        <f>'Order Form'!$M$13</f>
        <v>0</v>
      </c>
      <c r="I1578" s="169">
        <f>'Order Form'!F533</f>
        <v>5.5</v>
      </c>
      <c r="J1578" s="164">
        <f>'Order Form'!M533</f>
        <v>0</v>
      </c>
      <c r="K1578" s="164" t="str">
        <f t="shared" si="106"/>
        <v>F</v>
      </c>
      <c r="L1578" s="164">
        <f>IF('Pricing + Order Summary'!$O$13&gt;=5000,14,IF('Pricing + Order Summary'!$O$13&gt;=3500,15,IF('Pricing + Order Summary'!$O$13&gt;=2500,16,IF('Pricing + Order Summary'!$O$13&gt;=1000,23,21))))</f>
        <v>21</v>
      </c>
      <c r="M1578" s="164" t="str">
        <f t="shared" si="107"/>
        <v>SPR2014-3-0</v>
      </c>
    </row>
    <row r="1579" spans="1:13">
      <c r="A1579" s="167">
        <f>'Order Form'!A534</f>
        <v>105778</v>
      </c>
      <c r="B1579" s="167">
        <f>'Order Form'!A534</f>
        <v>105778</v>
      </c>
      <c r="C1579" s="168">
        <f t="shared" si="105"/>
        <v>105778</v>
      </c>
      <c r="D1579" s="164">
        <f>'Order Form'!$N$2</f>
        <v>0</v>
      </c>
      <c r="E1579" s="165">
        <f>'Order Form'!$M$11</f>
        <v>0</v>
      </c>
      <c r="F1579" s="165" t="str">
        <f>IF(ISBLANK('Order Form'!$M$12),"",'Order Form'!$M$12)</f>
        <v/>
      </c>
      <c r="G1579" s="165">
        <f t="shared" ca="1" si="104"/>
        <v>41493</v>
      </c>
      <c r="H1579" s="166">
        <f>'Order Form'!$M$13</f>
        <v>0</v>
      </c>
      <c r="I1579" s="169">
        <f>'Order Form'!F534</f>
        <v>5.5</v>
      </c>
      <c r="J1579" s="164">
        <f>'Order Form'!M534</f>
        <v>0</v>
      </c>
      <c r="K1579" s="164" t="str">
        <f t="shared" si="106"/>
        <v>F</v>
      </c>
      <c r="L1579" s="164">
        <f>IF('Pricing + Order Summary'!$O$13&gt;=5000,14,IF('Pricing + Order Summary'!$O$13&gt;=3500,15,IF('Pricing + Order Summary'!$O$13&gt;=2500,16,IF('Pricing + Order Summary'!$O$13&gt;=1000,23,21))))</f>
        <v>21</v>
      </c>
      <c r="M1579" s="164" t="str">
        <f t="shared" si="107"/>
        <v>SPR2014-3-0</v>
      </c>
    </row>
    <row r="1580" spans="1:13">
      <c r="A1580" s="167">
        <f>'Order Form'!A535</f>
        <v>101278</v>
      </c>
      <c r="B1580" s="167">
        <f>'Order Form'!A535</f>
        <v>101278</v>
      </c>
      <c r="C1580" s="168">
        <f t="shared" si="105"/>
        <v>101278</v>
      </c>
      <c r="D1580" s="164">
        <f>'Order Form'!$N$2</f>
        <v>0</v>
      </c>
      <c r="E1580" s="165">
        <f>'Order Form'!$M$11</f>
        <v>0</v>
      </c>
      <c r="F1580" s="165" t="str">
        <f>IF(ISBLANK('Order Form'!$M$12),"",'Order Form'!$M$12)</f>
        <v/>
      </c>
      <c r="G1580" s="165">
        <f t="shared" ca="1" si="104"/>
        <v>41493</v>
      </c>
      <c r="H1580" s="166">
        <f>'Order Form'!$M$13</f>
        <v>0</v>
      </c>
      <c r="I1580" s="169">
        <f>'Order Form'!F535</f>
        <v>5.5</v>
      </c>
      <c r="J1580" s="164">
        <f>'Order Form'!M535</f>
        <v>0</v>
      </c>
      <c r="K1580" s="164" t="str">
        <f t="shared" si="106"/>
        <v>F</v>
      </c>
      <c r="L1580" s="164">
        <f>IF('Pricing + Order Summary'!$O$13&gt;=5000,14,IF('Pricing + Order Summary'!$O$13&gt;=3500,15,IF('Pricing + Order Summary'!$O$13&gt;=2500,16,IF('Pricing + Order Summary'!$O$13&gt;=1000,23,21))))</f>
        <v>21</v>
      </c>
      <c r="M1580" s="164" t="str">
        <f t="shared" si="107"/>
        <v>SPR2014-3-0</v>
      </c>
    </row>
    <row r="1581" spans="1:13">
      <c r="A1581" s="167">
        <f>'Order Form'!A536</f>
        <v>101277</v>
      </c>
      <c r="B1581" s="167">
        <f>'Order Form'!A536</f>
        <v>101277</v>
      </c>
      <c r="C1581" s="168">
        <f t="shared" si="105"/>
        <v>101277</v>
      </c>
      <c r="D1581" s="164">
        <f>'Order Form'!$N$2</f>
        <v>0</v>
      </c>
      <c r="E1581" s="165">
        <f>'Order Form'!$M$11</f>
        <v>0</v>
      </c>
      <c r="F1581" s="165" t="str">
        <f>IF(ISBLANK('Order Form'!$M$12),"",'Order Form'!$M$12)</f>
        <v/>
      </c>
      <c r="G1581" s="165">
        <f t="shared" ca="1" si="104"/>
        <v>41493</v>
      </c>
      <c r="H1581" s="166">
        <f>'Order Form'!$M$13</f>
        <v>0</v>
      </c>
      <c r="I1581" s="169">
        <f>'Order Form'!F536</f>
        <v>5.5</v>
      </c>
      <c r="J1581" s="164">
        <f>'Order Form'!M536</f>
        <v>0</v>
      </c>
      <c r="K1581" s="164" t="str">
        <f t="shared" si="106"/>
        <v>F</v>
      </c>
      <c r="L1581" s="164">
        <f>IF('Pricing + Order Summary'!$O$13&gt;=5000,14,IF('Pricing + Order Summary'!$O$13&gt;=3500,15,IF('Pricing + Order Summary'!$O$13&gt;=2500,16,IF('Pricing + Order Summary'!$O$13&gt;=1000,23,21))))</f>
        <v>21</v>
      </c>
      <c r="M1581" s="164" t="str">
        <f t="shared" si="107"/>
        <v>SPR2014-3-0</v>
      </c>
    </row>
    <row r="1582" spans="1:13">
      <c r="A1582" s="167">
        <f>'Order Form'!A537</f>
        <v>100282</v>
      </c>
      <c r="B1582" s="167">
        <f>'Order Form'!A537</f>
        <v>100282</v>
      </c>
      <c r="C1582" s="168">
        <f t="shared" si="105"/>
        <v>100282</v>
      </c>
      <c r="D1582" s="164">
        <f>'Order Form'!$N$2</f>
        <v>0</v>
      </c>
      <c r="E1582" s="165">
        <f>'Order Form'!$M$11</f>
        <v>0</v>
      </c>
      <c r="F1582" s="165" t="str">
        <f>IF(ISBLANK('Order Form'!$M$12),"",'Order Form'!$M$12)</f>
        <v/>
      </c>
      <c r="G1582" s="165">
        <f t="shared" ca="1" si="104"/>
        <v>41493</v>
      </c>
      <c r="H1582" s="166">
        <f>'Order Form'!$M$13</f>
        <v>0</v>
      </c>
      <c r="I1582" s="169">
        <f>'Order Form'!F537</f>
        <v>5.5</v>
      </c>
      <c r="J1582" s="164">
        <f>'Order Form'!M537</f>
        <v>0</v>
      </c>
      <c r="K1582" s="164" t="str">
        <f t="shared" si="106"/>
        <v>F</v>
      </c>
      <c r="L1582" s="164">
        <f>IF('Pricing + Order Summary'!$O$13&gt;=5000,14,IF('Pricing + Order Summary'!$O$13&gt;=3500,15,IF('Pricing + Order Summary'!$O$13&gt;=2500,16,IF('Pricing + Order Summary'!$O$13&gt;=1000,23,21))))</f>
        <v>21</v>
      </c>
      <c r="M1582" s="164" t="str">
        <f t="shared" si="107"/>
        <v>SPR2014-3-0</v>
      </c>
    </row>
    <row r="1583" spans="1:13">
      <c r="A1583" s="167">
        <f>'Order Form'!A538</f>
        <v>100283</v>
      </c>
      <c r="B1583" s="167">
        <f>'Order Form'!A538</f>
        <v>100283</v>
      </c>
      <c r="C1583" s="168">
        <f t="shared" si="105"/>
        <v>100283</v>
      </c>
      <c r="D1583" s="164">
        <f>'Order Form'!$N$2</f>
        <v>0</v>
      </c>
      <c r="E1583" s="165">
        <f>'Order Form'!$M$11</f>
        <v>0</v>
      </c>
      <c r="F1583" s="165" t="str">
        <f>IF(ISBLANK('Order Form'!$M$12),"",'Order Form'!$M$12)</f>
        <v/>
      </c>
      <c r="G1583" s="165">
        <f t="shared" ca="1" si="104"/>
        <v>41493</v>
      </c>
      <c r="H1583" s="166">
        <f>'Order Form'!$M$13</f>
        <v>0</v>
      </c>
      <c r="I1583" s="169">
        <f>'Order Form'!F538</f>
        <v>5.5</v>
      </c>
      <c r="J1583" s="164">
        <f>'Order Form'!M538</f>
        <v>0</v>
      </c>
      <c r="K1583" s="164" t="str">
        <f t="shared" si="106"/>
        <v>F</v>
      </c>
      <c r="L1583" s="164">
        <f>IF('Pricing + Order Summary'!$O$13&gt;=5000,14,IF('Pricing + Order Summary'!$O$13&gt;=3500,15,IF('Pricing + Order Summary'!$O$13&gt;=2500,16,IF('Pricing + Order Summary'!$O$13&gt;=1000,23,21))))</f>
        <v>21</v>
      </c>
      <c r="M1583" s="164" t="str">
        <f t="shared" si="107"/>
        <v>SPR2014-3-0</v>
      </c>
    </row>
    <row r="1584" spans="1:13">
      <c r="A1584" s="167">
        <f>'Order Form'!A539</f>
        <v>100284</v>
      </c>
      <c r="B1584" s="167">
        <f>'Order Form'!A539</f>
        <v>100284</v>
      </c>
      <c r="C1584" s="168">
        <f t="shared" si="105"/>
        <v>100284</v>
      </c>
      <c r="D1584" s="164">
        <f>'Order Form'!$N$2</f>
        <v>0</v>
      </c>
      <c r="E1584" s="165">
        <f>'Order Form'!$M$11</f>
        <v>0</v>
      </c>
      <c r="F1584" s="165" t="str">
        <f>IF(ISBLANK('Order Form'!$M$12),"",'Order Form'!$M$12)</f>
        <v/>
      </c>
      <c r="G1584" s="165">
        <f t="shared" ca="1" si="104"/>
        <v>41493</v>
      </c>
      <c r="H1584" s="166">
        <f>'Order Form'!$M$13</f>
        <v>0</v>
      </c>
      <c r="I1584" s="169">
        <f>'Order Form'!F539</f>
        <v>5.5</v>
      </c>
      <c r="J1584" s="164">
        <f>'Order Form'!M539</f>
        <v>0</v>
      </c>
      <c r="K1584" s="164" t="str">
        <f t="shared" si="106"/>
        <v>F</v>
      </c>
      <c r="L1584" s="164">
        <f>IF('Pricing + Order Summary'!$O$13&gt;=5000,14,IF('Pricing + Order Summary'!$O$13&gt;=3500,15,IF('Pricing + Order Summary'!$O$13&gt;=2500,16,IF('Pricing + Order Summary'!$O$13&gt;=1000,23,21))))</f>
        <v>21</v>
      </c>
      <c r="M1584" s="164" t="str">
        <f t="shared" si="107"/>
        <v>SPR2014-3-0</v>
      </c>
    </row>
    <row r="1585" spans="1:13">
      <c r="A1585" s="167">
        <f>'Order Form'!A540</f>
        <v>100285</v>
      </c>
      <c r="B1585" s="167">
        <f>'Order Form'!A540</f>
        <v>100285</v>
      </c>
      <c r="C1585" s="168">
        <f t="shared" si="105"/>
        <v>100285</v>
      </c>
      <c r="D1585" s="164">
        <f>'Order Form'!$N$2</f>
        <v>0</v>
      </c>
      <c r="E1585" s="165">
        <f>'Order Form'!$M$11</f>
        <v>0</v>
      </c>
      <c r="F1585" s="165" t="str">
        <f>IF(ISBLANK('Order Form'!$M$12),"",'Order Form'!$M$12)</f>
        <v/>
      </c>
      <c r="G1585" s="165">
        <f t="shared" ca="1" si="104"/>
        <v>41493</v>
      </c>
      <c r="H1585" s="166">
        <f>'Order Form'!$M$13</f>
        <v>0</v>
      </c>
      <c r="I1585" s="169">
        <f>'Order Form'!F540</f>
        <v>5.5</v>
      </c>
      <c r="J1585" s="164">
        <f>'Order Form'!M540</f>
        <v>0</v>
      </c>
      <c r="K1585" s="164" t="str">
        <f t="shared" si="106"/>
        <v>F</v>
      </c>
      <c r="L1585" s="164">
        <f>IF('Pricing + Order Summary'!$O$13&gt;=5000,14,IF('Pricing + Order Summary'!$O$13&gt;=3500,15,IF('Pricing + Order Summary'!$O$13&gt;=2500,16,IF('Pricing + Order Summary'!$O$13&gt;=1000,23,21))))</f>
        <v>21</v>
      </c>
      <c r="M1585" s="164" t="str">
        <f t="shared" si="107"/>
        <v>SPR2014-3-0</v>
      </c>
    </row>
    <row r="1586" spans="1:13">
      <c r="A1586" s="167">
        <f>'Order Form'!A541</f>
        <v>105771</v>
      </c>
      <c r="B1586" s="167">
        <f>'Order Form'!A541</f>
        <v>105771</v>
      </c>
      <c r="C1586" s="168">
        <f t="shared" si="105"/>
        <v>105771</v>
      </c>
      <c r="D1586" s="164">
        <f>'Order Form'!$N$2</f>
        <v>0</v>
      </c>
      <c r="E1586" s="165">
        <f>'Order Form'!$M$11</f>
        <v>0</v>
      </c>
      <c r="F1586" s="165" t="str">
        <f>IF(ISBLANK('Order Form'!$M$12),"",'Order Form'!$M$12)</f>
        <v/>
      </c>
      <c r="G1586" s="165">
        <f t="shared" ca="1" si="104"/>
        <v>41493</v>
      </c>
      <c r="H1586" s="166">
        <f>'Order Form'!$M$13</f>
        <v>0</v>
      </c>
      <c r="I1586" s="169">
        <f>'Order Form'!F541</f>
        <v>5.5</v>
      </c>
      <c r="J1586" s="164">
        <f>'Order Form'!M541</f>
        <v>0</v>
      </c>
      <c r="K1586" s="164" t="str">
        <f t="shared" si="106"/>
        <v>F</v>
      </c>
      <c r="L1586" s="164">
        <f>IF('Pricing + Order Summary'!$O$13&gt;=5000,14,IF('Pricing + Order Summary'!$O$13&gt;=3500,15,IF('Pricing + Order Summary'!$O$13&gt;=2500,16,IF('Pricing + Order Summary'!$O$13&gt;=1000,23,21))))</f>
        <v>21</v>
      </c>
      <c r="M1586" s="164" t="str">
        <f t="shared" si="107"/>
        <v>SPR2014-3-0</v>
      </c>
    </row>
    <row r="1587" spans="1:13">
      <c r="A1587" s="167">
        <f>'Order Form'!A542</f>
        <v>105772</v>
      </c>
      <c r="B1587" s="167">
        <f>'Order Form'!A542</f>
        <v>105772</v>
      </c>
      <c r="C1587" s="168">
        <f t="shared" si="105"/>
        <v>105772</v>
      </c>
      <c r="D1587" s="164">
        <f>'Order Form'!$N$2</f>
        <v>0</v>
      </c>
      <c r="E1587" s="165">
        <f>'Order Form'!$M$11</f>
        <v>0</v>
      </c>
      <c r="F1587" s="165" t="str">
        <f>IF(ISBLANK('Order Form'!$M$12),"",'Order Form'!$M$12)</f>
        <v/>
      </c>
      <c r="G1587" s="165">
        <f t="shared" ca="1" si="104"/>
        <v>41493</v>
      </c>
      <c r="H1587" s="166">
        <f>'Order Form'!$M$13</f>
        <v>0</v>
      </c>
      <c r="I1587" s="169">
        <f>'Order Form'!F542</f>
        <v>5.5</v>
      </c>
      <c r="J1587" s="164">
        <f>'Order Form'!M542</f>
        <v>0</v>
      </c>
      <c r="K1587" s="164" t="str">
        <f t="shared" si="106"/>
        <v>F</v>
      </c>
      <c r="L1587" s="164">
        <f>IF('Pricing + Order Summary'!$O$13&gt;=5000,14,IF('Pricing + Order Summary'!$O$13&gt;=3500,15,IF('Pricing + Order Summary'!$O$13&gt;=2500,16,IF('Pricing + Order Summary'!$O$13&gt;=1000,23,21))))</f>
        <v>21</v>
      </c>
      <c r="M1587" s="164" t="str">
        <f t="shared" si="107"/>
        <v>SPR2014-3-0</v>
      </c>
    </row>
    <row r="1588" spans="1:13">
      <c r="A1588" s="167">
        <f>'Order Form'!A543</f>
        <v>105773</v>
      </c>
      <c r="B1588" s="167">
        <f>'Order Form'!A543</f>
        <v>105773</v>
      </c>
      <c r="C1588" s="168">
        <f t="shared" si="105"/>
        <v>105773</v>
      </c>
      <c r="D1588" s="164">
        <f>'Order Form'!$N$2</f>
        <v>0</v>
      </c>
      <c r="E1588" s="165">
        <f>'Order Form'!$M$11</f>
        <v>0</v>
      </c>
      <c r="F1588" s="165" t="str">
        <f>IF(ISBLANK('Order Form'!$M$12),"",'Order Form'!$M$12)</f>
        <v/>
      </c>
      <c r="G1588" s="165">
        <f t="shared" ca="1" si="104"/>
        <v>41493</v>
      </c>
      <c r="H1588" s="166">
        <f>'Order Form'!$M$13</f>
        <v>0</v>
      </c>
      <c r="I1588" s="169">
        <f>'Order Form'!F543</f>
        <v>5.5</v>
      </c>
      <c r="J1588" s="164">
        <f>'Order Form'!M543</f>
        <v>0</v>
      </c>
      <c r="K1588" s="164" t="str">
        <f t="shared" si="106"/>
        <v>F</v>
      </c>
      <c r="L1588" s="164">
        <f>IF('Pricing + Order Summary'!$O$13&gt;=5000,14,IF('Pricing + Order Summary'!$O$13&gt;=3500,15,IF('Pricing + Order Summary'!$O$13&gt;=2500,16,IF('Pricing + Order Summary'!$O$13&gt;=1000,23,21))))</f>
        <v>21</v>
      </c>
      <c r="M1588" s="164" t="str">
        <f t="shared" si="107"/>
        <v>SPR2014-3-0</v>
      </c>
    </row>
    <row r="1589" spans="1:13">
      <c r="A1589" s="167">
        <f>'Order Form'!A544</f>
        <v>105774</v>
      </c>
      <c r="B1589" s="167">
        <f>'Order Form'!A544</f>
        <v>105774</v>
      </c>
      <c r="C1589" s="168">
        <f t="shared" si="105"/>
        <v>105774</v>
      </c>
      <c r="D1589" s="164">
        <f>'Order Form'!$N$2</f>
        <v>0</v>
      </c>
      <c r="E1589" s="165">
        <f>'Order Form'!$M$11</f>
        <v>0</v>
      </c>
      <c r="F1589" s="165" t="str">
        <f>IF(ISBLANK('Order Form'!$M$12),"",'Order Form'!$M$12)</f>
        <v/>
      </c>
      <c r="G1589" s="165">
        <f t="shared" ca="1" si="104"/>
        <v>41493</v>
      </c>
      <c r="H1589" s="166">
        <f>'Order Form'!$M$13</f>
        <v>0</v>
      </c>
      <c r="I1589" s="169">
        <f>'Order Form'!F544</f>
        <v>5.5</v>
      </c>
      <c r="J1589" s="164">
        <f>'Order Form'!M544</f>
        <v>0</v>
      </c>
      <c r="K1589" s="164" t="str">
        <f t="shared" si="106"/>
        <v>F</v>
      </c>
      <c r="L1589" s="164">
        <f>IF('Pricing + Order Summary'!$O$13&gt;=5000,14,IF('Pricing + Order Summary'!$O$13&gt;=3500,15,IF('Pricing + Order Summary'!$O$13&gt;=2500,16,IF('Pricing + Order Summary'!$O$13&gt;=1000,23,21))))</f>
        <v>21</v>
      </c>
      <c r="M1589" s="164" t="str">
        <f t="shared" si="107"/>
        <v>SPR2014-3-0</v>
      </c>
    </row>
    <row r="1590" spans="1:13">
      <c r="A1590" s="167">
        <f>'Order Form'!A545</f>
        <v>100286</v>
      </c>
      <c r="B1590" s="167">
        <f>'Order Form'!A545</f>
        <v>100286</v>
      </c>
      <c r="C1590" s="168">
        <f t="shared" si="105"/>
        <v>100286</v>
      </c>
      <c r="D1590" s="164">
        <f>'Order Form'!$N$2</f>
        <v>0</v>
      </c>
      <c r="E1590" s="165">
        <f>'Order Form'!$M$11</f>
        <v>0</v>
      </c>
      <c r="F1590" s="165" t="str">
        <f>IF(ISBLANK('Order Form'!$M$12),"",'Order Form'!$M$12)</f>
        <v/>
      </c>
      <c r="G1590" s="165">
        <f t="shared" ca="1" si="104"/>
        <v>41493</v>
      </c>
      <c r="H1590" s="166">
        <f>'Order Form'!$M$13</f>
        <v>0</v>
      </c>
      <c r="I1590" s="169">
        <f>'Order Form'!F545</f>
        <v>5.5</v>
      </c>
      <c r="J1590" s="164">
        <f>'Order Form'!M545</f>
        <v>0</v>
      </c>
      <c r="K1590" s="164" t="str">
        <f t="shared" si="106"/>
        <v>F</v>
      </c>
      <c r="L1590" s="164">
        <f>IF('Pricing + Order Summary'!$O$13&gt;=5000,14,IF('Pricing + Order Summary'!$O$13&gt;=3500,15,IF('Pricing + Order Summary'!$O$13&gt;=2500,16,IF('Pricing + Order Summary'!$O$13&gt;=1000,23,21))))</f>
        <v>21</v>
      </c>
      <c r="M1590" s="164" t="str">
        <f t="shared" si="107"/>
        <v>SPR2014-3-0</v>
      </c>
    </row>
    <row r="1591" spans="1:13">
      <c r="A1591" s="167">
        <f>'Order Form'!A546</f>
        <v>100287</v>
      </c>
      <c r="B1591" s="167">
        <f>'Order Form'!A546</f>
        <v>100287</v>
      </c>
      <c r="C1591" s="168">
        <f t="shared" si="105"/>
        <v>100287</v>
      </c>
      <c r="D1591" s="164">
        <f>'Order Form'!$N$2</f>
        <v>0</v>
      </c>
      <c r="E1591" s="165">
        <f>'Order Form'!$M$11</f>
        <v>0</v>
      </c>
      <c r="F1591" s="165" t="str">
        <f>IF(ISBLANK('Order Form'!$M$12),"",'Order Form'!$M$12)</f>
        <v/>
      </c>
      <c r="G1591" s="165">
        <f t="shared" ca="1" si="104"/>
        <v>41493</v>
      </c>
      <c r="H1591" s="166">
        <f>'Order Form'!$M$13</f>
        <v>0</v>
      </c>
      <c r="I1591" s="169">
        <f>'Order Form'!F546</f>
        <v>5.5</v>
      </c>
      <c r="J1591" s="164">
        <f>'Order Form'!M546</f>
        <v>0</v>
      </c>
      <c r="K1591" s="164" t="str">
        <f t="shared" si="106"/>
        <v>F</v>
      </c>
      <c r="L1591" s="164">
        <f>IF('Pricing + Order Summary'!$O$13&gt;=5000,14,IF('Pricing + Order Summary'!$O$13&gt;=3500,15,IF('Pricing + Order Summary'!$O$13&gt;=2500,16,IF('Pricing + Order Summary'!$O$13&gt;=1000,23,21))))</f>
        <v>21</v>
      </c>
      <c r="M1591" s="164" t="str">
        <f t="shared" si="107"/>
        <v>SPR2014-3-0</v>
      </c>
    </row>
    <row r="1592" spans="1:13">
      <c r="A1592" s="167">
        <f>'Order Form'!A17</f>
        <v>107670</v>
      </c>
      <c r="B1592" s="167">
        <f>'Order Form'!A17</f>
        <v>107670</v>
      </c>
      <c r="C1592" s="168">
        <f t="shared" si="105"/>
        <v>107670</v>
      </c>
      <c r="D1592" s="164">
        <f>'Order Form'!$N$2</f>
        <v>0</v>
      </c>
      <c r="E1592" s="165">
        <f>'Order Form'!$N$11</f>
        <v>0</v>
      </c>
      <c r="F1592" s="165" t="str">
        <f>IF(ISBLANK('Order Form'!$N$12),"",'Order Form'!$N$12)</f>
        <v/>
      </c>
      <c r="G1592" s="165">
        <f t="shared" ca="1" si="104"/>
        <v>41493</v>
      </c>
      <c r="H1592" s="166">
        <f>'Order Form'!$N$13</f>
        <v>0</v>
      </c>
      <c r="I1592" s="169">
        <f>'Order Form'!F17</f>
        <v>19</v>
      </c>
      <c r="J1592" s="164">
        <f>'Order Form'!N17</f>
        <v>0</v>
      </c>
      <c r="K1592" s="164" t="str">
        <f t="shared" si="106"/>
        <v>F</v>
      </c>
      <c r="L1592" s="164">
        <f>IF('Pricing + Order Summary'!$O$13&gt;=5000,14,IF('Pricing + Order Summary'!$O$13&gt;=3500,15,IF('Pricing + Order Summary'!$O$13&gt;=2500,16,IF('Pricing + Order Summary'!$O$13&gt;=1000,23,21))))</f>
        <v>21</v>
      </c>
      <c r="M1592" s="164" t="str">
        <f>"SPR2014"&amp;"-4-"&amp;D1592</f>
        <v>SPR2014-4-0</v>
      </c>
    </row>
    <row r="1593" spans="1:13">
      <c r="A1593" s="167">
        <f>'Order Form'!A18</f>
        <v>107669</v>
      </c>
      <c r="B1593" s="167">
        <f>'Order Form'!A18</f>
        <v>107669</v>
      </c>
      <c r="C1593" s="168">
        <f t="shared" ref="C1593:C1656" si="108">IF(B1593=0,A1593,B1593)</f>
        <v>107669</v>
      </c>
      <c r="D1593" s="164">
        <f>'Order Form'!$N$2</f>
        <v>0</v>
      </c>
      <c r="E1593" s="165">
        <f>'Order Form'!$N$11</f>
        <v>0</v>
      </c>
      <c r="F1593" s="165" t="str">
        <f>IF(ISBLANK('Order Form'!$N$12),"",'Order Form'!$N$12)</f>
        <v/>
      </c>
      <c r="G1593" s="165">
        <f t="shared" ca="1" si="104"/>
        <v>41493</v>
      </c>
      <c r="H1593" s="166">
        <f>'Order Form'!$N$13</f>
        <v>0</v>
      </c>
      <c r="I1593" s="169">
        <f>'Order Form'!F18</f>
        <v>19</v>
      </c>
      <c r="J1593" s="164">
        <f>'Order Form'!N18</f>
        <v>0</v>
      </c>
      <c r="K1593" s="164" t="str">
        <f t="shared" ref="K1593:K1656" si="109">IF(J1593=0,"F","T")</f>
        <v>F</v>
      </c>
      <c r="L1593" s="164">
        <f>IF('Pricing + Order Summary'!$O$13&gt;=5000,14,IF('Pricing + Order Summary'!$O$13&gt;=3500,15,IF('Pricing + Order Summary'!$O$13&gt;=2500,16,IF('Pricing + Order Summary'!$O$13&gt;=1000,23,21))))</f>
        <v>21</v>
      </c>
      <c r="M1593" s="164" t="str">
        <f t="shared" ref="M1593:M1656" si="110">"SPR2014"&amp;"-4-"&amp;D1593</f>
        <v>SPR2014-4-0</v>
      </c>
    </row>
    <row r="1594" spans="1:13">
      <c r="A1594" s="167">
        <f>'Order Form'!A19</f>
        <v>107671</v>
      </c>
      <c r="B1594" s="167">
        <f>'Order Form'!A19</f>
        <v>107671</v>
      </c>
      <c r="C1594" s="168">
        <f t="shared" si="108"/>
        <v>107671</v>
      </c>
      <c r="D1594" s="164">
        <f>'Order Form'!$N$2</f>
        <v>0</v>
      </c>
      <c r="E1594" s="165">
        <f>'Order Form'!$N$11</f>
        <v>0</v>
      </c>
      <c r="F1594" s="165" t="str">
        <f>IF(ISBLANK('Order Form'!$N$12),"",'Order Form'!$N$12)</f>
        <v/>
      </c>
      <c r="G1594" s="165">
        <f t="shared" ca="1" si="104"/>
        <v>41493</v>
      </c>
      <c r="H1594" s="166">
        <f>'Order Form'!$N$13</f>
        <v>0</v>
      </c>
      <c r="I1594" s="169">
        <f>'Order Form'!F19</f>
        <v>19.5</v>
      </c>
      <c r="J1594" s="164">
        <f>'Order Form'!N19</f>
        <v>0</v>
      </c>
      <c r="K1594" s="164" t="str">
        <f t="shared" si="109"/>
        <v>F</v>
      </c>
      <c r="L1594" s="164">
        <f>IF('Pricing + Order Summary'!$O$13&gt;=5000,14,IF('Pricing + Order Summary'!$O$13&gt;=3500,15,IF('Pricing + Order Summary'!$O$13&gt;=2500,16,IF('Pricing + Order Summary'!$O$13&gt;=1000,23,21))))</f>
        <v>21</v>
      </c>
      <c r="M1594" s="164" t="str">
        <f t="shared" si="110"/>
        <v>SPR2014-4-0</v>
      </c>
    </row>
    <row r="1595" spans="1:13">
      <c r="A1595" s="167">
        <f>'Order Form'!A20</f>
        <v>107673</v>
      </c>
      <c r="B1595" s="167">
        <f>'Order Form'!A20</f>
        <v>107673</v>
      </c>
      <c r="C1595" s="168">
        <f t="shared" si="108"/>
        <v>107673</v>
      </c>
      <c r="D1595" s="164">
        <f>'Order Form'!$N$2</f>
        <v>0</v>
      </c>
      <c r="E1595" s="165">
        <f>'Order Form'!$N$11</f>
        <v>0</v>
      </c>
      <c r="F1595" s="165" t="str">
        <f>IF(ISBLANK('Order Form'!$N$12),"",'Order Form'!$N$12)</f>
        <v/>
      </c>
      <c r="G1595" s="165">
        <f t="shared" ca="1" si="104"/>
        <v>41493</v>
      </c>
      <c r="H1595" s="166">
        <f>'Order Form'!$N$13</f>
        <v>0</v>
      </c>
      <c r="I1595" s="169">
        <f>'Order Form'!F20</f>
        <v>17.5</v>
      </c>
      <c r="J1595" s="164">
        <f>'Order Form'!N20</f>
        <v>0</v>
      </c>
      <c r="K1595" s="164" t="str">
        <f t="shared" si="109"/>
        <v>F</v>
      </c>
      <c r="L1595" s="164">
        <f>IF('Pricing + Order Summary'!$O$13&gt;=5000,14,IF('Pricing + Order Summary'!$O$13&gt;=3500,15,IF('Pricing + Order Summary'!$O$13&gt;=2500,16,IF('Pricing + Order Summary'!$O$13&gt;=1000,23,21))))</f>
        <v>21</v>
      </c>
      <c r="M1595" s="164" t="str">
        <f t="shared" si="110"/>
        <v>SPR2014-4-0</v>
      </c>
    </row>
    <row r="1596" spans="1:13">
      <c r="A1596" s="167">
        <f>'Order Form'!A21</f>
        <v>107675</v>
      </c>
      <c r="B1596" s="167">
        <f>'Order Form'!A21</f>
        <v>107675</v>
      </c>
      <c r="C1596" s="168">
        <f t="shared" si="108"/>
        <v>107675</v>
      </c>
      <c r="D1596" s="164">
        <f>'Order Form'!$N$2</f>
        <v>0</v>
      </c>
      <c r="E1596" s="165">
        <f>'Order Form'!$N$11</f>
        <v>0</v>
      </c>
      <c r="F1596" s="165" t="str">
        <f>IF(ISBLANK('Order Form'!$N$12),"",'Order Form'!$N$12)</f>
        <v/>
      </c>
      <c r="G1596" s="165">
        <f t="shared" ca="1" si="104"/>
        <v>41493</v>
      </c>
      <c r="H1596" s="166">
        <f>'Order Form'!$N$13</f>
        <v>0</v>
      </c>
      <c r="I1596" s="169">
        <f>'Order Form'!F21</f>
        <v>17.5</v>
      </c>
      <c r="J1596" s="164">
        <f>'Order Form'!N21</f>
        <v>0</v>
      </c>
      <c r="K1596" s="164" t="str">
        <f t="shared" si="109"/>
        <v>F</v>
      </c>
      <c r="L1596" s="164">
        <f>IF('Pricing + Order Summary'!$O$13&gt;=5000,14,IF('Pricing + Order Summary'!$O$13&gt;=3500,15,IF('Pricing + Order Summary'!$O$13&gt;=2500,16,IF('Pricing + Order Summary'!$O$13&gt;=1000,23,21))))</f>
        <v>21</v>
      </c>
      <c r="M1596" s="164" t="str">
        <f t="shared" si="110"/>
        <v>SPR2014-4-0</v>
      </c>
    </row>
    <row r="1597" spans="1:13">
      <c r="A1597" s="167">
        <f>'Order Form'!A22</f>
        <v>107674</v>
      </c>
      <c r="B1597" s="167">
        <f>'Order Form'!A22</f>
        <v>107674</v>
      </c>
      <c r="C1597" s="168">
        <f t="shared" si="108"/>
        <v>107674</v>
      </c>
      <c r="D1597" s="164">
        <f>'Order Form'!$N$2</f>
        <v>0</v>
      </c>
      <c r="E1597" s="165">
        <f>'Order Form'!$N$11</f>
        <v>0</v>
      </c>
      <c r="F1597" s="165" t="str">
        <f>IF(ISBLANK('Order Form'!$N$12),"",'Order Form'!$N$12)</f>
        <v/>
      </c>
      <c r="G1597" s="165">
        <f t="shared" ca="1" si="104"/>
        <v>41493</v>
      </c>
      <c r="H1597" s="166">
        <f>'Order Form'!$N$13</f>
        <v>0</v>
      </c>
      <c r="I1597" s="169">
        <f>'Order Form'!F22</f>
        <v>17.5</v>
      </c>
      <c r="J1597" s="164">
        <f>'Order Form'!N22</f>
        <v>0</v>
      </c>
      <c r="K1597" s="164" t="str">
        <f t="shared" si="109"/>
        <v>F</v>
      </c>
      <c r="L1597" s="164">
        <f>IF('Pricing + Order Summary'!$O$13&gt;=5000,14,IF('Pricing + Order Summary'!$O$13&gt;=3500,15,IF('Pricing + Order Summary'!$O$13&gt;=2500,16,IF('Pricing + Order Summary'!$O$13&gt;=1000,23,21))))</f>
        <v>21</v>
      </c>
      <c r="M1597" s="164" t="str">
        <f t="shared" si="110"/>
        <v>SPR2014-4-0</v>
      </c>
    </row>
    <row r="1598" spans="1:13">
      <c r="A1598" s="167">
        <f>'Order Form'!A23</f>
        <v>107672</v>
      </c>
      <c r="B1598" s="167">
        <f>'Order Form'!A23</f>
        <v>107672</v>
      </c>
      <c r="C1598" s="168">
        <f t="shared" si="108"/>
        <v>107672</v>
      </c>
      <c r="D1598" s="164">
        <f>'Order Form'!$N$2</f>
        <v>0</v>
      </c>
      <c r="E1598" s="165">
        <f>'Order Form'!$N$11</f>
        <v>0</v>
      </c>
      <c r="F1598" s="165" t="str">
        <f>IF(ISBLANK('Order Form'!$N$12),"",'Order Form'!$N$12)</f>
        <v/>
      </c>
      <c r="G1598" s="165">
        <f t="shared" ca="1" si="104"/>
        <v>41493</v>
      </c>
      <c r="H1598" s="166">
        <f>'Order Form'!$N$13</f>
        <v>0</v>
      </c>
      <c r="I1598" s="169">
        <f>'Order Form'!F23</f>
        <v>17.5</v>
      </c>
      <c r="J1598" s="164">
        <f>'Order Form'!N23</f>
        <v>0</v>
      </c>
      <c r="K1598" s="164" t="str">
        <f t="shared" si="109"/>
        <v>F</v>
      </c>
      <c r="L1598" s="164">
        <f>IF('Pricing + Order Summary'!$O$13&gt;=5000,14,IF('Pricing + Order Summary'!$O$13&gt;=3500,15,IF('Pricing + Order Summary'!$O$13&gt;=2500,16,IF('Pricing + Order Summary'!$O$13&gt;=1000,23,21))))</f>
        <v>21</v>
      </c>
      <c r="M1598" s="164" t="str">
        <f t="shared" si="110"/>
        <v>SPR2014-4-0</v>
      </c>
    </row>
    <row r="1599" spans="1:13">
      <c r="A1599" s="167">
        <f>'Order Form'!A24</f>
        <v>107667</v>
      </c>
      <c r="B1599" s="167">
        <f>'Order Form'!A24</f>
        <v>107667</v>
      </c>
      <c r="C1599" s="168">
        <f t="shared" si="108"/>
        <v>107667</v>
      </c>
      <c r="D1599" s="164">
        <f>'Order Form'!$N$2</f>
        <v>0</v>
      </c>
      <c r="E1599" s="165">
        <f>'Order Form'!$N$11</f>
        <v>0</v>
      </c>
      <c r="F1599" s="165" t="str">
        <f>IF(ISBLANK('Order Form'!$N$12),"",'Order Form'!$N$12)</f>
        <v/>
      </c>
      <c r="G1599" s="165">
        <f t="shared" ca="1" si="104"/>
        <v>41493</v>
      </c>
      <c r="H1599" s="166">
        <f>'Order Form'!$N$13</f>
        <v>0</v>
      </c>
      <c r="I1599" s="169">
        <f>'Order Form'!F24</f>
        <v>11.5</v>
      </c>
      <c r="J1599" s="164">
        <f>'Order Form'!N24</f>
        <v>0</v>
      </c>
      <c r="K1599" s="164" t="str">
        <f t="shared" si="109"/>
        <v>F</v>
      </c>
      <c r="L1599" s="164">
        <f>IF('Pricing + Order Summary'!$O$13&gt;=5000,14,IF('Pricing + Order Summary'!$O$13&gt;=3500,15,IF('Pricing + Order Summary'!$O$13&gt;=2500,16,IF('Pricing + Order Summary'!$O$13&gt;=1000,23,21))))</f>
        <v>21</v>
      </c>
      <c r="M1599" s="164" t="str">
        <f t="shared" si="110"/>
        <v>SPR2014-4-0</v>
      </c>
    </row>
    <row r="1600" spans="1:13">
      <c r="A1600" s="167">
        <f>'Order Form'!A25</f>
        <v>107663</v>
      </c>
      <c r="B1600" s="167">
        <f>'Order Form'!A25</f>
        <v>107663</v>
      </c>
      <c r="C1600" s="168">
        <f t="shared" si="108"/>
        <v>107663</v>
      </c>
      <c r="D1600" s="164">
        <f>'Order Form'!$N$2</f>
        <v>0</v>
      </c>
      <c r="E1600" s="165">
        <f>'Order Form'!$N$11</f>
        <v>0</v>
      </c>
      <c r="F1600" s="165" t="str">
        <f>IF(ISBLANK('Order Form'!$N$12),"",'Order Form'!$N$12)</f>
        <v/>
      </c>
      <c r="G1600" s="165">
        <f t="shared" ca="1" si="104"/>
        <v>41493</v>
      </c>
      <c r="H1600" s="166">
        <f>'Order Form'!$N$13</f>
        <v>0</v>
      </c>
      <c r="I1600" s="169">
        <f>'Order Form'!F25</f>
        <v>11.5</v>
      </c>
      <c r="J1600" s="164">
        <f>'Order Form'!N25</f>
        <v>0</v>
      </c>
      <c r="K1600" s="164" t="str">
        <f t="shared" si="109"/>
        <v>F</v>
      </c>
      <c r="L1600" s="164">
        <f>IF('Pricing + Order Summary'!$O$13&gt;=5000,14,IF('Pricing + Order Summary'!$O$13&gt;=3500,15,IF('Pricing + Order Summary'!$O$13&gt;=2500,16,IF('Pricing + Order Summary'!$O$13&gt;=1000,23,21))))</f>
        <v>21</v>
      </c>
      <c r="M1600" s="164" t="str">
        <f t="shared" si="110"/>
        <v>SPR2014-4-0</v>
      </c>
    </row>
    <row r="1601" spans="1:13">
      <c r="A1601" s="167">
        <f>'Order Form'!A26</f>
        <v>107664</v>
      </c>
      <c r="B1601" s="167">
        <f>'Order Form'!A26</f>
        <v>107664</v>
      </c>
      <c r="C1601" s="168">
        <f t="shared" si="108"/>
        <v>107664</v>
      </c>
      <c r="D1601" s="164">
        <f>'Order Form'!$N$2</f>
        <v>0</v>
      </c>
      <c r="E1601" s="165">
        <f>'Order Form'!$N$11</f>
        <v>0</v>
      </c>
      <c r="F1601" s="165" t="str">
        <f>IF(ISBLANK('Order Form'!$N$12),"",'Order Form'!$N$12)</f>
        <v/>
      </c>
      <c r="G1601" s="165">
        <f t="shared" ca="1" si="104"/>
        <v>41493</v>
      </c>
      <c r="H1601" s="166">
        <f>'Order Form'!$N$13</f>
        <v>0</v>
      </c>
      <c r="I1601" s="169">
        <f>'Order Form'!F26</f>
        <v>11.5</v>
      </c>
      <c r="J1601" s="164">
        <f>'Order Form'!N26</f>
        <v>0</v>
      </c>
      <c r="K1601" s="164" t="str">
        <f t="shared" si="109"/>
        <v>F</v>
      </c>
      <c r="L1601" s="164">
        <f>IF('Pricing + Order Summary'!$O$13&gt;=5000,14,IF('Pricing + Order Summary'!$O$13&gt;=3500,15,IF('Pricing + Order Summary'!$O$13&gt;=2500,16,IF('Pricing + Order Summary'!$O$13&gt;=1000,23,21))))</f>
        <v>21</v>
      </c>
      <c r="M1601" s="164" t="str">
        <f t="shared" si="110"/>
        <v>SPR2014-4-0</v>
      </c>
    </row>
    <row r="1602" spans="1:13">
      <c r="A1602" s="167">
        <f>'Order Form'!A27</f>
        <v>107668</v>
      </c>
      <c r="B1602" s="167">
        <f>'Order Form'!A27</f>
        <v>107668</v>
      </c>
      <c r="C1602" s="168">
        <f t="shared" si="108"/>
        <v>107668</v>
      </c>
      <c r="D1602" s="164">
        <f>'Order Form'!$N$2</f>
        <v>0</v>
      </c>
      <c r="E1602" s="165">
        <f>'Order Form'!$N$11</f>
        <v>0</v>
      </c>
      <c r="F1602" s="165" t="str">
        <f>IF(ISBLANK('Order Form'!$N$12),"",'Order Form'!$N$12)</f>
        <v/>
      </c>
      <c r="G1602" s="165">
        <f t="shared" ref="G1602:G1665" ca="1" si="111">TODAY()</f>
        <v>41493</v>
      </c>
      <c r="H1602" s="166">
        <f>'Order Form'!$N$13</f>
        <v>0</v>
      </c>
      <c r="I1602" s="169">
        <f>'Order Form'!F27</f>
        <v>11.5</v>
      </c>
      <c r="J1602" s="164">
        <f>'Order Form'!N27</f>
        <v>0</v>
      </c>
      <c r="K1602" s="164" t="str">
        <f t="shared" si="109"/>
        <v>F</v>
      </c>
      <c r="L1602" s="164">
        <f>IF('Pricing + Order Summary'!$O$13&gt;=5000,14,IF('Pricing + Order Summary'!$O$13&gt;=3500,15,IF('Pricing + Order Summary'!$O$13&gt;=2500,16,IF('Pricing + Order Summary'!$O$13&gt;=1000,23,21))))</f>
        <v>21</v>
      </c>
      <c r="M1602" s="164" t="str">
        <f t="shared" si="110"/>
        <v>SPR2014-4-0</v>
      </c>
    </row>
    <row r="1603" spans="1:13">
      <c r="A1603" s="167">
        <f>'Order Form'!A28</f>
        <v>107665</v>
      </c>
      <c r="B1603" s="167">
        <f>'Order Form'!A28</f>
        <v>107665</v>
      </c>
      <c r="C1603" s="168">
        <f t="shared" si="108"/>
        <v>107665</v>
      </c>
      <c r="D1603" s="164">
        <f>'Order Form'!$N$2</f>
        <v>0</v>
      </c>
      <c r="E1603" s="165">
        <f>'Order Form'!$N$11</f>
        <v>0</v>
      </c>
      <c r="F1603" s="165" t="str">
        <f>IF(ISBLANK('Order Form'!$N$12),"",'Order Form'!$N$12)</f>
        <v/>
      </c>
      <c r="G1603" s="165">
        <f t="shared" ca="1" si="111"/>
        <v>41493</v>
      </c>
      <c r="H1603" s="166">
        <f>'Order Form'!$N$13</f>
        <v>0</v>
      </c>
      <c r="I1603" s="169">
        <f>'Order Form'!F28</f>
        <v>11.5</v>
      </c>
      <c r="J1603" s="164">
        <f>'Order Form'!N28</f>
        <v>0</v>
      </c>
      <c r="K1603" s="164" t="str">
        <f t="shared" si="109"/>
        <v>F</v>
      </c>
      <c r="L1603" s="164">
        <f>IF('Pricing + Order Summary'!$O$13&gt;=5000,14,IF('Pricing + Order Summary'!$O$13&gt;=3500,15,IF('Pricing + Order Summary'!$O$13&gt;=2500,16,IF('Pricing + Order Summary'!$O$13&gt;=1000,23,21))))</f>
        <v>21</v>
      </c>
      <c r="M1603" s="164" t="str">
        <f t="shared" si="110"/>
        <v>SPR2014-4-0</v>
      </c>
    </row>
    <row r="1604" spans="1:13">
      <c r="A1604" s="167">
        <f>'Order Form'!A29</f>
        <v>107662</v>
      </c>
      <c r="B1604" s="167">
        <f>'Order Form'!A29</f>
        <v>107662</v>
      </c>
      <c r="C1604" s="168">
        <f t="shared" si="108"/>
        <v>107662</v>
      </c>
      <c r="D1604" s="164">
        <f>'Order Form'!$N$2</f>
        <v>0</v>
      </c>
      <c r="E1604" s="165">
        <f>'Order Form'!$N$11</f>
        <v>0</v>
      </c>
      <c r="F1604" s="165" t="str">
        <f>IF(ISBLANK('Order Form'!$N$12),"",'Order Form'!$N$12)</f>
        <v/>
      </c>
      <c r="G1604" s="165">
        <f t="shared" ca="1" si="111"/>
        <v>41493</v>
      </c>
      <c r="H1604" s="166">
        <f>'Order Form'!$N$13</f>
        <v>0</v>
      </c>
      <c r="I1604" s="169">
        <f>'Order Form'!F29</f>
        <v>11.5</v>
      </c>
      <c r="J1604" s="164">
        <f>'Order Form'!N29</f>
        <v>0</v>
      </c>
      <c r="K1604" s="164" t="str">
        <f t="shared" si="109"/>
        <v>F</v>
      </c>
      <c r="L1604" s="164">
        <f>IF('Pricing + Order Summary'!$O$13&gt;=5000,14,IF('Pricing + Order Summary'!$O$13&gt;=3500,15,IF('Pricing + Order Summary'!$O$13&gt;=2500,16,IF('Pricing + Order Summary'!$O$13&gt;=1000,23,21))))</f>
        <v>21</v>
      </c>
      <c r="M1604" s="164" t="str">
        <f t="shared" si="110"/>
        <v>SPR2014-4-0</v>
      </c>
    </row>
    <row r="1605" spans="1:13">
      <c r="A1605" s="167">
        <f>'Order Form'!A30</f>
        <v>107666</v>
      </c>
      <c r="B1605" s="167">
        <f>'Order Form'!A30</f>
        <v>107666</v>
      </c>
      <c r="C1605" s="168">
        <f t="shared" si="108"/>
        <v>107666</v>
      </c>
      <c r="D1605" s="164">
        <f>'Order Form'!$N$2</f>
        <v>0</v>
      </c>
      <c r="E1605" s="165">
        <f>'Order Form'!$N$11</f>
        <v>0</v>
      </c>
      <c r="F1605" s="165" t="str">
        <f>IF(ISBLANK('Order Form'!$N$12),"",'Order Form'!$N$12)</f>
        <v/>
      </c>
      <c r="G1605" s="165">
        <f t="shared" ca="1" si="111"/>
        <v>41493</v>
      </c>
      <c r="H1605" s="166">
        <f>'Order Form'!$N$13</f>
        <v>0</v>
      </c>
      <c r="I1605" s="169">
        <f>'Order Form'!F30</f>
        <v>11.75</v>
      </c>
      <c r="J1605" s="164">
        <f>'Order Form'!N30</f>
        <v>0</v>
      </c>
      <c r="K1605" s="164" t="str">
        <f t="shared" si="109"/>
        <v>F</v>
      </c>
      <c r="L1605" s="164">
        <f>IF('Pricing + Order Summary'!$O$13&gt;=5000,14,IF('Pricing + Order Summary'!$O$13&gt;=3500,15,IF('Pricing + Order Summary'!$O$13&gt;=2500,16,IF('Pricing + Order Summary'!$O$13&gt;=1000,23,21))))</f>
        <v>21</v>
      </c>
      <c r="M1605" s="164" t="str">
        <f t="shared" si="110"/>
        <v>SPR2014-4-0</v>
      </c>
    </row>
    <row r="1606" spans="1:13">
      <c r="A1606" s="167">
        <f>'Order Form'!A31</f>
        <v>107692</v>
      </c>
      <c r="B1606" s="167">
        <f>'Order Form'!A31</f>
        <v>107692</v>
      </c>
      <c r="C1606" s="168">
        <f t="shared" si="108"/>
        <v>107692</v>
      </c>
      <c r="D1606" s="164">
        <f>'Order Form'!$N$2</f>
        <v>0</v>
      </c>
      <c r="E1606" s="165">
        <f>'Order Form'!$N$11</f>
        <v>0</v>
      </c>
      <c r="F1606" s="165" t="str">
        <f>IF(ISBLANK('Order Form'!$N$12),"",'Order Form'!$N$12)</f>
        <v/>
      </c>
      <c r="G1606" s="165">
        <f t="shared" ca="1" si="111"/>
        <v>41493</v>
      </c>
      <c r="H1606" s="166">
        <f>'Order Form'!$N$13</f>
        <v>0</v>
      </c>
      <c r="I1606" s="169">
        <f>'Order Form'!F31</f>
        <v>11.75</v>
      </c>
      <c r="J1606" s="164">
        <f>'Order Form'!N31</f>
        <v>0</v>
      </c>
      <c r="K1606" s="164" t="str">
        <f t="shared" si="109"/>
        <v>F</v>
      </c>
      <c r="L1606" s="164">
        <f>IF('Pricing + Order Summary'!$O$13&gt;=5000,14,IF('Pricing + Order Summary'!$O$13&gt;=3500,15,IF('Pricing + Order Summary'!$O$13&gt;=2500,16,IF('Pricing + Order Summary'!$O$13&gt;=1000,23,21))))</f>
        <v>21</v>
      </c>
      <c r="M1606" s="164" t="str">
        <f t="shared" si="110"/>
        <v>SPR2014-4-0</v>
      </c>
    </row>
    <row r="1607" spans="1:13">
      <c r="A1607" s="167">
        <f>'Order Form'!A32</f>
        <v>107694</v>
      </c>
      <c r="B1607" s="167">
        <f>'Order Form'!A32</f>
        <v>107694</v>
      </c>
      <c r="C1607" s="168">
        <f t="shared" si="108"/>
        <v>107694</v>
      </c>
      <c r="D1607" s="164">
        <f>'Order Form'!$N$2</f>
        <v>0</v>
      </c>
      <c r="E1607" s="165">
        <f>'Order Form'!$N$11</f>
        <v>0</v>
      </c>
      <c r="F1607" s="165" t="str">
        <f>IF(ISBLANK('Order Form'!$N$12),"",'Order Form'!$N$12)</f>
        <v/>
      </c>
      <c r="G1607" s="165">
        <f t="shared" ca="1" si="111"/>
        <v>41493</v>
      </c>
      <c r="H1607" s="166">
        <f>'Order Form'!$N$13</f>
        <v>0</v>
      </c>
      <c r="I1607" s="169">
        <f>'Order Form'!F32</f>
        <v>11.75</v>
      </c>
      <c r="J1607" s="164">
        <f>'Order Form'!N32</f>
        <v>0</v>
      </c>
      <c r="K1607" s="164" t="str">
        <f t="shared" si="109"/>
        <v>F</v>
      </c>
      <c r="L1607" s="164">
        <f>IF('Pricing + Order Summary'!$O$13&gt;=5000,14,IF('Pricing + Order Summary'!$O$13&gt;=3500,15,IF('Pricing + Order Summary'!$O$13&gt;=2500,16,IF('Pricing + Order Summary'!$O$13&gt;=1000,23,21))))</f>
        <v>21</v>
      </c>
      <c r="M1607" s="164" t="str">
        <f t="shared" si="110"/>
        <v>SPR2014-4-0</v>
      </c>
    </row>
    <row r="1608" spans="1:13">
      <c r="A1608" s="167">
        <f>'Order Form'!A33</f>
        <v>107696</v>
      </c>
      <c r="B1608" s="167">
        <f>'Order Form'!A33</f>
        <v>107696</v>
      </c>
      <c r="C1608" s="168">
        <f t="shared" si="108"/>
        <v>107696</v>
      </c>
      <c r="D1608" s="164">
        <f>'Order Form'!$N$2</f>
        <v>0</v>
      </c>
      <c r="E1608" s="165">
        <f>'Order Form'!$N$11</f>
        <v>0</v>
      </c>
      <c r="F1608" s="165" t="str">
        <f>IF(ISBLANK('Order Form'!$N$12),"",'Order Form'!$N$12)</f>
        <v/>
      </c>
      <c r="G1608" s="165">
        <f t="shared" ca="1" si="111"/>
        <v>41493</v>
      </c>
      <c r="H1608" s="166">
        <f>'Order Form'!$N$13</f>
        <v>0</v>
      </c>
      <c r="I1608" s="169">
        <f>'Order Form'!F33</f>
        <v>11.75</v>
      </c>
      <c r="J1608" s="164">
        <f>'Order Form'!N33</f>
        <v>0</v>
      </c>
      <c r="K1608" s="164" t="str">
        <f t="shared" si="109"/>
        <v>F</v>
      </c>
      <c r="L1608" s="164">
        <f>IF('Pricing + Order Summary'!$O$13&gt;=5000,14,IF('Pricing + Order Summary'!$O$13&gt;=3500,15,IF('Pricing + Order Summary'!$O$13&gt;=2500,16,IF('Pricing + Order Summary'!$O$13&gt;=1000,23,21))))</f>
        <v>21</v>
      </c>
      <c r="M1608" s="164" t="str">
        <f t="shared" si="110"/>
        <v>SPR2014-4-0</v>
      </c>
    </row>
    <row r="1609" spans="1:13">
      <c r="A1609" s="167">
        <f>'Order Form'!A34</f>
        <v>107697</v>
      </c>
      <c r="B1609" s="167">
        <f>'Order Form'!A34</f>
        <v>107697</v>
      </c>
      <c r="C1609" s="168">
        <f t="shared" si="108"/>
        <v>107697</v>
      </c>
      <c r="D1609" s="164">
        <f>'Order Form'!$N$2</f>
        <v>0</v>
      </c>
      <c r="E1609" s="165">
        <f>'Order Form'!$N$11</f>
        <v>0</v>
      </c>
      <c r="F1609" s="165" t="str">
        <f>IF(ISBLANK('Order Form'!$N$12),"",'Order Form'!$N$12)</f>
        <v/>
      </c>
      <c r="G1609" s="165">
        <f t="shared" ca="1" si="111"/>
        <v>41493</v>
      </c>
      <c r="H1609" s="166">
        <f>'Order Form'!$N$13</f>
        <v>0</v>
      </c>
      <c r="I1609" s="169">
        <f>'Order Form'!F34</f>
        <v>11.75</v>
      </c>
      <c r="J1609" s="164">
        <f>'Order Form'!N34</f>
        <v>0</v>
      </c>
      <c r="K1609" s="164" t="str">
        <f t="shared" si="109"/>
        <v>F</v>
      </c>
      <c r="L1609" s="164">
        <f>IF('Pricing + Order Summary'!$O$13&gt;=5000,14,IF('Pricing + Order Summary'!$O$13&gt;=3500,15,IF('Pricing + Order Summary'!$O$13&gt;=2500,16,IF('Pricing + Order Summary'!$O$13&gt;=1000,23,21))))</f>
        <v>21</v>
      </c>
      <c r="M1609" s="164" t="str">
        <f t="shared" si="110"/>
        <v>SPR2014-4-0</v>
      </c>
    </row>
    <row r="1610" spans="1:13">
      <c r="A1610" s="167">
        <f>'Order Form'!A35</f>
        <v>107698</v>
      </c>
      <c r="B1610" s="167">
        <f>'Order Form'!A35</f>
        <v>107698</v>
      </c>
      <c r="C1610" s="168">
        <f t="shared" si="108"/>
        <v>107698</v>
      </c>
      <c r="D1610" s="164">
        <f>'Order Form'!$N$2</f>
        <v>0</v>
      </c>
      <c r="E1610" s="165">
        <f>'Order Form'!$N$11</f>
        <v>0</v>
      </c>
      <c r="F1610" s="165" t="str">
        <f>IF(ISBLANK('Order Form'!$N$12),"",'Order Form'!$N$12)</f>
        <v/>
      </c>
      <c r="G1610" s="165">
        <f t="shared" ca="1" si="111"/>
        <v>41493</v>
      </c>
      <c r="H1610" s="166">
        <f>'Order Form'!$N$13</f>
        <v>0</v>
      </c>
      <c r="I1610" s="169">
        <f>'Order Form'!F35</f>
        <v>11.75</v>
      </c>
      <c r="J1610" s="164">
        <f>'Order Form'!N35</f>
        <v>0</v>
      </c>
      <c r="K1610" s="164" t="str">
        <f t="shared" si="109"/>
        <v>F</v>
      </c>
      <c r="L1610" s="164">
        <f>IF('Pricing + Order Summary'!$O$13&gt;=5000,14,IF('Pricing + Order Summary'!$O$13&gt;=3500,15,IF('Pricing + Order Summary'!$O$13&gt;=2500,16,IF('Pricing + Order Summary'!$O$13&gt;=1000,23,21))))</f>
        <v>21</v>
      </c>
      <c r="M1610" s="164" t="str">
        <f t="shared" si="110"/>
        <v>SPR2014-4-0</v>
      </c>
    </row>
    <row r="1611" spans="1:13">
      <c r="A1611" s="167">
        <f>'Order Form'!A36</f>
        <v>107693</v>
      </c>
      <c r="B1611" s="167">
        <f>'Order Form'!A36</f>
        <v>107693</v>
      </c>
      <c r="C1611" s="168">
        <f t="shared" si="108"/>
        <v>107693</v>
      </c>
      <c r="D1611" s="164">
        <f>'Order Form'!$N$2</f>
        <v>0</v>
      </c>
      <c r="E1611" s="165">
        <f>'Order Form'!$N$11</f>
        <v>0</v>
      </c>
      <c r="F1611" s="165" t="str">
        <f>IF(ISBLANK('Order Form'!$N$12),"",'Order Form'!$N$12)</f>
        <v/>
      </c>
      <c r="G1611" s="165">
        <f t="shared" ca="1" si="111"/>
        <v>41493</v>
      </c>
      <c r="H1611" s="166">
        <f>'Order Form'!$N$13</f>
        <v>0</v>
      </c>
      <c r="I1611" s="169">
        <f>'Order Form'!F36</f>
        <v>11.75</v>
      </c>
      <c r="J1611" s="164">
        <f>'Order Form'!N36</f>
        <v>0</v>
      </c>
      <c r="K1611" s="164" t="str">
        <f t="shared" si="109"/>
        <v>F</v>
      </c>
      <c r="L1611" s="164">
        <f>IF('Pricing + Order Summary'!$O$13&gt;=5000,14,IF('Pricing + Order Summary'!$O$13&gt;=3500,15,IF('Pricing + Order Summary'!$O$13&gt;=2500,16,IF('Pricing + Order Summary'!$O$13&gt;=1000,23,21))))</f>
        <v>21</v>
      </c>
      <c r="M1611" s="164" t="str">
        <f t="shared" si="110"/>
        <v>SPR2014-4-0</v>
      </c>
    </row>
    <row r="1612" spans="1:13">
      <c r="A1612" s="167">
        <f>'Order Form'!A37</f>
        <v>107695</v>
      </c>
      <c r="B1612" s="167">
        <f>'Order Form'!A37</f>
        <v>107695</v>
      </c>
      <c r="C1612" s="168">
        <f t="shared" si="108"/>
        <v>107695</v>
      </c>
      <c r="D1612" s="164">
        <f>'Order Form'!$N$2</f>
        <v>0</v>
      </c>
      <c r="E1612" s="165">
        <f>'Order Form'!$N$11</f>
        <v>0</v>
      </c>
      <c r="F1612" s="165" t="str">
        <f>IF(ISBLANK('Order Form'!$N$12),"",'Order Form'!$N$12)</f>
        <v/>
      </c>
      <c r="G1612" s="165">
        <f t="shared" ca="1" si="111"/>
        <v>41493</v>
      </c>
      <c r="H1612" s="166">
        <f>'Order Form'!$N$13</f>
        <v>0</v>
      </c>
      <c r="I1612" s="169">
        <f>'Order Form'!F37</f>
        <v>11.75</v>
      </c>
      <c r="J1612" s="164">
        <f>'Order Form'!N37</f>
        <v>0</v>
      </c>
      <c r="K1612" s="164" t="str">
        <f t="shared" si="109"/>
        <v>F</v>
      </c>
      <c r="L1612" s="164">
        <f>IF('Pricing + Order Summary'!$O$13&gt;=5000,14,IF('Pricing + Order Summary'!$O$13&gt;=3500,15,IF('Pricing + Order Summary'!$O$13&gt;=2500,16,IF('Pricing + Order Summary'!$O$13&gt;=1000,23,21))))</f>
        <v>21</v>
      </c>
      <c r="M1612" s="164" t="str">
        <f t="shared" si="110"/>
        <v>SPR2014-4-0</v>
      </c>
    </row>
    <row r="1613" spans="1:13">
      <c r="A1613" s="167">
        <f>'Order Form'!A38</f>
        <v>100210</v>
      </c>
      <c r="B1613" s="167">
        <f>'Order Form'!A38</f>
        <v>100210</v>
      </c>
      <c r="C1613" s="168">
        <f t="shared" si="108"/>
        <v>100210</v>
      </c>
      <c r="D1613" s="164">
        <f>'Order Form'!$N$2</f>
        <v>0</v>
      </c>
      <c r="E1613" s="165">
        <f>'Order Form'!$N$11</f>
        <v>0</v>
      </c>
      <c r="F1613" s="165" t="str">
        <f>IF(ISBLANK('Order Form'!$N$12),"",'Order Form'!$N$12)</f>
        <v/>
      </c>
      <c r="G1613" s="165">
        <f t="shared" ca="1" si="111"/>
        <v>41493</v>
      </c>
      <c r="H1613" s="166">
        <f>'Order Form'!$N$13</f>
        <v>0</v>
      </c>
      <c r="I1613" s="169">
        <f>'Order Form'!F38</f>
        <v>11.75</v>
      </c>
      <c r="J1613" s="164">
        <f>'Order Form'!N38</f>
        <v>0</v>
      </c>
      <c r="K1613" s="164" t="str">
        <f t="shared" si="109"/>
        <v>F</v>
      </c>
      <c r="L1613" s="164">
        <f>IF('Pricing + Order Summary'!$O$13&gt;=5000,14,IF('Pricing + Order Summary'!$O$13&gt;=3500,15,IF('Pricing + Order Summary'!$O$13&gt;=2500,16,IF('Pricing + Order Summary'!$O$13&gt;=1000,23,21))))</f>
        <v>21</v>
      </c>
      <c r="M1613" s="164" t="str">
        <f t="shared" si="110"/>
        <v>SPR2014-4-0</v>
      </c>
    </row>
    <row r="1614" spans="1:13">
      <c r="A1614" s="167">
        <f>'Order Form'!A39</f>
        <v>100211</v>
      </c>
      <c r="B1614" s="167">
        <f>'Order Form'!A39</f>
        <v>100211</v>
      </c>
      <c r="C1614" s="168">
        <f t="shared" si="108"/>
        <v>100211</v>
      </c>
      <c r="D1614" s="164">
        <f>'Order Form'!$N$2</f>
        <v>0</v>
      </c>
      <c r="E1614" s="165">
        <f>'Order Form'!$N$11</f>
        <v>0</v>
      </c>
      <c r="F1614" s="165" t="str">
        <f>IF(ISBLANK('Order Form'!$N$12),"",'Order Form'!$N$12)</f>
        <v/>
      </c>
      <c r="G1614" s="165">
        <f t="shared" ca="1" si="111"/>
        <v>41493</v>
      </c>
      <c r="H1614" s="166">
        <f>'Order Form'!$N$13</f>
        <v>0</v>
      </c>
      <c r="I1614" s="169">
        <f>'Order Form'!F39</f>
        <v>11.75</v>
      </c>
      <c r="J1614" s="164">
        <f>'Order Form'!N39</f>
        <v>0</v>
      </c>
      <c r="K1614" s="164" t="str">
        <f t="shared" si="109"/>
        <v>F</v>
      </c>
      <c r="L1614" s="164">
        <f>IF('Pricing + Order Summary'!$O$13&gt;=5000,14,IF('Pricing + Order Summary'!$O$13&gt;=3500,15,IF('Pricing + Order Summary'!$O$13&gt;=2500,16,IF('Pricing + Order Summary'!$O$13&gt;=1000,23,21))))</f>
        <v>21</v>
      </c>
      <c r="M1614" s="164" t="str">
        <f t="shared" si="110"/>
        <v>SPR2014-4-0</v>
      </c>
    </row>
    <row r="1615" spans="1:13">
      <c r="A1615" s="167">
        <f>'Order Form'!A40</f>
        <v>100212</v>
      </c>
      <c r="B1615" s="167">
        <f>'Order Form'!A40</f>
        <v>100212</v>
      </c>
      <c r="C1615" s="168">
        <f t="shared" si="108"/>
        <v>100212</v>
      </c>
      <c r="D1615" s="164">
        <f>'Order Form'!$N$2</f>
        <v>0</v>
      </c>
      <c r="E1615" s="165">
        <f>'Order Form'!$N$11</f>
        <v>0</v>
      </c>
      <c r="F1615" s="165" t="str">
        <f>IF(ISBLANK('Order Form'!$N$12),"",'Order Form'!$N$12)</f>
        <v/>
      </c>
      <c r="G1615" s="165">
        <f t="shared" ca="1" si="111"/>
        <v>41493</v>
      </c>
      <c r="H1615" s="166">
        <f>'Order Form'!$N$13</f>
        <v>0</v>
      </c>
      <c r="I1615" s="169">
        <f>'Order Form'!F40</f>
        <v>11.75</v>
      </c>
      <c r="J1615" s="164">
        <f>'Order Form'!N40</f>
        <v>0</v>
      </c>
      <c r="K1615" s="164" t="str">
        <f t="shared" si="109"/>
        <v>F</v>
      </c>
      <c r="L1615" s="164">
        <f>IF('Pricing + Order Summary'!$O$13&gt;=5000,14,IF('Pricing + Order Summary'!$O$13&gt;=3500,15,IF('Pricing + Order Summary'!$O$13&gt;=2500,16,IF('Pricing + Order Summary'!$O$13&gt;=1000,23,21))))</f>
        <v>21</v>
      </c>
      <c r="M1615" s="164" t="str">
        <f t="shared" si="110"/>
        <v>SPR2014-4-0</v>
      </c>
    </row>
    <row r="1616" spans="1:13">
      <c r="A1616" s="167">
        <f>'Order Form'!A41</f>
        <v>100208</v>
      </c>
      <c r="B1616" s="167">
        <f>'Order Form'!A41</f>
        <v>100208</v>
      </c>
      <c r="C1616" s="168">
        <f t="shared" si="108"/>
        <v>100208</v>
      </c>
      <c r="D1616" s="164">
        <f>'Order Form'!$N$2</f>
        <v>0</v>
      </c>
      <c r="E1616" s="165">
        <f>'Order Form'!$N$11</f>
        <v>0</v>
      </c>
      <c r="F1616" s="165" t="str">
        <f>IF(ISBLANK('Order Form'!$N$12),"",'Order Form'!$N$12)</f>
        <v/>
      </c>
      <c r="G1616" s="165">
        <f t="shared" ca="1" si="111"/>
        <v>41493</v>
      </c>
      <c r="H1616" s="166">
        <f>'Order Form'!$N$13</f>
        <v>0</v>
      </c>
      <c r="I1616" s="169">
        <f>'Order Form'!F41</f>
        <v>11.75</v>
      </c>
      <c r="J1616" s="164">
        <f>'Order Form'!N41</f>
        <v>0</v>
      </c>
      <c r="K1616" s="164" t="str">
        <f t="shared" si="109"/>
        <v>F</v>
      </c>
      <c r="L1616" s="164">
        <f>IF('Pricing + Order Summary'!$O$13&gt;=5000,14,IF('Pricing + Order Summary'!$O$13&gt;=3500,15,IF('Pricing + Order Summary'!$O$13&gt;=2500,16,IF('Pricing + Order Summary'!$O$13&gt;=1000,23,21))))</f>
        <v>21</v>
      </c>
      <c r="M1616" s="164" t="str">
        <f t="shared" si="110"/>
        <v>SPR2014-4-0</v>
      </c>
    </row>
    <row r="1617" spans="1:13">
      <c r="A1617" s="167">
        <f>'Order Form'!A42</f>
        <v>100213</v>
      </c>
      <c r="B1617" s="167">
        <f>'Order Form'!A42</f>
        <v>100213</v>
      </c>
      <c r="C1617" s="168">
        <f t="shared" si="108"/>
        <v>100213</v>
      </c>
      <c r="D1617" s="164">
        <f>'Order Form'!$N$2</f>
        <v>0</v>
      </c>
      <c r="E1617" s="165">
        <f>'Order Form'!$N$11</f>
        <v>0</v>
      </c>
      <c r="F1617" s="165" t="str">
        <f>IF(ISBLANK('Order Form'!$N$12),"",'Order Form'!$N$12)</f>
        <v/>
      </c>
      <c r="G1617" s="165">
        <f t="shared" ca="1" si="111"/>
        <v>41493</v>
      </c>
      <c r="H1617" s="166">
        <f>'Order Form'!$N$13</f>
        <v>0</v>
      </c>
      <c r="I1617" s="169">
        <f>'Order Form'!F42</f>
        <v>11.75</v>
      </c>
      <c r="J1617" s="164">
        <f>'Order Form'!N42</f>
        <v>0</v>
      </c>
      <c r="K1617" s="164" t="str">
        <f t="shared" si="109"/>
        <v>F</v>
      </c>
      <c r="L1617" s="164">
        <f>IF('Pricing + Order Summary'!$O$13&gt;=5000,14,IF('Pricing + Order Summary'!$O$13&gt;=3500,15,IF('Pricing + Order Summary'!$O$13&gt;=2500,16,IF('Pricing + Order Summary'!$O$13&gt;=1000,23,21))))</f>
        <v>21</v>
      </c>
      <c r="M1617" s="164" t="str">
        <f t="shared" si="110"/>
        <v>SPR2014-4-0</v>
      </c>
    </row>
    <row r="1618" spans="1:13">
      <c r="A1618" s="167">
        <f>'Order Form'!A43</f>
        <v>105768</v>
      </c>
      <c r="B1618" s="167">
        <f>'Order Form'!A43</f>
        <v>105768</v>
      </c>
      <c r="C1618" s="168">
        <f t="shared" si="108"/>
        <v>105768</v>
      </c>
      <c r="D1618" s="164">
        <f>'Order Form'!$N$2</f>
        <v>0</v>
      </c>
      <c r="E1618" s="165">
        <f>'Order Form'!$N$11</f>
        <v>0</v>
      </c>
      <c r="F1618" s="165" t="str">
        <f>IF(ISBLANK('Order Form'!$N$12),"",'Order Form'!$N$12)</f>
        <v/>
      </c>
      <c r="G1618" s="165">
        <f t="shared" ca="1" si="111"/>
        <v>41493</v>
      </c>
      <c r="H1618" s="166">
        <f>'Order Form'!$N$13</f>
        <v>0</v>
      </c>
      <c r="I1618" s="169">
        <f>'Order Form'!F43</f>
        <v>11.75</v>
      </c>
      <c r="J1618" s="164">
        <f>'Order Form'!N43</f>
        <v>0</v>
      </c>
      <c r="K1618" s="164" t="str">
        <f t="shared" si="109"/>
        <v>F</v>
      </c>
      <c r="L1618" s="164">
        <f>IF('Pricing + Order Summary'!$O$13&gt;=5000,14,IF('Pricing + Order Summary'!$O$13&gt;=3500,15,IF('Pricing + Order Summary'!$O$13&gt;=2500,16,IF('Pricing + Order Summary'!$O$13&gt;=1000,23,21))))</f>
        <v>21</v>
      </c>
      <c r="M1618" s="164" t="str">
        <f t="shared" si="110"/>
        <v>SPR2014-4-0</v>
      </c>
    </row>
    <row r="1619" spans="1:13">
      <c r="A1619" s="167">
        <f>'Order Form'!A44</f>
        <v>100484</v>
      </c>
      <c r="B1619" s="167">
        <f>'Order Form'!A44</f>
        <v>100484</v>
      </c>
      <c r="C1619" s="168">
        <f t="shared" si="108"/>
        <v>100484</v>
      </c>
      <c r="D1619" s="164">
        <f>'Order Form'!$N$2</f>
        <v>0</v>
      </c>
      <c r="E1619" s="165">
        <f>'Order Form'!$N$11</f>
        <v>0</v>
      </c>
      <c r="F1619" s="165" t="str">
        <f>IF(ISBLANK('Order Form'!$N$12),"",'Order Form'!$N$12)</f>
        <v/>
      </c>
      <c r="G1619" s="165">
        <f t="shared" ca="1" si="111"/>
        <v>41493</v>
      </c>
      <c r="H1619" s="166">
        <f>'Order Form'!$N$13</f>
        <v>0</v>
      </c>
      <c r="I1619" s="169">
        <f>'Order Form'!F44</f>
        <v>11.75</v>
      </c>
      <c r="J1619" s="164">
        <f>'Order Form'!N44</f>
        <v>0</v>
      </c>
      <c r="K1619" s="164" t="str">
        <f t="shared" si="109"/>
        <v>F</v>
      </c>
      <c r="L1619" s="164">
        <f>IF('Pricing + Order Summary'!$O$13&gt;=5000,14,IF('Pricing + Order Summary'!$O$13&gt;=3500,15,IF('Pricing + Order Summary'!$O$13&gt;=2500,16,IF('Pricing + Order Summary'!$O$13&gt;=1000,23,21))))</f>
        <v>21</v>
      </c>
      <c r="M1619" s="164" t="str">
        <f t="shared" si="110"/>
        <v>SPR2014-4-0</v>
      </c>
    </row>
    <row r="1620" spans="1:13">
      <c r="A1620" s="167">
        <f>'Order Form'!A45</f>
        <v>100489</v>
      </c>
      <c r="B1620" s="167">
        <f>'Order Form'!A45</f>
        <v>100489</v>
      </c>
      <c r="C1620" s="168">
        <f t="shared" si="108"/>
        <v>100489</v>
      </c>
      <c r="D1620" s="164">
        <f>'Order Form'!$N$2</f>
        <v>0</v>
      </c>
      <c r="E1620" s="165">
        <f>'Order Form'!$N$11</f>
        <v>0</v>
      </c>
      <c r="F1620" s="165" t="str">
        <f>IF(ISBLANK('Order Form'!$N$12),"",'Order Form'!$N$12)</f>
        <v/>
      </c>
      <c r="G1620" s="165">
        <f t="shared" ca="1" si="111"/>
        <v>41493</v>
      </c>
      <c r="H1620" s="166">
        <f>'Order Form'!$N$13</f>
        <v>0</v>
      </c>
      <c r="I1620" s="169">
        <f>'Order Form'!F45</f>
        <v>11.75</v>
      </c>
      <c r="J1620" s="164">
        <f>'Order Form'!N45</f>
        <v>0</v>
      </c>
      <c r="K1620" s="164" t="str">
        <f t="shared" si="109"/>
        <v>F</v>
      </c>
      <c r="L1620" s="164">
        <f>IF('Pricing + Order Summary'!$O$13&gt;=5000,14,IF('Pricing + Order Summary'!$O$13&gt;=3500,15,IF('Pricing + Order Summary'!$O$13&gt;=2500,16,IF('Pricing + Order Summary'!$O$13&gt;=1000,23,21))))</f>
        <v>21</v>
      </c>
      <c r="M1620" s="164" t="str">
        <f t="shared" si="110"/>
        <v>SPR2014-4-0</v>
      </c>
    </row>
    <row r="1621" spans="1:13">
      <c r="A1621" s="167">
        <f>'Order Form'!A46</f>
        <v>100486</v>
      </c>
      <c r="B1621" s="167">
        <f>'Order Form'!A46</f>
        <v>100486</v>
      </c>
      <c r="C1621" s="168">
        <f t="shared" si="108"/>
        <v>100486</v>
      </c>
      <c r="D1621" s="164">
        <f>'Order Form'!$N$2</f>
        <v>0</v>
      </c>
      <c r="E1621" s="165">
        <f>'Order Form'!$N$11</f>
        <v>0</v>
      </c>
      <c r="F1621" s="165" t="str">
        <f>IF(ISBLANK('Order Form'!$N$12),"",'Order Form'!$N$12)</f>
        <v/>
      </c>
      <c r="G1621" s="165">
        <f t="shared" ca="1" si="111"/>
        <v>41493</v>
      </c>
      <c r="H1621" s="166">
        <f>'Order Form'!$N$13</f>
        <v>0</v>
      </c>
      <c r="I1621" s="169">
        <f>'Order Form'!F46</f>
        <v>11.75</v>
      </c>
      <c r="J1621" s="164">
        <f>'Order Form'!N46</f>
        <v>0</v>
      </c>
      <c r="K1621" s="164" t="str">
        <f t="shared" si="109"/>
        <v>F</v>
      </c>
      <c r="L1621" s="164">
        <f>IF('Pricing + Order Summary'!$O$13&gt;=5000,14,IF('Pricing + Order Summary'!$O$13&gt;=3500,15,IF('Pricing + Order Summary'!$O$13&gt;=2500,16,IF('Pricing + Order Summary'!$O$13&gt;=1000,23,21))))</f>
        <v>21</v>
      </c>
      <c r="M1621" s="164" t="str">
        <f t="shared" si="110"/>
        <v>SPR2014-4-0</v>
      </c>
    </row>
    <row r="1622" spans="1:13">
      <c r="A1622" s="167">
        <f>'Order Form'!A47</f>
        <v>100487</v>
      </c>
      <c r="B1622" s="167">
        <f>'Order Form'!A47</f>
        <v>100487</v>
      </c>
      <c r="C1622" s="168">
        <f t="shared" si="108"/>
        <v>100487</v>
      </c>
      <c r="D1622" s="164">
        <f>'Order Form'!$N$2</f>
        <v>0</v>
      </c>
      <c r="E1622" s="165">
        <f>'Order Form'!$N$11</f>
        <v>0</v>
      </c>
      <c r="F1622" s="165" t="str">
        <f>IF(ISBLANK('Order Form'!$N$12),"",'Order Form'!$N$12)</f>
        <v/>
      </c>
      <c r="G1622" s="165">
        <f t="shared" ca="1" si="111"/>
        <v>41493</v>
      </c>
      <c r="H1622" s="166">
        <f>'Order Form'!$N$13</f>
        <v>0</v>
      </c>
      <c r="I1622" s="169">
        <f>'Order Form'!F47</f>
        <v>11.75</v>
      </c>
      <c r="J1622" s="164">
        <f>'Order Form'!N47</f>
        <v>0</v>
      </c>
      <c r="K1622" s="164" t="str">
        <f t="shared" si="109"/>
        <v>F</v>
      </c>
      <c r="L1622" s="164">
        <f>IF('Pricing + Order Summary'!$O$13&gt;=5000,14,IF('Pricing + Order Summary'!$O$13&gt;=3500,15,IF('Pricing + Order Summary'!$O$13&gt;=2500,16,IF('Pricing + Order Summary'!$O$13&gt;=1000,23,21))))</f>
        <v>21</v>
      </c>
      <c r="M1622" s="164" t="str">
        <f t="shared" si="110"/>
        <v>SPR2014-4-0</v>
      </c>
    </row>
    <row r="1623" spans="1:13">
      <c r="A1623" s="167">
        <f>'Order Form'!A48</f>
        <v>100485</v>
      </c>
      <c r="B1623" s="167">
        <f>'Order Form'!A48</f>
        <v>100485</v>
      </c>
      <c r="C1623" s="168">
        <f t="shared" si="108"/>
        <v>100485</v>
      </c>
      <c r="D1623" s="164">
        <f>'Order Form'!$N$2</f>
        <v>0</v>
      </c>
      <c r="E1623" s="165">
        <f>'Order Form'!$N$11</f>
        <v>0</v>
      </c>
      <c r="F1623" s="165" t="str">
        <f>IF(ISBLANK('Order Form'!$N$12),"",'Order Form'!$N$12)</f>
        <v/>
      </c>
      <c r="G1623" s="165">
        <f t="shared" ca="1" si="111"/>
        <v>41493</v>
      </c>
      <c r="H1623" s="166">
        <f>'Order Form'!$N$13</f>
        <v>0</v>
      </c>
      <c r="I1623" s="169">
        <f>'Order Form'!F48</f>
        <v>11.75</v>
      </c>
      <c r="J1623" s="164">
        <f>'Order Form'!N48</f>
        <v>0</v>
      </c>
      <c r="K1623" s="164" t="str">
        <f t="shared" si="109"/>
        <v>F</v>
      </c>
      <c r="L1623" s="164">
        <f>IF('Pricing + Order Summary'!$O$13&gt;=5000,14,IF('Pricing + Order Summary'!$O$13&gt;=3500,15,IF('Pricing + Order Summary'!$O$13&gt;=2500,16,IF('Pricing + Order Summary'!$O$13&gt;=1000,23,21))))</f>
        <v>21</v>
      </c>
      <c r="M1623" s="164" t="str">
        <f t="shared" si="110"/>
        <v>SPR2014-4-0</v>
      </c>
    </row>
    <row r="1624" spans="1:13">
      <c r="A1624" s="167">
        <f>'Order Form'!A49</f>
        <v>100488</v>
      </c>
      <c r="B1624" s="167">
        <f>'Order Form'!A49</f>
        <v>100488</v>
      </c>
      <c r="C1624" s="168">
        <f t="shared" si="108"/>
        <v>100488</v>
      </c>
      <c r="D1624" s="164">
        <f>'Order Form'!$N$2</f>
        <v>0</v>
      </c>
      <c r="E1624" s="165">
        <f>'Order Form'!$N$11</f>
        <v>0</v>
      </c>
      <c r="F1624" s="165" t="str">
        <f>IF(ISBLANK('Order Form'!$N$12),"",'Order Form'!$N$12)</f>
        <v/>
      </c>
      <c r="G1624" s="165">
        <f t="shared" ca="1" si="111"/>
        <v>41493</v>
      </c>
      <c r="H1624" s="166">
        <f>'Order Form'!$N$13</f>
        <v>0</v>
      </c>
      <c r="I1624" s="169">
        <f>'Order Form'!F49</f>
        <v>11.75</v>
      </c>
      <c r="J1624" s="164">
        <f>'Order Form'!N49</f>
        <v>0</v>
      </c>
      <c r="K1624" s="164" t="str">
        <f t="shared" si="109"/>
        <v>F</v>
      </c>
      <c r="L1624" s="164">
        <f>IF('Pricing + Order Summary'!$O$13&gt;=5000,14,IF('Pricing + Order Summary'!$O$13&gt;=3500,15,IF('Pricing + Order Summary'!$O$13&gt;=2500,16,IF('Pricing + Order Summary'!$O$13&gt;=1000,23,21))))</f>
        <v>21</v>
      </c>
      <c r="M1624" s="164" t="str">
        <f t="shared" si="110"/>
        <v>SPR2014-4-0</v>
      </c>
    </row>
    <row r="1625" spans="1:13">
      <c r="A1625" s="167">
        <f>'Order Form'!A50</f>
        <v>107699</v>
      </c>
      <c r="B1625" s="167">
        <f>'Order Form'!A50</f>
        <v>107699</v>
      </c>
      <c r="C1625" s="168">
        <f t="shared" si="108"/>
        <v>107699</v>
      </c>
      <c r="D1625" s="164">
        <f>'Order Form'!$N$2</f>
        <v>0</v>
      </c>
      <c r="E1625" s="165">
        <f>'Order Form'!$N$11</f>
        <v>0</v>
      </c>
      <c r="F1625" s="165" t="str">
        <f>IF(ISBLANK('Order Form'!$N$12),"",'Order Form'!$N$12)</f>
        <v/>
      </c>
      <c r="G1625" s="165">
        <f t="shared" ca="1" si="111"/>
        <v>41493</v>
      </c>
      <c r="H1625" s="166">
        <f>'Order Form'!$N$13</f>
        <v>0</v>
      </c>
      <c r="I1625" s="169">
        <f>'Order Form'!F50</f>
        <v>11.75</v>
      </c>
      <c r="J1625" s="164">
        <f>'Order Form'!N50</f>
        <v>0</v>
      </c>
      <c r="K1625" s="164" t="str">
        <f t="shared" si="109"/>
        <v>F</v>
      </c>
      <c r="L1625" s="164">
        <f>IF('Pricing + Order Summary'!$O$13&gt;=5000,14,IF('Pricing + Order Summary'!$O$13&gt;=3500,15,IF('Pricing + Order Summary'!$O$13&gt;=2500,16,IF('Pricing + Order Summary'!$O$13&gt;=1000,23,21))))</f>
        <v>21</v>
      </c>
      <c r="M1625" s="164" t="str">
        <f t="shared" si="110"/>
        <v>SPR2014-4-0</v>
      </c>
    </row>
    <row r="1626" spans="1:13">
      <c r="A1626" s="167">
        <f>'Order Form'!A51</f>
        <v>107704</v>
      </c>
      <c r="B1626" s="167">
        <f>'Order Form'!A51</f>
        <v>107704</v>
      </c>
      <c r="C1626" s="168">
        <f t="shared" si="108"/>
        <v>107704</v>
      </c>
      <c r="D1626" s="164">
        <f>'Order Form'!$N$2</f>
        <v>0</v>
      </c>
      <c r="E1626" s="165">
        <f>'Order Form'!$N$11</f>
        <v>0</v>
      </c>
      <c r="F1626" s="165" t="str">
        <f>IF(ISBLANK('Order Form'!$N$12),"",'Order Form'!$N$12)</f>
        <v/>
      </c>
      <c r="G1626" s="165">
        <f t="shared" ca="1" si="111"/>
        <v>41493</v>
      </c>
      <c r="H1626" s="166">
        <f>'Order Form'!$N$13</f>
        <v>0</v>
      </c>
      <c r="I1626" s="169">
        <f>'Order Form'!F51</f>
        <v>11.75</v>
      </c>
      <c r="J1626" s="164">
        <f>'Order Form'!N51</f>
        <v>0</v>
      </c>
      <c r="K1626" s="164" t="str">
        <f t="shared" si="109"/>
        <v>F</v>
      </c>
      <c r="L1626" s="164">
        <f>IF('Pricing + Order Summary'!$O$13&gt;=5000,14,IF('Pricing + Order Summary'!$O$13&gt;=3500,15,IF('Pricing + Order Summary'!$O$13&gt;=2500,16,IF('Pricing + Order Summary'!$O$13&gt;=1000,23,21))))</f>
        <v>21</v>
      </c>
      <c r="M1626" s="164" t="str">
        <f t="shared" si="110"/>
        <v>SPR2014-4-0</v>
      </c>
    </row>
    <row r="1627" spans="1:13">
      <c r="A1627" s="167">
        <f>'Order Form'!A52</f>
        <v>105765</v>
      </c>
      <c r="B1627" s="167">
        <f>'Order Form'!A52</f>
        <v>105765</v>
      </c>
      <c r="C1627" s="168">
        <f t="shared" si="108"/>
        <v>105765</v>
      </c>
      <c r="D1627" s="164">
        <f>'Order Form'!$N$2</f>
        <v>0</v>
      </c>
      <c r="E1627" s="165">
        <f>'Order Form'!$N$11</f>
        <v>0</v>
      </c>
      <c r="F1627" s="165" t="str">
        <f>IF(ISBLANK('Order Form'!$N$12),"",'Order Form'!$N$12)</f>
        <v/>
      </c>
      <c r="G1627" s="165">
        <f t="shared" ca="1" si="111"/>
        <v>41493</v>
      </c>
      <c r="H1627" s="166">
        <f>'Order Form'!$N$13</f>
        <v>0</v>
      </c>
      <c r="I1627" s="169">
        <f>'Order Form'!F52</f>
        <v>11.75</v>
      </c>
      <c r="J1627" s="164">
        <f>'Order Form'!N52</f>
        <v>0</v>
      </c>
      <c r="K1627" s="164" t="str">
        <f t="shared" si="109"/>
        <v>F</v>
      </c>
      <c r="L1627" s="164">
        <f>IF('Pricing + Order Summary'!$O$13&gt;=5000,14,IF('Pricing + Order Summary'!$O$13&gt;=3500,15,IF('Pricing + Order Summary'!$O$13&gt;=2500,16,IF('Pricing + Order Summary'!$O$13&gt;=1000,23,21))))</f>
        <v>21</v>
      </c>
      <c r="M1627" s="164" t="str">
        <f t="shared" si="110"/>
        <v>SPR2014-4-0</v>
      </c>
    </row>
    <row r="1628" spans="1:13">
      <c r="A1628" s="167">
        <f>'Order Form'!A53</f>
        <v>107700</v>
      </c>
      <c r="B1628" s="167">
        <f>'Order Form'!A53</f>
        <v>107700</v>
      </c>
      <c r="C1628" s="168">
        <f t="shared" si="108"/>
        <v>107700</v>
      </c>
      <c r="D1628" s="164">
        <f>'Order Form'!$N$2</f>
        <v>0</v>
      </c>
      <c r="E1628" s="165">
        <f>'Order Form'!$N$11</f>
        <v>0</v>
      </c>
      <c r="F1628" s="165" t="str">
        <f>IF(ISBLANK('Order Form'!$N$12),"",'Order Form'!$N$12)</f>
        <v/>
      </c>
      <c r="G1628" s="165">
        <f t="shared" ca="1" si="111"/>
        <v>41493</v>
      </c>
      <c r="H1628" s="166">
        <f>'Order Form'!$N$13</f>
        <v>0</v>
      </c>
      <c r="I1628" s="169">
        <f>'Order Form'!F53</f>
        <v>11.75</v>
      </c>
      <c r="J1628" s="164">
        <f>'Order Form'!N53</f>
        <v>0</v>
      </c>
      <c r="K1628" s="164" t="str">
        <f t="shared" si="109"/>
        <v>F</v>
      </c>
      <c r="L1628" s="164">
        <f>IF('Pricing + Order Summary'!$O$13&gt;=5000,14,IF('Pricing + Order Summary'!$O$13&gt;=3500,15,IF('Pricing + Order Summary'!$O$13&gt;=2500,16,IF('Pricing + Order Summary'!$O$13&gt;=1000,23,21))))</f>
        <v>21</v>
      </c>
      <c r="M1628" s="164" t="str">
        <f t="shared" si="110"/>
        <v>SPR2014-4-0</v>
      </c>
    </row>
    <row r="1629" spans="1:13">
      <c r="A1629" s="167">
        <f>'Order Form'!A54</f>
        <v>107701</v>
      </c>
      <c r="B1629" s="167">
        <f>'Order Form'!A54</f>
        <v>107701</v>
      </c>
      <c r="C1629" s="168">
        <f t="shared" si="108"/>
        <v>107701</v>
      </c>
      <c r="D1629" s="164">
        <f>'Order Form'!$N$2</f>
        <v>0</v>
      </c>
      <c r="E1629" s="165">
        <f>'Order Form'!$N$11</f>
        <v>0</v>
      </c>
      <c r="F1629" s="165" t="str">
        <f>IF(ISBLANK('Order Form'!$N$12),"",'Order Form'!$N$12)</f>
        <v/>
      </c>
      <c r="G1629" s="165">
        <f t="shared" ca="1" si="111"/>
        <v>41493</v>
      </c>
      <c r="H1629" s="166">
        <f>'Order Form'!$N$13</f>
        <v>0</v>
      </c>
      <c r="I1629" s="169">
        <f>'Order Form'!F54</f>
        <v>11.75</v>
      </c>
      <c r="J1629" s="164">
        <f>'Order Form'!N54</f>
        <v>0</v>
      </c>
      <c r="K1629" s="164" t="str">
        <f t="shared" si="109"/>
        <v>F</v>
      </c>
      <c r="L1629" s="164">
        <f>IF('Pricing + Order Summary'!$O$13&gt;=5000,14,IF('Pricing + Order Summary'!$O$13&gt;=3500,15,IF('Pricing + Order Summary'!$O$13&gt;=2500,16,IF('Pricing + Order Summary'!$O$13&gt;=1000,23,21))))</f>
        <v>21</v>
      </c>
      <c r="M1629" s="164" t="str">
        <f t="shared" si="110"/>
        <v>SPR2014-4-0</v>
      </c>
    </row>
    <row r="1630" spans="1:13">
      <c r="A1630" s="167">
        <f>'Order Form'!A55</f>
        <v>107702</v>
      </c>
      <c r="B1630" s="167">
        <f>'Order Form'!A55</f>
        <v>107702</v>
      </c>
      <c r="C1630" s="168">
        <f t="shared" si="108"/>
        <v>107702</v>
      </c>
      <c r="D1630" s="164">
        <f>'Order Form'!$N$2</f>
        <v>0</v>
      </c>
      <c r="E1630" s="165">
        <f>'Order Form'!$N$11</f>
        <v>0</v>
      </c>
      <c r="F1630" s="165" t="str">
        <f>IF(ISBLANK('Order Form'!$N$12),"",'Order Form'!$N$12)</f>
        <v/>
      </c>
      <c r="G1630" s="165">
        <f t="shared" ca="1" si="111"/>
        <v>41493</v>
      </c>
      <c r="H1630" s="166">
        <f>'Order Form'!$N$13</f>
        <v>0</v>
      </c>
      <c r="I1630" s="169">
        <f>'Order Form'!F55</f>
        <v>11.75</v>
      </c>
      <c r="J1630" s="164">
        <f>'Order Form'!N55</f>
        <v>0</v>
      </c>
      <c r="K1630" s="164" t="str">
        <f t="shared" si="109"/>
        <v>F</v>
      </c>
      <c r="L1630" s="164">
        <f>IF('Pricing + Order Summary'!$O$13&gt;=5000,14,IF('Pricing + Order Summary'!$O$13&gt;=3500,15,IF('Pricing + Order Summary'!$O$13&gt;=2500,16,IF('Pricing + Order Summary'!$O$13&gt;=1000,23,21))))</f>
        <v>21</v>
      </c>
      <c r="M1630" s="164" t="str">
        <f t="shared" si="110"/>
        <v>SPR2014-4-0</v>
      </c>
    </row>
    <row r="1631" spans="1:13">
      <c r="A1631" s="167">
        <f>'Order Form'!A56</f>
        <v>107703</v>
      </c>
      <c r="B1631" s="167">
        <f>'Order Form'!A56</f>
        <v>107703</v>
      </c>
      <c r="C1631" s="168">
        <f t="shared" si="108"/>
        <v>107703</v>
      </c>
      <c r="D1631" s="164">
        <f>'Order Form'!$N$2</f>
        <v>0</v>
      </c>
      <c r="E1631" s="165">
        <f>'Order Form'!$N$11</f>
        <v>0</v>
      </c>
      <c r="F1631" s="165" t="str">
        <f>IF(ISBLANK('Order Form'!$N$12),"",'Order Form'!$N$12)</f>
        <v/>
      </c>
      <c r="G1631" s="165">
        <f t="shared" ca="1" si="111"/>
        <v>41493</v>
      </c>
      <c r="H1631" s="166">
        <f>'Order Form'!$N$13</f>
        <v>0</v>
      </c>
      <c r="I1631" s="169">
        <f>'Order Form'!F56</f>
        <v>11.75</v>
      </c>
      <c r="J1631" s="164">
        <f>'Order Form'!N56</f>
        <v>0</v>
      </c>
      <c r="K1631" s="164" t="str">
        <f t="shared" si="109"/>
        <v>F</v>
      </c>
      <c r="L1631" s="164">
        <f>IF('Pricing + Order Summary'!$O$13&gt;=5000,14,IF('Pricing + Order Summary'!$O$13&gt;=3500,15,IF('Pricing + Order Summary'!$O$13&gt;=2500,16,IF('Pricing + Order Summary'!$O$13&gt;=1000,23,21))))</f>
        <v>21</v>
      </c>
      <c r="M1631" s="164" t="str">
        <f t="shared" si="110"/>
        <v>SPR2014-4-0</v>
      </c>
    </row>
    <row r="1632" spans="1:13">
      <c r="A1632" s="167">
        <f>'Order Form'!A57</f>
        <v>107733</v>
      </c>
      <c r="B1632" s="167">
        <f>'Order Form'!A57</f>
        <v>107733</v>
      </c>
      <c r="C1632" s="168">
        <f t="shared" si="108"/>
        <v>107733</v>
      </c>
      <c r="D1632" s="164">
        <f>'Order Form'!$N$2</f>
        <v>0</v>
      </c>
      <c r="E1632" s="165">
        <f>'Order Form'!$N$11</f>
        <v>0</v>
      </c>
      <c r="F1632" s="165" t="str">
        <f>IF(ISBLANK('Order Form'!$N$12),"",'Order Form'!$N$12)</f>
        <v/>
      </c>
      <c r="G1632" s="165">
        <f t="shared" ca="1" si="111"/>
        <v>41493</v>
      </c>
      <c r="H1632" s="166">
        <f>'Order Form'!$N$13</f>
        <v>0</v>
      </c>
      <c r="I1632" s="169">
        <f>'Order Form'!F57</f>
        <v>11.75</v>
      </c>
      <c r="J1632" s="164">
        <f>'Order Form'!N57</f>
        <v>0</v>
      </c>
      <c r="K1632" s="164" t="str">
        <f t="shared" si="109"/>
        <v>F</v>
      </c>
      <c r="L1632" s="164">
        <f>IF('Pricing + Order Summary'!$O$13&gt;=5000,14,IF('Pricing + Order Summary'!$O$13&gt;=3500,15,IF('Pricing + Order Summary'!$O$13&gt;=2500,16,IF('Pricing + Order Summary'!$O$13&gt;=1000,23,21))))</f>
        <v>21</v>
      </c>
      <c r="M1632" s="164" t="str">
        <f t="shared" si="110"/>
        <v>SPR2014-4-0</v>
      </c>
    </row>
    <row r="1633" spans="1:13">
      <c r="A1633" s="167">
        <f>'Order Form'!A58</f>
        <v>107732</v>
      </c>
      <c r="B1633" s="167">
        <f>'Order Form'!A58</f>
        <v>107732</v>
      </c>
      <c r="C1633" s="168">
        <f t="shared" si="108"/>
        <v>107732</v>
      </c>
      <c r="D1633" s="164">
        <f>'Order Form'!$N$2</f>
        <v>0</v>
      </c>
      <c r="E1633" s="165">
        <f>'Order Form'!$N$11</f>
        <v>0</v>
      </c>
      <c r="F1633" s="165" t="str">
        <f>IF(ISBLANK('Order Form'!$N$12),"",'Order Form'!$N$12)</f>
        <v/>
      </c>
      <c r="G1633" s="165">
        <f t="shared" ca="1" si="111"/>
        <v>41493</v>
      </c>
      <c r="H1633" s="166">
        <f>'Order Form'!$N$13</f>
        <v>0</v>
      </c>
      <c r="I1633" s="169">
        <f>'Order Form'!F58</f>
        <v>11.75</v>
      </c>
      <c r="J1633" s="164">
        <f>'Order Form'!N58</f>
        <v>0</v>
      </c>
      <c r="K1633" s="164" t="str">
        <f t="shared" si="109"/>
        <v>F</v>
      </c>
      <c r="L1633" s="164">
        <f>IF('Pricing + Order Summary'!$O$13&gt;=5000,14,IF('Pricing + Order Summary'!$O$13&gt;=3500,15,IF('Pricing + Order Summary'!$O$13&gt;=2500,16,IF('Pricing + Order Summary'!$O$13&gt;=1000,23,21))))</f>
        <v>21</v>
      </c>
      <c r="M1633" s="164" t="str">
        <f t="shared" si="110"/>
        <v>SPR2014-4-0</v>
      </c>
    </row>
    <row r="1634" spans="1:13">
      <c r="A1634" s="167">
        <f>'Order Form'!A59</f>
        <v>100483</v>
      </c>
      <c r="B1634" s="167">
        <f>'Order Form'!A59</f>
        <v>100483</v>
      </c>
      <c r="C1634" s="168">
        <f t="shared" si="108"/>
        <v>100483</v>
      </c>
      <c r="D1634" s="164">
        <f>'Order Form'!$N$2</f>
        <v>0</v>
      </c>
      <c r="E1634" s="165">
        <f>'Order Form'!$N$11</f>
        <v>0</v>
      </c>
      <c r="F1634" s="165" t="str">
        <f>IF(ISBLANK('Order Form'!$N$12),"",'Order Form'!$N$12)</f>
        <v/>
      </c>
      <c r="G1634" s="165">
        <f t="shared" ca="1" si="111"/>
        <v>41493</v>
      </c>
      <c r="H1634" s="166">
        <f>'Order Form'!$N$13</f>
        <v>0</v>
      </c>
      <c r="I1634" s="169">
        <f>'Order Form'!F59</f>
        <v>11.75</v>
      </c>
      <c r="J1634" s="164">
        <f>'Order Form'!N59</f>
        <v>0</v>
      </c>
      <c r="K1634" s="164" t="str">
        <f t="shared" si="109"/>
        <v>F</v>
      </c>
      <c r="L1634" s="164">
        <f>IF('Pricing + Order Summary'!$O$13&gt;=5000,14,IF('Pricing + Order Summary'!$O$13&gt;=3500,15,IF('Pricing + Order Summary'!$O$13&gt;=2500,16,IF('Pricing + Order Summary'!$O$13&gt;=1000,23,21))))</f>
        <v>21</v>
      </c>
      <c r="M1634" s="164" t="str">
        <f t="shared" si="110"/>
        <v>SPR2014-4-0</v>
      </c>
    </row>
    <row r="1635" spans="1:13">
      <c r="A1635" s="167">
        <f>'Order Form'!A60</f>
        <v>100481</v>
      </c>
      <c r="B1635" s="167">
        <f>'Order Form'!A60</f>
        <v>100481</v>
      </c>
      <c r="C1635" s="168">
        <f t="shared" si="108"/>
        <v>100481</v>
      </c>
      <c r="D1635" s="164">
        <f>'Order Form'!$N$2</f>
        <v>0</v>
      </c>
      <c r="E1635" s="165">
        <f>'Order Form'!$N$11</f>
        <v>0</v>
      </c>
      <c r="F1635" s="165" t="str">
        <f>IF(ISBLANK('Order Form'!$N$12),"",'Order Form'!$N$12)</f>
        <v/>
      </c>
      <c r="G1635" s="165">
        <f t="shared" ca="1" si="111"/>
        <v>41493</v>
      </c>
      <c r="H1635" s="166">
        <f>'Order Form'!$N$13</f>
        <v>0</v>
      </c>
      <c r="I1635" s="169">
        <f>'Order Form'!F60</f>
        <v>11.75</v>
      </c>
      <c r="J1635" s="164">
        <f>'Order Form'!N60</f>
        <v>0</v>
      </c>
      <c r="K1635" s="164" t="str">
        <f t="shared" si="109"/>
        <v>F</v>
      </c>
      <c r="L1635" s="164">
        <f>IF('Pricing + Order Summary'!$O$13&gt;=5000,14,IF('Pricing + Order Summary'!$O$13&gt;=3500,15,IF('Pricing + Order Summary'!$O$13&gt;=2500,16,IF('Pricing + Order Summary'!$O$13&gt;=1000,23,21))))</f>
        <v>21</v>
      </c>
      <c r="M1635" s="164" t="str">
        <f t="shared" si="110"/>
        <v>SPR2014-4-0</v>
      </c>
    </row>
    <row r="1636" spans="1:13">
      <c r="A1636" s="167">
        <f>'Order Form'!A61</f>
        <v>100482</v>
      </c>
      <c r="B1636" s="167">
        <f>'Order Form'!A61</f>
        <v>100482</v>
      </c>
      <c r="C1636" s="168">
        <f t="shared" si="108"/>
        <v>100482</v>
      </c>
      <c r="D1636" s="164">
        <f>'Order Form'!$N$2</f>
        <v>0</v>
      </c>
      <c r="E1636" s="165">
        <f>'Order Form'!$N$11</f>
        <v>0</v>
      </c>
      <c r="F1636" s="165" t="str">
        <f>IF(ISBLANK('Order Form'!$N$12),"",'Order Form'!$N$12)</f>
        <v/>
      </c>
      <c r="G1636" s="165">
        <f t="shared" ca="1" si="111"/>
        <v>41493</v>
      </c>
      <c r="H1636" s="166">
        <f>'Order Form'!$N$13</f>
        <v>0</v>
      </c>
      <c r="I1636" s="169">
        <f>'Order Form'!F61</f>
        <v>11.75</v>
      </c>
      <c r="J1636" s="164">
        <f>'Order Form'!N61</f>
        <v>0</v>
      </c>
      <c r="K1636" s="164" t="str">
        <f t="shared" si="109"/>
        <v>F</v>
      </c>
      <c r="L1636" s="164">
        <f>IF('Pricing + Order Summary'!$O$13&gt;=5000,14,IF('Pricing + Order Summary'!$O$13&gt;=3500,15,IF('Pricing + Order Summary'!$O$13&gt;=2500,16,IF('Pricing + Order Summary'!$O$13&gt;=1000,23,21))))</f>
        <v>21</v>
      </c>
      <c r="M1636" s="164" t="str">
        <f t="shared" si="110"/>
        <v>SPR2014-4-0</v>
      </c>
    </row>
    <row r="1637" spans="1:13">
      <c r="A1637" s="167">
        <f>'Order Form'!A62</f>
        <v>100392</v>
      </c>
      <c r="B1637" s="167">
        <f>'Order Form'!A62</f>
        <v>100392</v>
      </c>
      <c r="C1637" s="168">
        <f t="shared" si="108"/>
        <v>100392</v>
      </c>
      <c r="D1637" s="164">
        <f>'Order Form'!$N$2</f>
        <v>0</v>
      </c>
      <c r="E1637" s="165">
        <f>'Order Form'!$N$11</f>
        <v>0</v>
      </c>
      <c r="F1637" s="165" t="str">
        <f>IF(ISBLANK('Order Form'!$N$12),"",'Order Form'!$N$12)</f>
        <v/>
      </c>
      <c r="G1637" s="165">
        <f t="shared" ca="1" si="111"/>
        <v>41493</v>
      </c>
      <c r="H1637" s="166">
        <f>'Order Form'!$N$13</f>
        <v>0</v>
      </c>
      <c r="I1637" s="169">
        <f>'Order Form'!F62</f>
        <v>11.75</v>
      </c>
      <c r="J1637" s="164">
        <f>'Order Form'!N62</f>
        <v>0</v>
      </c>
      <c r="K1637" s="164" t="str">
        <f t="shared" si="109"/>
        <v>F</v>
      </c>
      <c r="L1637" s="164">
        <f>IF('Pricing + Order Summary'!$O$13&gt;=5000,14,IF('Pricing + Order Summary'!$O$13&gt;=3500,15,IF('Pricing + Order Summary'!$O$13&gt;=2500,16,IF('Pricing + Order Summary'!$O$13&gt;=1000,23,21))))</f>
        <v>21</v>
      </c>
      <c r="M1637" s="164" t="str">
        <f t="shared" si="110"/>
        <v>SPR2014-4-0</v>
      </c>
    </row>
    <row r="1638" spans="1:13">
      <c r="A1638" s="167">
        <f>'Order Form'!A63</f>
        <v>100539</v>
      </c>
      <c r="B1638" s="167">
        <f>'Order Form'!A63</f>
        <v>100539</v>
      </c>
      <c r="C1638" s="168">
        <f t="shared" si="108"/>
        <v>100539</v>
      </c>
      <c r="D1638" s="164">
        <f>'Order Form'!$N$2</f>
        <v>0</v>
      </c>
      <c r="E1638" s="165">
        <f>'Order Form'!$N$11</f>
        <v>0</v>
      </c>
      <c r="F1638" s="165" t="str">
        <f>IF(ISBLANK('Order Form'!$N$12),"",'Order Form'!$N$12)</f>
        <v/>
      </c>
      <c r="G1638" s="165">
        <f t="shared" ca="1" si="111"/>
        <v>41493</v>
      </c>
      <c r="H1638" s="166">
        <f>'Order Form'!$N$13</f>
        <v>0</v>
      </c>
      <c r="I1638" s="169">
        <f>'Order Form'!F63</f>
        <v>11.5</v>
      </c>
      <c r="J1638" s="164">
        <f>'Order Form'!N63</f>
        <v>0</v>
      </c>
      <c r="K1638" s="164" t="str">
        <f t="shared" si="109"/>
        <v>F</v>
      </c>
      <c r="L1638" s="164">
        <f>IF('Pricing + Order Summary'!$O$13&gt;=5000,14,IF('Pricing + Order Summary'!$O$13&gt;=3500,15,IF('Pricing + Order Summary'!$O$13&gt;=2500,16,IF('Pricing + Order Summary'!$O$13&gt;=1000,23,21))))</f>
        <v>21</v>
      </c>
      <c r="M1638" s="164" t="str">
        <f t="shared" si="110"/>
        <v>SPR2014-4-0</v>
      </c>
    </row>
    <row r="1639" spans="1:13">
      <c r="A1639" s="167">
        <f>'Order Form'!A64</f>
        <v>100504</v>
      </c>
      <c r="B1639" s="167">
        <f>'Order Form'!A64</f>
        <v>100504</v>
      </c>
      <c r="C1639" s="168">
        <f t="shared" si="108"/>
        <v>100504</v>
      </c>
      <c r="D1639" s="164">
        <f>'Order Form'!$N$2</f>
        <v>0</v>
      </c>
      <c r="E1639" s="165">
        <f>'Order Form'!$N$11</f>
        <v>0</v>
      </c>
      <c r="F1639" s="165" t="str">
        <f>IF(ISBLANK('Order Form'!$N$12),"",'Order Form'!$N$12)</f>
        <v/>
      </c>
      <c r="G1639" s="165">
        <f t="shared" ca="1" si="111"/>
        <v>41493</v>
      </c>
      <c r="H1639" s="166">
        <f>'Order Form'!$N$13</f>
        <v>0</v>
      </c>
      <c r="I1639" s="169">
        <f>'Order Form'!F64</f>
        <v>11.5</v>
      </c>
      <c r="J1639" s="164">
        <f>'Order Form'!N64</f>
        <v>0</v>
      </c>
      <c r="K1639" s="164" t="str">
        <f t="shared" si="109"/>
        <v>F</v>
      </c>
      <c r="L1639" s="164">
        <f>IF('Pricing + Order Summary'!$O$13&gt;=5000,14,IF('Pricing + Order Summary'!$O$13&gt;=3500,15,IF('Pricing + Order Summary'!$O$13&gt;=2500,16,IF('Pricing + Order Summary'!$O$13&gt;=1000,23,21))))</f>
        <v>21</v>
      </c>
      <c r="M1639" s="164" t="str">
        <f t="shared" si="110"/>
        <v>SPR2014-4-0</v>
      </c>
    </row>
    <row r="1640" spans="1:13">
      <c r="A1640" s="167">
        <f>'Order Form'!A65</f>
        <v>100241</v>
      </c>
      <c r="B1640" s="167">
        <f>'Order Form'!A65</f>
        <v>100241</v>
      </c>
      <c r="C1640" s="168">
        <f t="shared" si="108"/>
        <v>100241</v>
      </c>
      <c r="D1640" s="164">
        <f>'Order Form'!$N$2</f>
        <v>0</v>
      </c>
      <c r="E1640" s="165">
        <f>'Order Form'!$N$11</f>
        <v>0</v>
      </c>
      <c r="F1640" s="165" t="str">
        <f>IF(ISBLANK('Order Form'!$N$12),"",'Order Form'!$N$12)</f>
        <v/>
      </c>
      <c r="G1640" s="165">
        <f t="shared" ca="1" si="111"/>
        <v>41493</v>
      </c>
      <c r="H1640" s="166">
        <f>'Order Form'!$N$13</f>
        <v>0</v>
      </c>
      <c r="I1640" s="169">
        <f>'Order Form'!F65</f>
        <v>11.5</v>
      </c>
      <c r="J1640" s="164">
        <f>'Order Form'!N65</f>
        <v>0</v>
      </c>
      <c r="K1640" s="164" t="str">
        <f t="shared" si="109"/>
        <v>F</v>
      </c>
      <c r="L1640" s="164">
        <f>IF('Pricing + Order Summary'!$O$13&gt;=5000,14,IF('Pricing + Order Summary'!$O$13&gt;=3500,15,IF('Pricing + Order Summary'!$O$13&gt;=2500,16,IF('Pricing + Order Summary'!$O$13&gt;=1000,23,21))))</f>
        <v>21</v>
      </c>
      <c r="M1640" s="164" t="str">
        <f t="shared" si="110"/>
        <v>SPR2014-4-0</v>
      </c>
    </row>
    <row r="1641" spans="1:13">
      <c r="A1641" s="167">
        <f>'Order Form'!A66</f>
        <v>100538</v>
      </c>
      <c r="B1641" s="167">
        <f>'Order Form'!A66</f>
        <v>100538</v>
      </c>
      <c r="C1641" s="168">
        <f t="shared" si="108"/>
        <v>100538</v>
      </c>
      <c r="D1641" s="164">
        <f>'Order Form'!$N$2</f>
        <v>0</v>
      </c>
      <c r="E1641" s="165">
        <f>'Order Form'!$N$11</f>
        <v>0</v>
      </c>
      <c r="F1641" s="165" t="str">
        <f>IF(ISBLANK('Order Form'!$N$12),"",'Order Form'!$N$12)</f>
        <v/>
      </c>
      <c r="G1641" s="165">
        <f t="shared" ca="1" si="111"/>
        <v>41493</v>
      </c>
      <c r="H1641" s="166">
        <f>'Order Form'!$N$13</f>
        <v>0</v>
      </c>
      <c r="I1641" s="169">
        <f>'Order Form'!F66</f>
        <v>11.5</v>
      </c>
      <c r="J1641" s="164">
        <f>'Order Form'!N66</f>
        <v>0</v>
      </c>
      <c r="K1641" s="164" t="str">
        <f t="shared" si="109"/>
        <v>F</v>
      </c>
      <c r="L1641" s="164">
        <f>IF('Pricing + Order Summary'!$O$13&gt;=5000,14,IF('Pricing + Order Summary'!$O$13&gt;=3500,15,IF('Pricing + Order Summary'!$O$13&gt;=2500,16,IF('Pricing + Order Summary'!$O$13&gt;=1000,23,21))))</f>
        <v>21</v>
      </c>
      <c r="M1641" s="164" t="str">
        <f t="shared" si="110"/>
        <v>SPR2014-4-0</v>
      </c>
    </row>
    <row r="1642" spans="1:13">
      <c r="A1642" s="167">
        <f>'Order Form'!A67</f>
        <v>100540</v>
      </c>
      <c r="B1642" s="167">
        <f>'Order Form'!A67</f>
        <v>100540</v>
      </c>
      <c r="C1642" s="168">
        <f t="shared" si="108"/>
        <v>100540</v>
      </c>
      <c r="D1642" s="164">
        <f>'Order Form'!$N$2</f>
        <v>0</v>
      </c>
      <c r="E1642" s="165">
        <f>'Order Form'!$N$11</f>
        <v>0</v>
      </c>
      <c r="F1642" s="165" t="str">
        <f>IF(ISBLANK('Order Form'!$N$12),"",'Order Form'!$N$12)</f>
        <v/>
      </c>
      <c r="G1642" s="165">
        <f t="shared" ca="1" si="111"/>
        <v>41493</v>
      </c>
      <c r="H1642" s="166">
        <f>'Order Form'!$N$13</f>
        <v>0</v>
      </c>
      <c r="I1642" s="169">
        <f>'Order Form'!F67</f>
        <v>11.5</v>
      </c>
      <c r="J1642" s="164">
        <f>'Order Form'!N67</f>
        <v>0</v>
      </c>
      <c r="K1642" s="164" t="str">
        <f t="shared" si="109"/>
        <v>F</v>
      </c>
      <c r="L1642" s="164">
        <f>IF('Pricing + Order Summary'!$O$13&gt;=5000,14,IF('Pricing + Order Summary'!$O$13&gt;=3500,15,IF('Pricing + Order Summary'!$O$13&gt;=2500,16,IF('Pricing + Order Summary'!$O$13&gt;=1000,23,21))))</f>
        <v>21</v>
      </c>
      <c r="M1642" s="164" t="str">
        <f t="shared" si="110"/>
        <v>SPR2014-4-0</v>
      </c>
    </row>
    <row r="1643" spans="1:13">
      <c r="A1643" s="167">
        <f>'Order Form'!A68</f>
        <v>100536</v>
      </c>
      <c r="B1643" s="167">
        <f>'Order Form'!A68</f>
        <v>100536</v>
      </c>
      <c r="C1643" s="168">
        <f t="shared" si="108"/>
        <v>100536</v>
      </c>
      <c r="D1643" s="164">
        <f>'Order Form'!$N$2</f>
        <v>0</v>
      </c>
      <c r="E1643" s="165">
        <f>'Order Form'!$N$11</f>
        <v>0</v>
      </c>
      <c r="F1643" s="165" t="str">
        <f>IF(ISBLANK('Order Form'!$N$12),"",'Order Form'!$N$12)</f>
        <v/>
      </c>
      <c r="G1643" s="165">
        <f t="shared" ca="1" si="111"/>
        <v>41493</v>
      </c>
      <c r="H1643" s="166">
        <f>'Order Form'!$N$13</f>
        <v>0</v>
      </c>
      <c r="I1643" s="169">
        <f>'Order Form'!F68</f>
        <v>11.5</v>
      </c>
      <c r="J1643" s="164">
        <f>'Order Form'!N68</f>
        <v>0</v>
      </c>
      <c r="K1643" s="164" t="str">
        <f t="shared" si="109"/>
        <v>F</v>
      </c>
      <c r="L1643" s="164">
        <f>IF('Pricing + Order Summary'!$O$13&gt;=5000,14,IF('Pricing + Order Summary'!$O$13&gt;=3500,15,IF('Pricing + Order Summary'!$O$13&gt;=2500,16,IF('Pricing + Order Summary'!$O$13&gt;=1000,23,21))))</f>
        <v>21</v>
      </c>
      <c r="M1643" s="164" t="str">
        <f t="shared" si="110"/>
        <v>SPR2014-4-0</v>
      </c>
    </row>
    <row r="1644" spans="1:13">
      <c r="A1644" s="167">
        <f>'Order Form'!A69</f>
        <v>100537</v>
      </c>
      <c r="B1644" s="167">
        <f>'Order Form'!A69</f>
        <v>100537</v>
      </c>
      <c r="C1644" s="168">
        <f t="shared" si="108"/>
        <v>100537</v>
      </c>
      <c r="D1644" s="164">
        <f>'Order Form'!$N$2</f>
        <v>0</v>
      </c>
      <c r="E1644" s="165">
        <f>'Order Form'!$N$11</f>
        <v>0</v>
      </c>
      <c r="F1644" s="165" t="str">
        <f>IF(ISBLANK('Order Form'!$N$12),"",'Order Form'!$N$12)</f>
        <v/>
      </c>
      <c r="G1644" s="165">
        <f t="shared" ca="1" si="111"/>
        <v>41493</v>
      </c>
      <c r="H1644" s="166">
        <f>'Order Form'!$N$13</f>
        <v>0</v>
      </c>
      <c r="I1644" s="169">
        <f>'Order Form'!F69</f>
        <v>11.5</v>
      </c>
      <c r="J1644" s="164">
        <f>'Order Form'!N69</f>
        <v>0</v>
      </c>
      <c r="K1644" s="164" t="str">
        <f t="shared" si="109"/>
        <v>F</v>
      </c>
      <c r="L1644" s="164">
        <f>IF('Pricing + Order Summary'!$O$13&gt;=5000,14,IF('Pricing + Order Summary'!$O$13&gt;=3500,15,IF('Pricing + Order Summary'!$O$13&gt;=2500,16,IF('Pricing + Order Summary'!$O$13&gt;=1000,23,21))))</f>
        <v>21</v>
      </c>
      <c r="M1644" s="164" t="str">
        <f t="shared" si="110"/>
        <v>SPR2014-4-0</v>
      </c>
    </row>
    <row r="1645" spans="1:13">
      <c r="A1645" s="167">
        <f>'Order Form'!A70</f>
        <v>100535</v>
      </c>
      <c r="B1645" s="167">
        <f>'Order Form'!A70</f>
        <v>100535</v>
      </c>
      <c r="C1645" s="168">
        <f t="shared" si="108"/>
        <v>100535</v>
      </c>
      <c r="D1645" s="164">
        <f>'Order Form'!$N$2</f>
        <v>0</v>
      </c>
      <c r="E1645" s="165">
        <f>'Order Form'!$N$11</f>
        <v>0</v>
      </c>
      <c r="F1645" s="165" t="str">
        <f>IF(ISBLANK('Order Form'!$N$12),"",'Order Form'!$N$12)</f>
        <v/>
      </c>
      <c r="G1645" s="165">
        <f t="shared" ca="1" si="111"/>
        <v>41493</v>
      </c>
      <c r="H1645" s="166">
        <f>'Order Form'!$N$13</f>
        <v>0</v>
      </c>
      <c r="I1645" s="169">
        <f>'Order Form'!F70</f>
        <v>11.5</v>
      </c>
      <c r="J1645" s="164">
        <f>'Order Form'!N70</f>
        <v>0</v>
      </c>
      <c r="K1645" s="164" t="str">
        <f t="shared" si="109"/>
        <v>F</v>
      </c>
      <c r="L1645" s="164">
        <f>IF('Pricing + Order Summary'!$O$13&gt;=5000,14,IF('Pricing + Order Summary'!$O$13&gt;=3500,15,IF('Pricing + Order Summary'!$O$13&gt;=2500,16,IF('Pricing + Order Summary'!$O$13&gt;=1000,23,21))))</f>
        <v>21</v>
      </c>
      <c r="M1645" s="164" t="str">
        <f t="shared" si="110"/>
        <v>SPR2014-4-0</v>
      </c>
    </row>
    <row r="1646" spans="1:13">
      <c r="A1646" s="167">
        <f>'Order Form'!A71</f>
        <v>100206</v>
      </c>
      <c r="B1646" s="167">
        <f>'Order Form'!A71</f>
        <v>100206</v>
      </c>
      <c r="C1646" s="168">
        <f t="shared" si="108"/>
        <v>100206</v>
      </c>
      <c r="D1646" s="164">
        <f>'Order Form'!$N$2</f>
        <v>0</v>
      </c>
      <c r="E1646" s="165">
        <f>'Order Form'!$N$11</f>
        <v>0</v>
      </c>
      <c r="F1646" s="165" t="str">
        <f>IF(ISBLANK('Order Form'!$N$12),"",'Order Form'!$N$12)</f>
        <v/>
      </c>
      <c r="G1646" s="165">
        <f t="shared" ca="1" si="111"/>
        <v>41493</v>
      </c>
      <c r="H1646" s="166">
        <f>'Order Form'!$N$13</f>
        <v>0</v>
      </c>
      <c r="I1646" s="169">
        <f>'Order Form'!F71</f>
        <v>11.5</v>
      </c>
      <c r="J1646" s="164">
        <f>'Order Form'!N71</f>
        <v>0</v>
      </c>
      <c r="K1646" s="164" t="str">
        <f t="shared" si="109"/>
        <v>F</v>
      </c>
      <c r="L1646" s="164">
        <f>IF('Pricing + Order Summary'!$O$13&gt;=5000,14,IF('Pricing + Order Summary'!$O$13&gt;=3500,15,IF('Pricing + Order Summary'!$O$13&gt;=2500,16,IF('Pricing + Order Summary'!$O$13&gt;=1000,23,21))))</f>
        <v>21</v>
      </c>
      <c r="M1646" s="164" t="str">
        <f t="shared" si="110"/>
        <v>SPR2014-4-0</v>
      </c>
    </row>
    <row r="1647" spans="1:13">
      <c r="A1647" s="167">
        <f>'Order Form'!A72</f>
        <v>100207</v>
      </c>
      <c r="B1647" s="167">
        <f>'Order Form'!A72</f>
        <v>100207</v>
      </c>
      <c r="C1647" s="168">
        <f t="shared" si="108"/>
        <v>100207</v>
      </c>
      <c r="D1647" s="164">
        <f>'Order Form'!$N$2</f>
        <v>0</v>
      </c>
      <c r="E1647" s="165">
        <f>'Order Form'!$N$11</f>
        <v>0</v>
      </c>
      <c r="F1647" s="165" t="str">
        <f>IF(ISBLANK('Order Form'!$N$12),"",'Order Form'!$N$12)</f>
        <v/>
      </c>
      <c r="G1647" s="165">
        <f t="shared" ca="1" si="111"/>
        <v>41493</v>
      </c>
      <c r="H1647" s="166">
        <f>'Order Form'!$N$13</f>
        <v>0</v>
      </c>
      <c r="I1647" s="169">
        <f>'Order Form'!F72</f>
        <v>11.5</v>
      </c>
      <c r="J1647" s="164">
        <f>'Order Form'!N72</f>
        <v>0</v>
      </c>
      <c r="K1647" s="164" t="str">
        <f t="shared" si="109"/>
        <v>F</v>
      </c>
      <c r="L1647" s="164">
        <f>IF('Pricing + Order Summary'!$O$13&gt;=5000,14,IF('Pricing + Order Summary'!$O$13&gt;=3500,15,IF('Pricing + Order Summary'!$O$13&gt;=2500,16,IF('Pricing + Order Summary'!$O$13&gt;=1000,23,21))))</f>
        <v>21</v>
      </c>
      <c r="M1647" s="164" t="str">
        <f t="shared" si="110"/>
        <v>SPR2014-4-0</v>
      </c>
    </row>
    <row r="1648" spans="1:13">
      <c r="A1648" s="167">
        <f>'Order Form'!A73</f>
        <v>100166</v>
      </c>
      <c r="B1648" s="167">
        <f>'Order Form'!A73</f>
        <v>100166</v>
      </c>
      <c r="C1648" s="168">
        <f t="shared" si="108"/>
        <v>100166</v>
      </c>
      <c r="D1648" s="164">
        <f>'Order Form'!$N$2</f>
        <v>0</v>
      </c>
      <c r="E1648" s="165">
        <f>'Order Form'!$N$11</f>
        <v>0</v>
      </c>
      <c r="F1648" s="165" t="str">
        <f>IF(ISBLANK('Order Form'!$N$12),"",'Order Form'!$N$12)</f>
        <v/>
      </c>
      <c r="G1648" s="165">
        <f t="shared" ca="1" si="111"/>
        <v>41493</v>
      </c>
      <c r="H1648" s="166">
        <f>'Order Form'!$N$13</f>
        <v>0</v>
      </c>
      <c r="I1648" s="169">
        <f>'Order Form'!F73</f>
        <v>11.5</v>
      </c>
      <c r="J1648" s="164">
        <f>'Order Form'!N73</f>
        <v>0</v>
      </c>
      <c r="K1648" s="164" t="str">
        <f t="shared" si="109"/>
        <v>F</v>
      </c>
      <c r="L1648" s="164">
        <f>IF('Pricing + Order Summary'!$O$13&gt;=5000,14,IF('Pricing + Order Summary'!$O$13&gt;=3500,15,IF('Pricing + Order Summary'!$O$13&gt;=2500,16,IF('Pricing + Order Summary'!$O$13&gt;=1000,23,21))))</f>
        <v>21</v>
      </c>
      <c r="M1648" s="164" t="str">
        <f t="shared" si="110"/>
        <v>SPR2014-4-0</v>
      </c>
    </row>
    <row r="1649" spans="1:13">
      <c r="A1649" s="167">
        <f>'Order Form'!A74</f>
        <v>100541</v>
      </c>
      <c r="B1649" s="167">
        <f>'Order Form'!A74</f>
        <v>100541</v>
      </c>
      <c r="C1649" s="168">
        <f t="shared" si="108"/>
        <v>100541</v>
      </c>
      <c r="D1649" s="164">
        <f>'Order Form'!$N$2</f>
        <v>0</v>
      </c>
      <c r="E1649" s="165">
        <f>'Order Form'!$N$11</f>
        <v>0</v>
      </c>
      <c r="F1649" s="165" t="str">
        <f>IF(ISBLANK('Order Form'!$N$12),"",'Order Form'!$N$12)</f>
        <v/>
      </c>
      <c r="G1649" s="165">
        <f t="shared" ca="1" si="111"/>
        <v>41493</v>
      </c>
      <c r="H1649" s="166">
        <f>'Order Form'!$N$13</f>
        <v>0</v>
      </c>
      <c r="I1649" s="169">
        <f>'Order Form'!F74</f>
        <v>11.5</v>
      </c>
      <c r="J1649" s="164">
        <f>'Order Form'!N74</f>
        <v>0</v>
      </c>
      <c r="K1649" s="164" t="str">
        <f t="shared" si="109"/>
        <v>F</v>
      </c>
      <c r="L1649" s="164">
        <f>IF('Pricing + Order Summary'!$O$13&gt;=5000,14,IF('Pricing + Order Summary'!$O$13&gt;=3500,15,IF('Pricing + Order Summary'!$O$13&gt;=2500,16,IF('Pricing + Order Summary'!$O$13&gt;=1000,23,21))))</f>
        <v>21</v>
      </c>
      <c r="M1649" s="164" t="str">
        <f t="shared" si="110"/>
        <v>SPR2014-4-0</v>
      </c>
    </row>
    <row r="1650" spans="1:13">
      <c r="A1650" s="167">
        <f>'Order Form'!A75</f>
        <v>100167</v>
      </c>
      <c r="B1650" s="167">
        <f>'Order Form'!A75</f>
        <v>100167</v>
      </c>
      <c r="C1650" s="168">
        <f t="shared" si="108"/>
        <v>100167</v>
      </c>
      <c r="D1650" s="164">
        <f>'Order Form'!$N$2</f>
        <v>0</v>
      </c>
      <c r="E1650" s="165">
        <f>'Order Form'!$N$11</f>
        <v>0</v>
      </c>
      <c r="F1650" s="165" t="str">
        <f>IF(ISBLANK('Order Form'!$N$12),"",'Order Form'!$N$12)</f>
        <v/>
      </c>
      <c r="G1650" s="165">
        <f t="shared" ca="1" si="111"/>
        <v>41493</v>
      </c>
      <c r="H1650" s="166">
        <f>'Order Form'!$N$13</f>
        <v>0</v>
      </c>
      <c r="I1650" s="169">
        <f>'Order Form'!F75</f>
        <v>11.5</v>
      </c>
      <c r="J1650" s="164">
        <f>'Order Form'!N75</f>
        <v>0</v>
      </c>
      <c r="K1650" s="164" t="str">
        <f t="shared" si="109"/>
        <v>F</v>
      </c>
      <c r="L1650" s="164">
        <f>IF('Pricing + Order Summary'!$O$13&gt;=5000,14,IF('Pricing + Order Summary'!$O$13&gt;=3500,15,IF('Pricing + Order Summary'!$O$13&gt;=2500,16,IF('Pricing + Order Summary'!$O$13&gt;=1000,23,21))))</f>
        <v>21</v>
      </c>
      <c r="M1650" s="164" t="str">
        <f t="shared" si="110"/>
        <v>SPR2014-4-0</v>
      </c>
    </row>
    <row r="1651" spans="1:13">
      <c r="A1651" s="167">
        <f>'Order Form'!A76</f>
        <v>100542</v>
      </c>
      <c r="B1651" s="167">
        <f>'Order Form'!A76</f>
        <v>100542</v>
      </c>
      <c r="C1651" s="168">
        <f t="shared" si="108"/>
        <v>100542</v>
      </c>
      <c r="D1651" s="164">
        <f>'Order Form'!$N$2</f>
        <v>0</v>
      </c>
      <c r="E1651" s="165">
        <f>'Order Form'!$N$11</f>
        <v>0</v>
      </c>
      <c r="F1651" s="165" t="str">
        <f>IF(ISBLANK('Order Form'!$N$12),"",'Order Form'!$N$12)</f>
        <v/>
      </c>
      <c r="G1651" s="165">
        <f t="shared" ca="1" si="111"/>
        <v>41493</v>
      </c>
      <c r="H1651" s="166">
        <f>'Order Form'!$N$13</f>
        <v>0</v>
      </c>
      <c r="I1651" s="169">
        <f>'Order Form'!F76</f>
        <v>11.5</v>
      </c>
      <c r="J1651" s="164">
        <f>'Order Form'!N76</f>
        <v>0</v>
      </c>
      <c r="K1651" s="164" t="str">
        <f t="shared" si="109"/>
        <v>F</v>
      </c>
      <c r="L1651" s="164">
        <f>IF('Pricing + Order Summary'!$O$13&gt;=5000,14,IF('Pricing + Order Summary'!$O$13&gt;=3500,15,IF('Pricing + Order Summary'!$O$13&gt;=2500,16,IF('Pricing + Order Summary'!$O$13&gt;=1000,23,21))))</f>
        <v>21</v>
      </c>
      <c r="M1651" s="164" t="str">
        <f t="shared" si="110"/>
        <v>SPR2014-4-0</v>
      </c>
    </row>
    <row r="1652" spans="1:13">
      <c r="A1652" s="167">
        <f>'Order Form'!A77</f>
        <v>100528</v>
      </c>
      <c r="B1652" s="167">
        <f>'Order Form'!A77</f>
        <v>100528</v>
      </c>
      <c r="C1652" s="168">
        <f t="shared" si="108"/>
        <v>100528</v>
      </c>
      <c r="D1652" s="164">
        <f>'Order Form'!$N$2</f>
        <v>0</v>
      </c>
      <c r="E1652" s="165">
        <f>'Order Form'!$N$11</f>
        <v>0</v>
      </c>
      <c r="F1652" s="165" t="str">
        <f>IF(ISBLANK('Order Form'!$N$12),"",'Order Form'!$N$12)</f>
        <v/>
      </c>
      <c r="G1652" s="165">
        <f t="shared" ca="1" si="111"/>
        <v>41493</v>
      </c>
      <c r="H1652" s="166">
        <f>'Order Form'!$N$13</f>
        <v>0</v>
      </c>
      <c r="I1652" s="169">
        <f>'Order Form'!F77</f>
        <v>11.5</v>
      </c>
      <c r="J1652" s="164">
        <f>'Order Form'!N77</f>
        <v>0</v>
      </c>
      <c r="K1652" s="164" t="str">
        <f t="shared" si="109"/>
        <v>F</v>
      </c>
      <c r="L1652" s="164">
        <f>IF('Pricing + Order Summary'!$O$13&gt;=5000,14,IF('Pricing + Order Summary'!$O$13&gt;=3500,15,IF('Pricing + Order Summary'!$O$13&gt;=2500,16,IF('Pricing + Order Summary'!$O$13&gt;=1000,23,21))))</f>
        <v>21</v>
      </c>
      <c r="M1652" s="164" t="str">
        <f t="shared" si="110"/>
        <v>SPR2014-4-0</v>
      </c>
    </row>
    <row r="1653" spans="1:13">
      <c r="A1653" s="167">
        <f>'Order Form'!A78</f>
        <v>100529</v>
      </c>
      <c r="B1653" s="167">
        <f>'Order Form'!A78</f>
        <v>100529</v>
      </c>
      <c r="C1653" s="168">
        <f t="shared" si="108"/>
        <v>100529</v>
      </c>
      <c r="D1653" s="164">
        <f>'Order Form'!$N$2</f>
        <v>0</v>
      </c>
      <c r="E1653" s="165">
        <f>'Order Form'!$N$11</f>
        <v>0</v>
      </c>
      <c r="F1653" s="165" t="str">
        <f>IF(ISBLANK('Order Form'!$N$12),"",'Order Form'!$N$12)</f>
        <v/>
      </c>
      <c r="G1653" s="165">
        <f t="shared" ca="1" si="111"/>
        <v>41493</v>
      </c>
      <c r="H1653" s="166">
        <f>'Order Form'!$N$13</f>
        <v>0</v>
      </c>
      <c r="I1653" s="169">
        <f>'Order Form'!F78</f>
        <v>11.5</v>
      </c>
      <c r="J1653" s="164">
        <f>'Order Form'!N78</f>
        <v>0</v>
      </c>
      <c r="K1653" s="164" t="str">
        <f t="shared" si="109"/>
        <v>F</v>
      </c>
      <c r="L1653" s="164">
        <f>IF('Pricing + Order Summary'!$O$13&gt;=5000,14,IF('Pricing + Order Summary'!$O$13&gt;=3500,15,IF('Pricing + Order Summary'!$O$13&gt;=2500,16,IF('Pricing + Order Summary'!$O$13&gt;=1000,23,21))))</f>
        <v>21</v>
      </c>
      <c r="M1653" s="164" t="str">
        <f t="shared" si="110"/>
        <v>SPR2014-4-0</v>
      </c>
    </row>
    <row r="1654" spans="1:13">
      <c r="A1654" s="167">
        <f>'Order Form'!A79</f>
        <v>100530</v>
      </c>
      <c r="B1654" s="167">
        <f>'Order Form'!A79</f>
        <v>100530</v>
      </c>
      <c r="C1654" s="168">
        <f t="shared" si="108"/>
        <v>100530</v>
      </c>
      <c r="D1654" s="164">
        <f>'Order Form'!$N$2</f>
        <v>0</v>
      </c>
      <c r="E1654" s="165">
        <f>'Order Form'!$N$11</f>
        <v>0</v>
      </c>
      <c r="F1654" s="165" t="str">
        <f>IF(ISBLANK('Order Form'!$N$12),"",'Order Form'!$N$12)</f>
        <v/>
      </c>
      <c r="G1654" s="165">
        <f t="shared" ca="1" si="111"/>
        <v>41493</v>
      </c>
      <c r="H1654" s="166">
        <f>'Order Form'!$N$13</f>
        <v>0</v>
      </c>
      <c r="I1654" s="169">
        <f>'Order Form'!F79</f>
        <v>11.5</v>
      </c>
      <c r="J1654" s="164">
        <f>'Order Form'!N79</f>
        <v>0</v>
      </c>
      <c r="K1654" s="164" t="str">
        <f t="shared" si="109"/>
        <v>F</v>
      </c>
      <c r="L1654" s="164">
        <f>IF('Pricing + Order Summary'!$O$13&gt;=5000,14,IF('Pricing + Order Summary'!$O$13&gt;=3500,15,IF('Pricing + Order Summary'!$O$13&gt;=2500,16,IF('Pricing + Order Summary'!$O$13&gt;=1000,23,21))))</f>
        <v>21</v>
      </c>
      <c r="M1654" s="164" t="str">
        <f t="shared" si="110"/>
        <v>SPR2014-4-0</v>
      </c>
    </row>
    <row r="1655" spans="1:13">
      <c r="A1655" s="167">
        <f>'Order Form'!A80</f>
        <v>100531</v>
      </c>
      <c r="B1655" s="167">
        <f>'Order Form'!A80</f>
        <v>100531</v>
      </c>
      <c r="C1655" s="168">
        <f t="shared" si="108"/>
        <v>100531</v>
      </c>
      <c r="D1655" s="164">
        <f>'Order Form'!$N$2</f>
        <v>0</v>
      </c>
      <c r="E1655" s="165">
        <f>'Order Form'!$N$11</f>
        <v>0</v>
      </c>
      <c r="F1655" s="165" t="str">
        <f>IF(ISBLANK('Order Form'!$N$12),"",'Order Form'!$N$12)</f>
        <v/>
      </c>
      <c r="G1655" s="165">
        <f t="shared" ca="1" si="111"/>
        <v>41493</v>
      </c>
      <c r="H1655" s="166">
        <f>'Order Form'!$N$13</f>
        <v>0</v>
      </c>
      <c r="I1655" s="169">
        <f>'Order Form'!F80</f>
        <v>11.5</v>
      </c>
      <c r="J1655" s="164">
        <f>'Order Form'!N80</f>
        <v>0</v>
      </c>
      <c r="K1655" s="164" t="str">
        <f t="shared" si="109"/>
        <v>F</v>
      </c>
      <c r="L1655" s="164">
        <f>IF('Pricing + Order Summary'!$O$13&gt;=5000,14,IF('Pricing + Order Summary'!$O$13&gt;=3500,15,IF('Pricing + Order Summary'!$O$13&gt;=2500,16,IF('Pricing + Order Summary'!$O$13&gt;=1000,23,21))))</f>
        <v>21</v>
      </c>
      <c r="M1655" s="164" t="str">
        <f t="shared" si="110"/>
        <v>SPR2014-4-0</v>
      </c>
    </row>
    <row r="1656" spans="1:13">
      <c r="A1656" s="167">
        <f>'Order Form'!A81</f>
        <v>100382</v>
      </c>
      <c r="B1656" s="167">
        <f>'Order Form'!A81</f>
        <v>100382</v>
      </c>
      <c r="C1656" s="168">
        <f t="shared" si="108"/>
        <v>100382</v>
      </c>
      <c r="D1656" s="164">
        <f>'Order Form'!$N$2</f>
        <v>0</v>
      </c>
      <c r="E1656" s="165">
        <f>'Order Form'!$N$11</f>
        <v>0</v>
      </c>
      <c r="F1656" s="165" t="str">
        <f>IF(ISBLANK('Order Form'!$N$12),"",'Order Form'!$N$12)</f>
        <v/>
      </c>
      <c r="G1656" s="165">
        <f t="shared" ca="1" si="111"/>
        <v>41493</v>
      </c>
      <c r="H1656" s="166">
        <f>'Order Form'!$N$13</f>
        <v>0</v>
      </c>
      <c r="I1656" s="169">
        <f>'Order Form'!F81</f>
        <v>11.5</v>
      </c>
      <c r="J1656" s="164">
        <f>'Order Form'!N81</f>
        <v>0</v>
      </c>
      <c r="K1656" s="164" t="str">
        <f t="shared" si="109"/>
        <v>F</v>
      </c>
      <c r="L1656" s="164">
        <f>IF('Pricing + Order Summary'!$O$13&gt;=5000,14,IF('Pricing + Order Summary'!$O$13&gt;=3500,15,IF('Pricing + Order Summary'!$O$13&gt;=2500,16,IF('Pricing + Order Summary'!$O$13&gt;=1000,23,21))))</f>
        <v>21</v>
      </c>
      <c r="M1656" s="164" t="str">
        <f t="shared" si="110"/>
        <v>SPR2014-4-0</v>
      </c>
    </row>
    <row r="1657" spans="1:13">
      <c r="A1657" s="167">
        <f>'Order Form'!A82</f>
        <v>100059</v>
      </c>
      <c r="B1657" s="167">
        <f>'Order Form'!A82</f>
        <v>100059</v>
      </c>
      <c r="C1657" s="168">
        <f t="shared" ref="C1657:C1720" si="112">IF(B1657=0,A1657,B1657)</f>
        <v>100059</v>
      </c>
      <c r="D1657" s="164">
        <f>'Order Form'!$N$2</f>
        <v>0</v>
      </c>
      <c r="E1657" s="165">
        <f>'Order Form'!$N$11</f>
        <v>0</v>
      </c>
      <c r="F1657" s="165" t="str">
        <f>IF(ISBLANK('Order Form'!$N$12),"",'Order Form'!$N$12)</f>
        <v/>
      </c>
      <c r="G1657" s="165">
        <f t="shared" ca="1" si="111"/>
        <v>41493</v>
      </c>
      <c r="H1657" s="166">
        <f>'Order Form'!$N$13</f>
        <v>0</v>
      </c>
      <c r="I1657" s="169">
        <f>'Order Form'!F82</f>
        <v>11.5</v>
      </c>
      <c r="J1657" s="164">
        <f>'Order Form'!N82</f>
        <v>0</v>
      </c>
      <c r="K1657" s="164" t="str">
        <f t="shared" ref="K1657:K1720" si="113">IF(J1657=0,"F","T")</f>
        <v>F</v>
      </c>
      <c r="L1657" s="164">
        <f>IF('Pricing + Order Summary'!$O$13&gt;=5000,14,IF('Pricing + Order Summary'!$O$13&gt;=3500,15,IF('Pricing + Order Summary'!$O$13&gt;=2500,16,IF('Pricing + Order Summary'!$O$13&gt;=1000,23,21))))</f>
        <v>21</v>
      </c>
      <c r="M1657" s="164" t="str">
        <f t="shared" ref="M1657:M1720" si="114">"SPR2014"&amp;"-4-"&amp;D1657</f>
        <v>SPR2014-4-0</v>
      </c>
    </row>
    <row r="1658" spans="1:13">
      <c r="A1658" s="167">
        <f>'Order Form'!A83</f>
        <v>100533</v>
      </c>
      <c r="B1658" s="167">
        <f>'Order Form'!A83</f>
        <v>100533</v>
      </c>
      <c r="C1658" s="168">
        <f t="shared" si="112"/>
        <v>100533</v>
      </c>
      <c r="D1658" s="164">
        <f>'Order Form'!$N$2</f>
        <v>0</v>
      </c>
      <c r="E1658" s="165">
        <f>'Order Form'!$N$11</f>
        <v>0</v>
      </c>
      <c r="F1658" s="165" t="str">
        <f>IF(ISBLANK('Order Form'!$N$12),"",'Order Form'!$N$12)</f>
        <v/>
      </c>
      <c r="G1658" s="165">
        <f t="shared" ca="1" si="111"/>
        <v>41493</v>
      </c>
      <c r="H1658" s="166">
        <f>'Order Form'!$N$13</f>
        <v>0</v>
      </c>
      <c r="I1658" s="169">
        <f>'Order Form'!F83</f>
        <v>11.5</v>
      </c>
      <c r="J1658" s="164">
        <f>'Order Form'!N83</f>
        <v>0</v>
      </c>
      <c r="K1658" s="164" t="str">
        <f t="shared" si="113"/>
        <v>F</v>
      </c>
      <c r="L1658" s="164">
        <f>IF('Pricing + Order Summary'!$O$13&gt;=5000,14,IF('Pricing + Order Summary'!$O$13&gt;=3500,15,IF('Pricing + Order Summary'!$O$13&gt;=2500,16,IF('Pricing + Order Summary'!$O$13&gt;=1000,23,21))))</f>
        <v>21</v>
      </c>
      <c r="M1658" s="164" t="str">
        <f t="shared" si="114"/>
        <v>SPR2014-4-0</v>
      </c>
    </row>
    <row r="1659" spans="1:13">
      <c r="A1659" s="167">
        <f>'Order Form'!A84</f>
        <v>100534</v>
      </c>
      <c r="B1659" s="167">
        <f>'Order Form'!A84</f>
        <v>100534</v>
      </c>
      <c r="C1659" s="168">
        <f t="shared" si="112"/>
        <v>100534</v>
      </c>
      <c r="D1659" s="164">
        <f>'Order Form'!$N$2</f>
        <v>0</v>
      </c>
      <c r="E1659" s="165">
        <f>'Order Form'!$N$11</f>
        <v>0</v>
      </c>
      <c r="F1659" s="165" t="str">
        <f>IF(ISBLANK('Order Form'!$N$12),"",'Order Form'!$N$12)</f>
        <v/>
      </c>
      <c r="G1659" s="165">
        <f t="shared" ca="1" si="111"/>
        <v>41493</v>
      </c>
      <c r="H1659" s="166">
        <f>'Order Form'!$N$13</f>
        <v>0</v>
      </c>
      <c r="I1659" s="169">
        <f>'Order Form'!F84</f>
        <v>11.5</v>
      </c>
      <c r="J1659" s="164">
        <f>'Order Form'!N84</f>
        <v>0</v>
      </c>
      <c r="K1659" s="164" t="str">
        <f t="shared" si="113"/>
        <v>F</v>
      </c>
      <c r="L1659" s="164">
        <f>IF('Pricing + Order Summary'!$O$13&gt;=5000,14,IF('Pricing + Order Summary'!$O$13&gt;=3500,15,IF('Pricing + Order Summary'!$O$13&gt;=2500,16,IF('Pricing + Order Summary'!$O$13&gt;=1000,23,21))))</f>
        <v>21</v>
      </c>
      <c r="M1659" s="164" t="str">
        <f t="shared" si="114"/>
        <v>SPR2014-4-0</v>
      </c>
    </row>
    <row r="1660" spans="1:13">
      <c r="A1660" s="167">
        <f>'Order Form'!A85</f>
        <v>100395</v>
      </c>
      <c r="B1660" s="167">
        <f>'Order Form'!A85</f>
        <v>100395</v>
      </c>
      <c r="C1660" s="168">
        <f t="shared" si="112"/>
        <v>100395</v>
      </c>
      <c r="D1660" s="164">
        <f>'Order Form'!$N$2</f>
        <v>0</v>
      </c>
      <c r="E1660" s="165">
        <f>'Order Form'!$N$11</f>
        <v>0</v>
      </c>
      <c r="F1660" s="165" t="str">
        <f>IF(ISBLANK('Order Form'!$N$12),"",'Order Form'!$N$12)</f>
        <v/>
      </c>
      <c r="G1660" s="165">
        <f t="shared" ca="1" si="111"/>
        <v>41493</v>
      </c>
      <c r="H1660" s="166">
        <f>'Order Form'!$N$13</f>
        <v>0</v>
      </c>
      <c r="I1660" s="169">
        <f>'Order Form'!F85</f>
        <v>11.5</v>
      </c>
      <c r="J1660" s="164">
        <f>'Order Form'!N85</f>
        <v>0</v>
      </c>
      <c r="K1660" s="164" t="str">
        <f t="shared" si="113"/>
        <v>F</v>
      </c>
      <c r="L1660" s="164">
        <f>IF('Pricing + Order Summary'!$O$13&gt;=5000,14,IF('Pricing + Order Summary'!$O$13&gt;=3500,15,IF('Pricing + Order Summary'!$O$13&gt;=2500,16,IF('Pricing + Order Summary'!$O$13&gt;=1000,23,21))))</f>
        <v>21</v>
      </c>
      <c r="M1660" s="164" t="str">
        <f t="shared" si="114"/>
        <v>SPR2014-4-0</v>
      </c>
    </row>
    <row r="1661" spans="1:13">
      <c r="A1661" s="167">
        <f>'Order Form'!A86</f>
        <v>107708</v>
      </c>
      <c r="B1661" s="167">
        <f>'Order Form'!A86</f>
        <v>107708</v>
      </c>
      <c r="C1661" s="168">
        <f t="shared" si="112"/>
        <v>107708</v>
      </c>
      <c r="D1661" s="164">
        <f>'Order Form'!$N$2</f>
        <v>0</v>
      </c>
      <c r="E1661" s="165">
        <f>'Order Form'!$N$11</f>
        <v>0</v>
      </c>
      <c r="F1661" s="165" t="str">
        <f>IF(ISBLANK('Order Form'!$N$12),"",'Order Form'!$N$12)</f>
        <v/>
      </c>
      <c r="G1661" s="165">
        <f t="shared" ca="1" si="111"/>
        <v>41493</v>
      </c>
      <c r="H1661" s="166">
        <f>'Order Form'!$N$13</f>
        <v>0</v>
      </c>
      <c r="I1661" s="169">
        <f>'Order Form'!F86</f>
        <v>11.5</v>
      </c>
      <c r="J1661" s="164">
        <f>'Order Form'!N86</f>
        <v>0</v>
      </c>
      <c r="K1661" s="164" t="str">
        <f t="shared" si="113"/>
        <v>F</v>
      </c>
      <c r="L1661" s="164">
        <f>IF('Pricing + Order Summary'!$O$13&gt;=5000,14,IF('Pricing + Order Summary'!$O$13&gt;=3500,15,IF('Pricing + Order Summary'!$O$13&gt;=2500,16,IF('Pricing + Order Summary'!$O$13&gt;=1000,23,21))))</f>
        <v>21</v>
      </c>
      <c r="M1661" s="164" t="str">
        <f t="shared" si="114"/>
        <v>SPR2014-4-0</v>
      </c>
    </row>
    <row r="1662" spans="1:13">
      <c r="A1662" s="167">
        <f>'Order Form'!A87</f>
        <v>100008</v>
      </c>
      <c r="B1662" s="167">
        <f>'Order Form'!A87</f>
        <v>100008</v>
      </c>
      <c r="C1662" s="168">
        <f t="shared" si="112"/>
        <v>100008</v>
      </c>
      <c r="D1662" s="164">
        <f>'Order Form'!$N$2</f>
        <v>0</v>
      </c>
      <c r="E1662" s="165">
        <f>'Order Form'!$N$11</f>
        <v>0</v>
      </c>
      <c r="F1662" s="165" t="str">
        <f>IF(ISBLANK('Order Form'!$N$12),"",'Order Form'!$N$12)</f>
        <v/>
      </c>
      <c r="G1662" s="165">
        <f t="shared" ca="1" si="111"/>
        <v>41493</v>
      </c>
      <c r="H1662" s="166">
        <f>'Order Form'!$N$13</f>
        <v>0</v>
      </c>
      <c r="I1662" s="169">
        <f>'Order Form'!F87</f>
        <v>11.5</v>
      </c>
      <c r="J1662" s="164">
        <f>'Order Form'!N87</f>
        <v>0</v>
      </c>
      <c r="K1662" s="164" t="str">
        <f t="shared" si="113"/>
        <v>F</v>
      </c>
      <c r="L1662" s="164">
        <f>IF('Pricing + Order Summary'!$O$13&gt;=5000,14,IF('Pricing + Order Summary'!$O$13&gt;=3500,15,IF('Pricing + Order Summary'!$O$13&gt;=2500,16,IF('Pricing + Order Summary'!$O$13&gt;=1000,23,21))))</f>
        <v>21</v>
      </c>
      <c r="M1662" s="164" t="str">
        <f t="shared" si="114"/>
        <v>SPR2014-4-0</v>
      </c>
    </row>
    <row r="1663" spans="1:13">
      <c r="A1663" s="167">
        <f>'Order Form'!A88</f>
        <v>100009</v>
      </c>
      <c r="B1663" s="167">
        <f>'Order Form'!A88</f>
        <v>100009</v>
      </c>
      <c r="C1663" s="168">
        <f t="shared" si="112"/>
        <v>100009</v>
      </c>
      <c r="D1663" s="164">
        <f>'Order Form'!$N$2</f>
        <v>0</v>
      </c>
      <c r="E1663" s="165">
        <f>'Order Form'!$N$11</f>
        <v>0</v>
      </c>
      <c r="F1663" s="165" t="str">
        <f>IF(ISBLANK('Order Form'!$N$12),"",'Order Form'!$N$12)</f>
        <v/>
      </c>
      <c r="G1663" s="165">
        <f t="shared" ca="1" si="111"/>
        <v>41493</v>
      </c>
      <c r="H1663" s="166">
        <f>'Order Form'!$N$13</f>
        <v>0</v>
      </c>
      <c r="I1663" s="169">
        <f>'Order Form'!F88</f>
        <v>11.5</v>
      </c>
      <c r="J1663" s="164">
        <f>'Order Form'!N88</f>
        <v>0</v>
      </c>
      <c r="K1663" s="164" t="str">
        <f t="shared" si="113"/>
        <v>F</v>
      </c>
      <c r="L1663" s="164">
        <f>IF('Pricing + Order Summary'!$O$13&gt;=5000,14,IF('Pricing + Order Summary'!$O$13&gt;=3500,15,IF('Pricing + Order Summary'!$O$13&gt;=2500,16,IF('Pricing + Order Summary'!$O$13&gt;=1000,23,21))))</f>
        <v>21</v>
      </c>
      <c r="M1663" s="164" t="str">
        <f t="shared" si="114"/>
        <v>SPR2014-4-0</v>
      </c>
    </row>
    <row r="1664" spans="1:13">
      <c r="A1664" s="167">
        <f>'Order Form'!A89</f>
        <v>107723</v>
      </c>
      <c r="B1664" s="167">
        <f>'Order Form'!A89</f>
        <v>107723</v>
      </c>
      <c r="C1664" s="168">
        <f t="shared" si="112"/>
        <v>107723</v>
      </c>
      <c r="D1664" s="164">
        <f>'Order Form'!$N$2</f>
        <v>0</v>
      </c>
      <c r="E1664" s="165">
        <f>'Order Form'!$N$11</f>
        <v>0</v>
      </c>
      <c r="F1664" s="165" t="str">
        <f>IF(ISBLANK('Order Form'!$N$12),"",'Order Form'!$N$12)</f>
        <v/>
      </c>
      <c r="G1664" s="165">
        <f t="shared" ca="1" si="111"/>
        <v>41493</v>
      </c>
      <c r="H1664" s="166">
        <f>'Order Form'!$N$13</f>
        <v>0</v>
      </c>
      <c r="I1664" s="169">
        <f>'Order Form'!F89</f>
        <v>11.75</v>
      </c>
      <c r="J1664" s="164">
        <f>'Order Form'!N89</f>
        <v>0</v>
      </c>
      <c r="K1664" s="164" t="str">
        <f t="shared" si="113"/>
        <v>F</v>
      </c>
      <c r="L1664" s="164">
        <f>IF('Pricing + Order Summary'!$O$13&gt;=5000,14,IF('Pricing + Order Summary'!$O$13&gt;=3500,15,IF('Pricing + Order Summary'!$O$13&gt;=2500,16,IF('Pricing + Order Summary'!$O$13&gt;=1000,23,21))))</f>
        <v>21</v>
      </c>
      <c r="M1664" s="164" t="str">
        <f t="shared" si="114"/>
        <v>SPR2014-4-0</v>
      </c>
    </row>
    <row r="1665" spans="1:13">
      <c r="A1665" s="167">
        <f>'Order Form'!A90</f>
        <v>107722</v>
      </c>
      <c r="B1665" s="167">
        <f>'Order Form'!A90</f>
        <v>107722</v>
      </c>
      <c r="C1665" s="168">
        <f t="shared" si="112"/>
        <v>107722</v>
      </c>
      <c r="D1665" s="164">
        <f>'Order Form'!$N$2</f>
        <v>0</v>
      </c>
      <c r="E1665" s="165">
        <f>'Order Form'!$N$11</f>
        <v>0</v>
      </c>
      <c r="F1665" s="165" t="str">
        <f>IF(ISBLANK('Order Form'!$N$12),"",'Order Form'!$N$12)</f>
        <v/>
      </c>
      <c r="G1665" s="165">
        <f t="shared" ca="1" si="111"/>
        <v>41493</v>
      </c>
      <c r="H1665" s="166">
        <f>'Order Form'!$N$13</f>
        <v>0</v>
      </c>
      <c r="I1665" s="169">
        <f>'Order Form'!F90</f>
        <v>11.75</v>
      </c>
      <c r="J1665" s="164">
        <f>'Order Form'!N90</f>
        <v>0</v>
      </c>
      <c r="K1665" s="164" t="str">
        <f t="shared" si="113"/>
        <v>F</v>
      </c>
      <c r="L1665" s="164">
        <f>IF('Pricing + Order Summary'!$O$13&gt;=5000,14,IF('Pricing + Order Summary'!$O$13&gt;=3500,15,IF('Pricing + Order Summary'!$O$13&gt;=2500,16,IF('Pricing + Order Summary'!$O$13&gt;=1000,23,21))))</f>
        <v>21</v>
      </c>
      <c r="M1665" s="164" t="str">
        <f t="shared" si="114"/>
        <v>SPR2014-4-0</v>
      </c>
    </row>
    <row r="1666" spans="1:13">
      <c r="A1666" s="167">
        <f>'Order Form'!A91</f>
        <v>107721</v>
      </c>
      <c r="B1666" s="167">
        <f>'Order Form'!A91</f>
        <v>107721</v>
      </c>
      <c r="C1666" s="168">
        <f t="shared" si="112"/>
        <v>107721</v>
      </c>
      <c r="D1666" s="164">
        <f>'Order Form'!$N$2</f>
        <v>0</v>
      </c>
      <c r="E1666" s="165">
        <f>'Order Form'!$N$11</f>
        <v>0</v>
      </c>
      <c r="F1666" s="165" t="str">
        <f>IF(ISBLANK('Order Form'!$N$12),"",'Order Form'!$N$12)</f>
        <v/>
      </c>
      <c r="G1666" s="165">
        <f t="shared" ref="G1666:G1729" ca="1" si="115">TODAY()</f>
        <v>41493</v>
      </c>
      <c r="H1666" s="166">
        <f>'Order Form'!$N$13</f>
        <v>0</v>
      </c>
      <c r="I1666" s="169">
        <f>'Order Form'!F91</f>
        <v>11.75</v>
      </c>
      <c r="J1666" s="164">
        <f>'Order Form'!N91</f>
        <v>0</v>
      </c>
      <c r="K1666" s="164" t="str">
        <f t="shared" si="113"/>
        <v>F</v>
      </c>
      <c r="L1666" s="164">
        <f>IF('Pricing + Order Summary'!$O$13&gt;=5000,14,IF('Pricing + Order Summary'!$O$13&gt;=3500,15,IF('Pricing + Order Summary'!$O$13&gt;=2500,16,IF('Pricing + Order Summary'!$O$13&gt;=1000,23,21))))</f>
        <v>21</v>
      </c>
      <c r="M1666" s="164" t="str">
        <f t="shared" si="114"/>
        <v>SPR2014-4-0</v>
      </c>
    </row>
    <row r="1667" spans="1:13">
      <c r="A1667" s="167">
        <f>'Order Form'!A92</f>
        <v>107724</v>
      </c>
      <c r="B1667" s="167">
        <f>'Order Form'!A92</f>
        <v>107724</v>
      </c>
      <c r="C1667" s="168">
        <f t="shared" si="112"/>
        <v>107724</v>
      </c>
      <c r="D1667" s="164">
        <f>'Order Form'!$N$2</f>
        <v>0</v>
      </c>
      <c r="E1667" s="165">
        <f>'Order Form'!$N$11</f>
        <v>0</v>
      </c>
      <c r="F1667" s="165" t="str">
        <f>IF(ISBLANK('Order Form'!$N$12),"",'Order Form'!$N$12)</f>
        <v/>
      </c>
      <c r="G1667" s="165">
        <f t="shared" ca="1" si="115"/>
        <v>41493</v>
      </c>
      <c r="H1667" s="166">
        <f>'Order Form'!$N$13</f>
        <v>0</v>
      </c>
      <c r="I1667" s="169">
        <f>'Order Form'!F92</f>
        <v>11.75</v>
      </c>
      <c r="J1667" s="164">
        <f>'Order Form'!N92</f>
        <v>0</v>
      </c>
      <c r="K1667" s="164" t="str">
        <f t="shared" si="113"/>
        <v>F</v>
      </c>
      <c r="L1667" s="164">
        <f>IF('Pricing + Order Summary'!$O$13&gt;=5000,14,IF('Pricing + Order Summary'!$O$13&gt;=3500,15,IF('Pricing + Order Summary'!$O$13&gt;=2500,16,IF('Pricing + Order Summary'!$O$13&gt;=1000,23,21))))</f>
        <v>21</v>
      </c>
      <c r="M1667" s="164" t="str">
        <f t="shared" si="114"/>
        <v>SPR2014-4-0</v>
      </c>
    </row>
    <row r="1668" spans="1:13">
      <c r="A1668" s="167">
        <f>'Order Form'!A93</f>
        <v>100384</v>
      </c>
      <c r="B1668" s="167">
        <f>'Order Form'!A93</f>
        <v>100384</v>
      </c>
      <c r="C1668" s="168">
        <f t="shared" si="112"/>
        <v>100384</v>
      </c>
      <c r="D1668" s="164">
        <f>'Order Form'!$N$2</f>
        <v>0</v>
      </c>
      <c r="E1668" s="165">
        <f>'Order Form'!$N$11</f>
        <v>0</v>
      </c>
      <c r="F1668" s="165" t="str">
        <f>IF(ISBLANK('Order Form'!$N$12),"",'Order Form'!$N$12)</f>
        <v/>
      </c>
      <c r="G1668" s="165">
        <f t="shared" ca="1" si="115"/>
        <v>41493</v>
      </c>
      <c r="H1668" s="166">
        <f>'Order Form'!$N$13</f>
        <v>0</v>
      </c>
      <c r="I1668" s="169">
        <f>'Order Form'!F93</f>
        <v>11.5</v>
      </c>
      <c r="J1668" s="164">
        <f>'Order Form'!N93</f>
        <v>0</v>
      </c>
      <c r="K1668" s="164" t="str">
        <f t="shared" si="113"/>
        <v>F</v>
      </c>
      <c r="L1668" s="164">
        <f>IF('Pricing + Order Summary'!$O$13&gt;=5000,14,IF('Pricing + Order Summary'!$O$13&gt;=3500,15,IF('Pricing + Order Summary'!$O$13&gt;=2500,16,IF('Pricing + Order Summary'!$O$13&gt;=1000,23,21))))</f>
        <v>21</v>
      </c>
      <c r="M1668" s="164" t="str">
        <f t="shared" si="114"/>
        <v>SPR2014-4-0</v>
      </c>
    </row>
    <row r="1669" spans="1:13">
      <c r="A1669" s="167">
        <f>'Order Form'!A94</f>
        <v>100532</v>
      </c>
      <c r="B1669" s="167">
        <f>'Order Form'!A94</f>
        <v>100532</v>
      </c>
      <c r="C1669" s="168">
        <f t="shared" si="112"/>
        <v>100532</v>
      </c>
      <c r="D1669" s="164">
        <f>'Order Form'!$N$2</f>
        <v>0</v>
      </c>
      <c r="E1669" s="165">
        <f>'Order Form'!$N$11</f>
        <v>0</v>
      </c>
      <c r="F1669" s="165" t="str">
        <f>IF(ISBLANK('Order Form'!$N$12),"",'Order Form'!$N$12)</f>
        <v/>
      </c>
      <c r="G1669" s="165">
        <f t="shared" ca="1" si="115"/>
        <v>41493</v>
      </c>
      <c r="H1669" s="166">
        <f>'Order Form'!$N$13</f>
        <v>0</v>
      </c>
      <c r="I1669" s="169">
        <f>'Order Form'!F94</f>
        <v>11.5</v>
      </c>
      <c r="J1669" s="164">
        <f>'Order Form'!N94</f>
        <v>0</v>
      </c>
      <c r="K1669" s="164" t="str">
        <f t="shared" si="113"/>
        <v>F</v>
      </c>
      <c r="L1669" s="164">
        <f>IF('Pricing + Order Summary'!$O$13&gt;=5000,14,IF('Pricing + Order Summary'!$O$13&gt;=3500,15,IF('Pricing + Order Summary'!$O$13&gt;=2500,16,IF('Pricing + Order Summary'!$O$13&gt;=1000,23,21))))</f>
        <v>21</v>
      </c>
      <c r="M1669" s="164" t="str">
        <f t="shared" si="114"/>
        <v>SPR2014-4-0</v>
      </c>
    </row>
    <row r="1670" spans="1:13">
      <c r="A1670" s="167">
        <f>'Order Form'!A95</f>
        <v>107711</v>
      </c>
      <c r="B1670" s="167">
        <f>'Order Form'!A95</f>
        <v>107711</v>
      </c>
      <c r="C1670" s="168">
        <f t="shared" si="112"/>
        <v>107711</v>
      </c>
      <c r="D1670" s="164">
        <f>'Order Form'!$N$2</f>
        <v>0</v>
      </c>
      <c r="E1670" s="165">
        <f>'Order Form'!$N$11</f>
        <v>0</v>
      </c>
      <c r="F1670" s="165" t="str">
        <f>IF(ISBLANK('Order Form'!$N$12),"",'Order Form'!$N$12)</f>
        <v/>
      </c>
      <c r="G1670" s="165">
        <f t="shared" ca="1" si="115"/>
        <v>41493</v>
      </c>
      <c r="H1670" s="166">
        <f>'Order Form'!$N$13</f>
        <v>0</v>
      </c>
      <c r="I1670" s="169">
        <f>'Order Form'!F95</f>
        <v>11.5</v>
      </c>
      <c r="J1670" s="164">
        <f>'Order Form'!N95</f>
        <v>0</v>
      </c>
      <c r="K1670" s="164" t="str">
        <f t="shared" si="113"/>
        <v>F</v>
      </c>
      <c r="L1670" s="164">
        <f>IF('Pricing + Order Summary'!$O$13&gt;=5000,14,IF('Pricing + Order Summary'!$O$13&gt;=3500,15,IF('Pricing + Order Summary'!$O$13&gt;=2500,16,IF('Pricing + Order Summary'!$O$13&gt;=1000,23,21))))</f>
        <v>21</v>
      </c>
      <c r="M1670" s="164" t="str">
        <f t="shared" si="114"/>
        <v>SPR2014-4-0</v>
      </c>
    </row>
    <row r="1671" spans="1:13">
      <c r="A1671" s="167">
        <f>'Order Form'!A96</f>
        <v>107719</v>
      </c>
      <c r="B1671" s="167">
        <f>'Order Form'!A96</f>
        <v>107719</v>
      </c>
      <c r="C1671" s="168">
        <f t="shared" si="112"/>
        <v>107719</v>
      </c>
      <c r="D1671" s="164">
        <f>'Order Form'!$N$2</f>
        <v>0</v>
      </c>
      <c r="E1671" s="165">
        <f>'Order Form'!$N$11</f>
        <v>0</v>
      </c>
      <c r="F1671" s="165" t="str">
        <f>IF(ISBLANK('Order Form'!$N$12),"",'Order Form'!$N$12)</f>
        <v/>
      </c>
      <c r="G1671" s="165">
        <f t="shared" ca="1" si="115"/>
        <v>41493</v>
      </c>
      <c r="H1671" s="166">
        <f>'Order Form'!$N$13</f>
        <v>0</v>
      </c>
      <c r="I1671" s="169">
        <f>'Order Form'!F96</f>
        <v>11.5</v>
      </c>
      <c r="J1671" s="164">
        <f>'Order Form'!N96</f>
        <v>0</v>
      </c>
      <c r="K1671" s="164" t="str">
        <f t="shared" si="113"/>
        <v>F</v>
      </c>
      <c r="L1671" s="164">
        <f>IF('Pricing + Order Summary'!$O$13&gt;=5000,14,IF('Pricing + Order Summary'!$O$13&gt;=3500,15,IF('Pricing + Order Summary'!$O$13&gt;=2500,16,IF('Pricing + Order Summary'!$O$13&gt;=1000,23,21))))</f>
        <v>21</v>
      </c>
      <c r="M1671" s="164" t="str">
        <f t="shared" si="114"/>
        <v>SPR2014-4-0</v>
      </c>
    </row>
    <row r="1672" spans="1:13">
      <c r="A1672" s="167">
        <f>'Order Form'!A97</f>
        <v>107707</v>
      </c>
      <c r="B1672" s="167">
        <f>'Order Form'!A97</f>
        <v>107707</v>
      </c>
      <c r="C1672" s="168">
        <f t="shared" si="112"/>
        <v>107707</v>
      </c>
      <c r="D1672" s="164">
        <f>'Order Form'!$N$2</f>
        <v>0</v>
      </c>
      <c r="E1672" s="165">
        <f>'Order Form'!$N$11</f>
        <v>0</v>
      </c>
      <c r="F1672" s="165" t="str">
        <f>IF(ISBLANK('Order Form'!$N$12),"",'Order Form'!$N$12)</f>
        <v/>
      </c>
      <c r="G1672" s="165">
        <f t="shared" ca="1" si="115"/>
        <v>41493</v>
      </c>
      <c r="H1672" s="166">
        <f>'Order Form'!$N$13</f>
        <v>0</v>
      </c>
      <c r="I1672" s="169">
        <f>'Order Form'!F97</f>
        <v>11.5</v>
      </c>
      <c r="J1672" s="164">
        <f>'Order Form'!N97</f>
        <v>0</v>
      </c>
      <c r="K1672" s="164" t="str">
        <f t="shared" si="113"/>
        <v>F</v>
      </c>
      <c r="L1672" s="164">
        <f>IF('Pricing + Order Summary'!$O$13&gt;=5000,14,IF('Pricing + Order Summary'!$O$13&gt;=3500,15,IF('Pricing + Order Summary'!$O$13&gt;=2500,16,IF('Pricing + Order Summary'!$O$13&gt;=1000,23,21))))</f>
        <v>21</v>
      </c>
      <c r="M1672" s="164" t="str">
        <f t="shared" si="114"/>
        <v>SPR2014-4-0</v>
      </c>
    </row>
    <row r="1673" spans="1:13">
      <c r="A1673" s="167">
        <f>'Order Form'!A98</f>
        <v>107705</v>
      </c>
      <c r="B1673" s="167">
        <f>'Order Form'!A98</f>
        <v>107705</v>
      </c>
      <c r="C1673" s="168">
        <f t="shared" si="112"/>
        <v>107705</v>
      </c>
      <c r="D1673" s="164">
        <f>'Order Form'!$N$2</f>
        <v>0</v>
      </c>
      <c r="E1673" s="165">
        <f>'Order Form'!$N$11</f>
        <v>0</v>
      </c>
      <c r="F1673" s="165" t="str">
        <f>IF(ISBLANK('Order Form'!$N$12),"",'Order Form'!$N$12)</f>
        <v/>
      </c>
      <c r="G1673" s="165">
        <f t="shared" ca="1" si="115"/>
        <v>41493</v>
      </c>
      <c r="H1673" s="166">
        <f>'Order Form'!$N$13</f>
        <v>0</v>
      </c>
      <c r="I1673" s="169">
        <f>'Order Form'!F98</f>
        <v>11.5</v>
      </c>
      <c r="J1673" s="164">
        <f>'Order Form'!N98</f>
        <v>0</v>
      </c>
      <c r="K1673" s="164" t="str">
        <f t="shared" si="113"/>
        <v>F</v>
      </c>
      <c r="L1673" s="164">
        <f>IF('Pricing + Order Summary'!$O$13&gt;=5000,14,IF('Pricing + Order Summary'!$O$13&gt;=3500,15,IF('Pricing + Order Summary'!$O$13&gt;=2500,16,IF('Pricing + Order Summary'!$O$13&gt;=1000,23,21))))</f>
        <v>21</v>
      </c>
      <c r="M1673" s="164" t="str">
        <f t="shared" si="114"/>
        <v>SPR2014-4-0</v>
      </c>
    </row>
    <row r="1674" spans="1:13">
      <c r="A1674" s="167">
        <f>'Order Form'!A99</f>
        <v>107706</v>
      </c>
      <c r="B1674" s="167">
        <f>'Order Form'!A99</f>
        <v>107706</v>
      </c>
      <c r="C1674" s="168">
        <f t="shared" si="112"/>
        <v>107706</v>
      </c>
      <c r="D1674" s="164">
        <f>'Order Form'!$N$2</f>
        <v>0</v>
      </c>
      <c r="E1674" s="165">
        <f>'Order Form'!$N$11</f>
        <v>0</v>
      </c>
      <c r="F1674" s="165" t="str">
        <f>IF(ISBLANK('Order Form'!$N$12),"",'Order Form'!$N$12)</f>
        <v/>
      </c>
      <c r="G1674" s="165">
        <f t="shared" ca="1" si="115"/>
        <v>41493</v>
      </c>
      <c r="H1674" s="166">
        <f>'Order Form'!$N$13</f>
        <v>0</v>
      </c>
      <c r="I1674" s="169">
        <f>'Order Form'!F99</f>
        <v>11.5</v>
      </c>
      <c r="J1674" s="164">
        <f>'Order Form'!N99</f>
        <v>0</v>
      </c>
      <c r="K1674" s="164" t="str">
        <f t="shared" si="113"/>
        <v>F</v>
      </c>
      <c r="L1674" s="164">
        <f>IF('Pricing + Order Summary'!$O$13&gt;=5000,14,IF('Pricing + Order Summary'!$O$13&gt;=3500,15,IF('Pricing + Order Summary'!$O$13&gt;=2500,16,IF('Pricing + Order Summary'!$O$13&gt;=1000,23,21))))</f>
        <v>21</v>
      </c>
      <c r="M1674" s="164" t="str">
        <f t="shared" si="114"/>
        <v>SPR2014-4-0</v>
      </c>
    </row>
    <row r="1675" spans="1:13">
      <c r="A1675" s="167">
        <f>'Order Form'!A100</f>
        <v>100515</v>
      </c>
      <c r="B1675" s="167">
        <f>'Order Form'!A100</f>
        <v>100515</v>
      </c>
      <c r="C1675" s="168">
        <f t="shared" si="112"/>
        <v>100515</v>
      </c>
      <c r="D1675" s="164">
        <f>'Order Form'!$N$2</f>
        <v>0</v>
      </c>
      <c r="E1675" s="165">
        <f>'Order Form'!$N$11</f>
        <v>0</v>
      </c>
      <c r="F1675" s="165" t="str">
        <f>IF(ISBLANK('Order Form'!$N$12),"",'Order Form'!$N$12)</f>
        <v/>
      </c>
      <c r="G1675" s="165">
        <f t="shared" ca="1" si="115"/>
        <v>41493</v>
      </c>
      <c r="H1675" s="166">
        <f>'Order Form'!$N$13</f>
        <v>0</v>
      </c>
      <c r="I1675" s="169">
        <f>'Order Form'!F100</f>
        <v>11.5</v>
      </c>
      <c r="J1675" s="164">
        <f>'Order Form'!N100</f>
        <v>0</v>
      </c>
      <c r="K1675" s="164" t="str">
        <f t="shared" si="113"/>
        <v>F</v>
      </c>
      <c r="L1675" s="164">
        <f>IF('Pricing + Order Summary'!$O$13&gt;=5000,14,IF('Pricing + Order Summary'!$O$13&gt;=3500,15,IF('Pricing + Order Summary'!$O$13&gt;=2500,16,IF('Pricing + Order Summary'!$O$13&gt;=1000,23,21))))</f>
        <v>21</v>
      </c>
      <c r="M1675" s="164" t="str">
        <f t="shared" si="114"/>
        <v>SPR2014-4-0</v>
      </c>
    </row>
    <row r="1676" spans="1:13">
      <c r="A1676" s="167">
        <f>'Order Form'!A101</f>
        <v>100500</v>
      </c>
      <c r="B1676" s="167">
        <f>'Order Form'!A101</f>
        <v>100500</v>
      </c>
      <c r="C1676" s="168">
        <f t="shared" si="112"/>
        <v>100500</v>
      </c>
      <c r="D1676" s="164">
        <f>'Order Form'!$N$2</f>
        <v>0</v>
      </c>
      <c r="E1676" s="165">
        <f>'Order Form'!$N$11</f>
        <v>0</v>
      </c>
      <c r="F1676" s="165" t="str">
        <f>IF(ISBLANK('Order Form'!$N$12),"",'Order Form'!$N$12)</f>
        <v/>
      </c>
      <c r="G1676" s="165">
        <f t="shared" ca="1" si="115"/>
        <v>41493</v>
      </c>
      <c r="H1676" s="166">
        <f>'Order Form'!$N$13</f>
        <v>0</v>
      </c>
      <c r="I1676" s="169">
        <f>'Order Form'!F101</f>
        <v>11.5</v>
      </c>
      <c r="J1676" s="164">
        <f>'Order Form'!N101</f>
        <v>0</v>
      </c>
      <c r="K1676" s="164" t="str">
        <f t="shared" si="113"/>
        <v>F</v>
      </c>
      <c r="L1676" s="164">
        <f>IF('Pricing + Order Summary'!$O$13&gt;=5000,14,IF('Pricing + Order Summary'!$O$13&gt;=3500,15,IF('Pricing + Order Summary'!$O$13&gt;=2500,16,IF('Pricing + Order Summary'!$O$13&gt;=1000,23,21))))</f>
        <v>21</v>
      </c>
      <c r="M1676" s="164" t="str">
        <f t="shared" si="114"/>
        <v>SPR2014-4-0</v>
      </c>
    </row>
    <row r="1677" spans="1:13">
      <c r="A1677" s="167">
        <f>'Order Form'!A102</f>
        <v>100235</v>
      </c>
      <c r="B1677" s="167">
        <f>'Order Form'!A102</f>
        <v>100235</v>
      </c>
      <c r="C1677" s="168">
        <f t="shared" si="112"/>
        <v>100235</v>
      </c>
      <c r="D1677" s="164">
        <f>'Order Form'!$N$2</f>
        <v>0</v>
      </c>
      <c r="E1677" s="165">
        <f>'Order Form'!$N$11</f>
        <v>0</v>
      </c>
      <c r="F1677" s="165" t="str">
        <f>IF(ISBLANK('Order Form'!$N$12),"",'Order Form'!$N$12)</f>
        <v/>
      </c>
      <c r="G1677" s="165">
        <f t="shared" ca="1" si="115"/>
        <v>41493</v>
      </c>
      <c r="H1677" s="166">
        <f>'Order Form'!$N$13</f>
        <v>0</v>
      </c>
      <c r="I1677" s="169">
        <f>'Order Form'!F102</f>
        <v>11.5</v>
      </c>
      <c r="J1677" s="164">
        <f>'Order Form'!N102</f>
        <v>0</v>
      </c>
      <c r="K1677" s="164" t="str">
        <f t="shared" si="113"/>
        <v>F</v>
      </c>
      <c r="L1677" s="164">
        <f>IF('Pricing + Order Summary'!$O$13&gt;=5000,14,IF('Pricing + Order Summary'!$O$13&gt;=3500,15,IF('Pricing + Order Summary'!$O$13&gt;=2500,16,IF('Pricing + Order Summary'!$O$13&gt;=1000,23,21))))</f>
        <v>21</v>
      </c>
      <c r="M1677" s="164" t="str">
        <f t="shared" si="114"/>
        <v>SPR2014-4-0</v>
      </c>
    </row>
    <row r="1678" spans="1:13">
      <c r="A1678" s="167">
        <f>'Order Form'!A103</f>
        <v>100238</v>
      </c>
      <c r="B1678" s="167">
        <f>'Order Form'!A103</f>
        <v>100238</v>
      </c>
      <c r="C1678" s="168">
        <f t="shared" si="112"/>
        <v>100238</v>
      </c>
      <c r="D1678" s="164">
        <f>'Order Form'!$N$2</f>
        <v>0</v>
      </c>
      <c r="E1678" s="165">
        <f>'Order Form'!$N$11</f>
        <v>0</v>
      </c>
      <c r="F1678" s="165" t="str">
        <f>IF(ISBLANK('Order Form'!$N$12),"",'Order Form'!$N$12)</f>
        <v/>
      </c>
      <c r="G1678" s="165">
        <f t="shared" ca="1" si="115"/>
        <v>41493</v>
      </c>
      <c r="H1678" s="166">
        <f>'Order Form'!$N$13</f>
        <v>0</v>
      </c>
      <c r="I1678" s="169">
        <f>'Order Form'!F103</f>
        <v>11.5</v>
      </c>
      <c r="J1678" s="164">
        <f>'Order Form'!N103</f>
        <v>0</v>
      </c>
      <c r="K1678" s="164" t="str">
        <f t="shared" si="113"/>
        <v>F</v>
      </c>
      <c r="L1678" s="164">
        <f>IF('Pricing + Order Summary'!$O$13&gt;=5000,14,IF('Pricing + Order Summary'!$O$13&gt;=3500,15,IF('Pricing + Order Summary'!$O$13&gt;=2500,16,IF('Pricing + Order Summary'!$O$13&gt;=1000,23,21))))</f>
        <v>21</v>
      </c>
      <c r="M1678" s="164" t="str">
        <f t="shared" si="114"/>
        <v>SPR2014-4-0</v>
      </c>
    </row>
    <row r="1679" spans="1:13">
      <c r="A1679" s="167">
        <f>'Order Form'!A104</f>
        <v>100233</v>
      </c>
      <c r="B1679" s="167">
        <f>'Order Form'!A104</f>
        <v>100233</v>
      </c>
      <c r="C1679" s="168">
        <f t="shared" si="112"/>
        <v>100233</v>
      </c>
      <c r="D1679" s="164">
        <f>'Order Form'!$N$2</f>
        <v>0</v>
      </c>
      <c r="E1679" s="165">
        <f>'Order Form'!$N$11</f>
        <v>0</v>
      </c>
      <c r="F1679" s="165" t="str">
        <f>IF(ISBLANK('Order Form'!$N$12),"",'Order Form'!$N$12)</f>
        <v/>
      </c>
      <c r="G1679" s="165">
        <f t="shared" ca="1" si="115"/>
        <v>41493</v>
      </c>
      <c r="H1679" s="166">
        <f>'Order Form'!$N$13</f>
        <v>0</v>
      </c>
      <c r="I1679" s="169">
        <f>'Order Form'!F104</f>
        <v>11.5</v>
      </c>
      <c r="J1679" s="164">
        <f>'Order Form'!N104</f>
        <v>0</v>
      </c>
      <c r="K1679" s="164" t="str">
        <f t="shared" si="113"/>
        <v>F</v>
      </c>
      <c r="L1679" s="164">
        <f>IF('Pricing + Order Summary'!$O$13&gt;=5000,14,IF('Pricing + Order Summary'!$O$13&gt;=3500,15,IF('Pricing + Order Summary'!$O$13&gt;=2500,16,IF('Pricing + Order Summary'!$O$13&gt;=1000,23,21))))</f>
        <v>21</v>
      </c>
      <c r="M1679" s="164" t="str">
        <f t="shared" si="114"/>
        <v>SPR2014-4-0</v>
      </c>
    </row>
    <row r="1680" spans="1:13">
      <c r="A1680" s="167">
        <f>'Order Form'!A105</f>
        <v>100254</v>
      </c>
      <c r="B1680" s="167">
        <f>'Order Form'!A105</f>
        <v>100254</v>
      </c>
      <c r="C1680" s="168">
        <f t="shared" si="112"/>
        <v>100254</v>
      </c>
      <c r="D1680" s="164">
        <f>'Order Form'!$N$2</f>
        <v>0</v>
      </c>
      <c r="E1680" s="165">
        <f>'Order Form'!$N$11</f>
        <v>0</v>
      </c>
      <c r="F1680" s="165" t="str">
        <f>IF(ISBLANK('Order Form'!$N$12),"",'Order Form'!$N$12)</f>
        <v/>
      </c>
      <c r="G1680" s="165">
        <f t="shared" ca="1" si="115"/>
        <v>41493</v>
      </c>
      <c r="H1680" s="166">
        <f>'Order Form'!$N$13</f>
        <v>0</v>
      </c>
      <c r="I1680" s="169">
        <f>'Order Form'!F105</f>
        <v>11.5</v>
      </c>
      <c r="J1680" s="164">
        <f>'Order Form'!N105</f>
        <v>0</v>
      </c>
      <c r="K1680" s="164" t="str">
        <f t="shared" si="113"/>
        <v>F</v>
      </c>
      <c r="L1680" s="164">
        <f>IF('Pricing + Order Summary'!$O$13&gt;=5000,14,IF('Pricing + Order Summary'!$O$13&gt;=3500,15,IF('Pricing + Order Summary'!$O$13&gt;=2500,16,IF('Pricing + Order Summary'!$O$13&gt;=1000,23,21))))</f>
        <v>21</v>
      </c>
      <c r="M1680" s="164" t="str">
        <f t="shared" si="114"/>
        <v>SPR2014-4-0</v>
      </c>
    </row>
    <row r="1681" spans="1:13">
      <c r="A1681" s="167">
        <f>'Order Form'!A106</f>
        <v>100236</v>
      </c>
      <c r="B1681" s="167">
        <f>'Order Form'!A106</f>
        <v>100236</v>
      </c>
      <c r="C1681" s="168">
        <f t="shared" si="112"/>
        <v>100236</v>
      </c>
      <c r="D1681" s="164">
        <f>'Order Form'!$N$2</f>
        <v>0</v>
      </c>
      <c r="E1681" s="165">
        <f>'Order Form'!$N$11</f>
        <v>0</v>
      </c>
      <c r="F1681" s="165" t="str">
        <f>IF(ISBLANK('Order Form'!$N$12),"",'Order Form'!$N$12)</f>
        <v/>
      </c>
      <c r="G1681" s="165">
        <f t="shared" ca="1" si="115"/>
        <v>41493</v>
      </c>
      <c r="H1681" s="166">
        <f>'Order Form'!$N$13</f>
        <v>0</v>
      </c>
      <c r="I1681" s="169">
        <f>'Order Form'!F106</f>
        <v>11.5</v>
      </c>
      <c r="J1681" s="164">
        <f>'Order Form'!N106</f>
        <v>0</v>
      </c>
      <c r="K1681" s="164" t="str">
        <f t="shared" si="113"/>
        <v>F</v>
      </c>
      <c r="L1681" s="164">
        <f>IF('Pricing + Order Summary'!$O$13&gt;=5000,14,IF('Pricing + Order Summary'!$O$13&gt;=3500,15,IF('Pricing + Order Summary'!$O$13&gt;=2500,16,IF('Pricing + Order Summary'!$O$13&gt;=1000,23,21))))</f>
        <v>21</v>
      </c>
      <c r="M1681" s="164" t="str">
        <f t="shared" si="114"/>
        <v>SPR2014-4-0</v>
      </c>
    </row>
    <row r="1682" spans="1:13">
      <c r="A1682" s="167">
        <f>'Order Form'!A107</f>
        <v>100060</v>
      </c>
      <c r="B1682" s="167">
        <f>'Order Form'!A107</f>
        <v>100060</v>
      </c>
      <c r="C1682" s="168">
        <f t="shared" si="112"/>
        <v>100060</v>
      </c>
      <c r="D1682" s="164">
        <f>'Order Form'!$N$2</f>
        <v>0</v>
      </c>
      <c r="E1682" s="165">
        <f>'Order Form'!$N$11</f>
        <v>0</v>
      </c>
      <c r="F1682" s="165" t="str">
        <f>IF(ISBLANK('Order Form'!$N$12),"",'Order Form'!$N$12)</f>
        <v/>
      </c>
      <c r="G1682" s="165">
        <f t="shared" ca="1" si="115"/>
        <v>41493</v>
      </c>
      <c r="H1682" s="166">
        <f>'Order Form'!$N$13</f>
        <v>0</v>
      </c>
      <c r="I1682" s="169">
        <f>'Order Form'!F107</f>
        <v>11.5</v>
      </c>
      <c r="J1682" s="164">
        <f>'Order Form'!N107</f>
        <v>0</v>
      </c>
      <c r="K1682" s="164" t="str">
        <f t="shared" si="113"/>
        <v>F</v>
      </c>
      <c r="L1682" s="164">
        <f>IF('Pricing + Order Summary'!$O$13&gt;=5000,14,IF('Pricing + Order Summary'!$O$13&gt;=3500,15,IF('Pricing + Order Summary'!$O$13&gt;=2500,16,IF('Pricing + Order Summary'!$O$13&gt;=1000,23,21))))</f>
        <v>21</v>
      </c>
      <c r="M1682" s="164" t="str">
        <f t="shared" si="114"/>
        <v>SPR2014-4-0</v>
      </c>
    </row>
    <row r="1683" spans="1:13">
      <c r="A1683" s="167">
        <f>'Order Form'!A108</f>
        <v>100251</v>
      </c>
      <c r="B1683" s="167">
        <f>'Order Form'!A108</f>
        <v>100251</v>
      </c>
      <c r="C1683" s="168">
        <f t="shared" si="112"/>
        <v>100251</v>
      </c>
      <c r="D1683" s="164">
        <f>'Order Form'!$N$2</f>
        <v>0</v>
      </c>
      <c r="E1683" s="165">
        <f>'Order Form'!$N$11</f>
        <v>0</v>
      </c>
      <c r="F1683" s="165" t="str">
        <f>IF(ISBLANK('Order Form'!$N$12),"",'Order Form'!$N$12)</f>
        <v/>
      </c>
      <c r="G1683" s="165">
        <f t="shared" ca="1" si="115"/>
        <v>41493</v>
      </c>
      <c r="H1683" s="166">
        <f>'Order Form'!$N$13</f>
        <v>0</v>
      </c>
      <c r="I1683" s="169">
        <f>'Order Form'!F108</f>
        <v>11.5</v>
      </c>
      <c r="J1683" s="164">
        <f>'Order Form'!N108</f>
        <v>0</v>
      </c>
      <c r="K1683" s="164" t="str">
        <f t="shared" si="113"/>
        <v>F</v>
      </c>
      <c r="L1683" s="164">
        <f>IF('Pricing + Order Summary'!$O$13&gt;=5000,14,IF('Pricing + Order Summary'!$O$13&gt;=3500,15,IF('Pricing + Order Summary'!$O$13&gt;=2500,16,IF('Pricing + Order Summary'!$O$13&gt;=1000,23,21))))</f>
        <v>21</v>
      </c>
      <c r="M1683" s="164" t="str">
        <f t="shared" si="114"/>
        <v>SPR2014-4-0</v>
      </c>
    </row>
    <row r="1684" spans="1:13">
      <c r="A1684" s="167">
        <f>'Order Form'!A109</f>
        <v>100520</v>
      </c>
      <c r="B1684" s="167">
        <f>'Order Form'!A109</f>
        <v>100520</v>
      </c>
      <c r="C1684" s="168">
        <f t="shared" si="112"/>
        <v>100520</v>
      </c>
      <c r="D1684" s="164">
        <f>'Order Form'!$N$2</f>
        <v>0</v>
      </c>
      <c r="E1684" s="165">
        <f>'Order Form'!$N$11</f>
        <v>0</v>
      </c>
      <c r="F1684" s="165" t="str">
        <f>IF(ISBLANK('Order Form'!$N$12),"",'Order Form'!$N$12)</f>
        <v/>
      </c>
      <c r="G1684" s="165">
        <f t="shared" ca="1" si="115"/>
        <v>41493</v>
      </c>
      <c r="H1684" s="166">
        <f>'Order Form'!$N$13</f>
        <v>0</v>
      </c>
      <c r="I1684" s="169">
        <f>'Order Form'!F109</f>
        <v>11.5</v>
      </c>
      <c r="J1684" s="164">
        <f>'Order Form'!N109</f>
        <v>0</v>
      </c>
      <c r="K1684" s="164" t="str">
        <f t="shared" si="113"/>
        <v>F</v>
      </c>
      <c r="L1684" s="164">
        <f>IF('Pricing + Order Summary'!$O$13&gt;=5000,14,IF('Pricing + Order Summary'!$O$13&gt;=3500,15,IF('Pricing + Order Summary'!$O$13&gt;=2500,16,IF('Pricing + Order Summary'!$O$13&gt;=1000,23,21))))</f>
        <v>21</v>
      </c>
      <c r="M1684" s="164" t="str">
        <f t="shared" si="114"/>
        <v>SPR2014-4-0</v>
      </c>
    </row>
    <row r="1685" spans="1:13">
      <c r="A1685" s="167">
        <f>'Order Form'!A110</f>
        <v>100519</v>
      </c>
      <c r="B1685" s="167">
        <f>'Order Form'!A110</f>
        <v>100519</v>
      </c>
      <c r="C1685" s="168">
        <f t="shared" si="112"/>
        <v>100519</v>
      </c>
      <c r="D1685" s="164">
        <f>'Order Form'!$N$2</f>
        <v>0</v>
      </c>
      <c r="E1685" s="165">
        <f>'Order Form'!$N$11</f>
        <v>0</v>
      </c>
      <c r="F1685" s="165" t="str">
        <f>IF(ISBLANK('Order Form'!$N$12),"",'Order Form'!$N$12)</f>
        <v/>
      </c>
      <c r="G1685" s="165">
        <f t="shared" ca="1" si="115"/>
        <v>41493</v>
      </c>
      <c r="H1685" s="166">
        <f>'Order Form'!$N$13</f>
        <v>0</v>
      </c>
      <c r="I1685" s="169">
        <f>'Order Form'!F110</f>
        <v>11.5</v>
      </c>
      <c r="J1685" s="164">
        <f>'Order Form'!N110</f>
        <v>0</v>
      </c>
      <c r="K1685" s="164" t="str">
        <f t="shared" si="113"/>
        <v>F</v>
      </c>
      <c r="L1685" s="164">
        <f>IF('Pricing + Order Summary'!$O$13&gt;=5000,14,IF('Pricing + Order Summary'!$O$13&gt;=3500,15,IF('Pricing + Order Summary'!$O$13&gt;=2500,16,IF('Pricing + Order Summary'!$O$13&gt;=1000,23,21))))</f>
        <v>21</v>
      </c>
      <c r="M1685" s="164" t="str">
        <f t="shared" si="114"/>
        <v>SPR2014-4-0</v>
      </c>
    </row>
    <row r="1686" spans="1:13">
      <c r="A1686" s="167">
        <f>'Order Form'!A111</f>
        <v>100509</v>
      </c>
      <c r="B1686" s="167">
        <f>'Order Form'!A111</f>
        <v>100509</v>
      </c>
      <c r="C1686" s="168">
        <f t="shared" si="112"/>
        <v>100509</v>
      </c>
      <c r="D1686" s="164">
        <f>'Order Form'!$N$2</f>
        <v>0</v>
      </c>
      <c r="E1686" s="165">
        <f>'Order Form'!$N$11</f>
        <v>0</v>
      </c>
      <c r="F1686" s="165" t="str">
        <f>IF(ISBLANK('Order Form'!$N$12),"",'Order Form'!$N$12)</f>
        <v/>
      </c>
      <c r="G1686" s="165">
        <f t="shared" ca="1" si="115"/>
        <v>41493</v>
      </c>
      <c r="H1686" s="166">
        <f>'Order Form'!$N$13</f>
        <v>0</v>
      </c>
      <c r="I1686" s="169">
        <f>'Order Form'!F111</f>
        <v>11.5</v>
      </c>
      <c r="J1686" s="164">
        <f>'Order Form'!N111</f>
        <v>0</v>
      </c>
      <c r="K1686" s="164" t="str">
        <f t="shared" si="113"/>
        <v>F</v>
      </c>
      <c r="L1686" s="164">
        <f>IF('Pricing + Order Summary'!$O$13&gt;=5000,14,IF('Pricing + Order Summary'!$O$13&gt;=3500,15,IF('Pricing + Order Summary'!$O$13&gt;=2500,16,IF('Pricing + Order Summary'!$O$13&gt;=1000,23,21))))</f>
        <v>21</v>
      </c>
      <c r="M1686" s="164" t="str">
        <f t="shared" si="114"/>
        <v>SPR2014-4-0</v>
      </c>
    </row>
    <row r="1687" spans="1:13">
      <c r="A1687" s="167">
        <f>'Order Form'!A112</f>
        <v>100510</v>
      </c>
      <c r="B1687" s="167">
        <f>'Order Form'!A112</f>
        <v>100510</v>
      </c>
      <c r="C1687" s="168">
        <f t="shared" si="112"/>
        <v>100510</v>
      </c>
      <c r="D1687" s="164">
        <f>'Order Form'!$N$2</f>
        <v>0</v>
      </c>
      <c r="E1687" s="165">
        <f>'Order Form'!$N$11</f>
        <v>0</v>
      </c>
      <c r="F1687" s="165" t="str">
        <f>IF(ISBLANK('Order Form'!$N$12),"",'Order Form'!$N$12)</f>
        <v/>
      </c>
      <c r="G1687" s="165">
        <f t="shared" ca="1" si="115"/>
        <v>41493</v>
      </c>
      <c r="H1687" s="166">
        <f>'Order Form'!$N$13</f>
        <v>0</v>
      </c>
      <c r="I1687" s="169">
        <f>'Order Form'!F112</f>
        <v>11.5</v>
      </c>
      <c r="J1687" s="164">
        <f>'Order Form'!N112</f>
        <v>0</v>
      </c>
      <c r="K1687" s="164" t="str">
        <f t="shared" si="113"/>
        <v>F</v>
      </c>
      <c r="L1687" s="164">
        <f>IF('Pricing + Order Summary'!$O$13&gt;=5000,14,IF('Pricing + Order Summary'!$O$13&gt;=3500,15,IF('Pricing + Order Summary'!$O$13&gt;=2500,16,IF('Pricing + Order Summary'!$O$13&gt;=1000,23,21))))</f>
        <v>21</v>
      </c>
      <c r="M1687" s="164" t="str">
        <f t="shared" si="114"/>
        <v>SPR2014-4-0</v>
      </c>
    </row>
    <row r="1688" spans="1:13">
      <c r="A1688" s="167">
        <f>'Order Form'!A113</f>
        <v>100091</v>
      </c>
      <c r="B1688" s="167">
        <f>'Order Form'!A113</f>
        <v>100091</v>
      </c>
      <c r="C1688" s="168">
        <f t="shared" si="112"/>
        <v>100091</v>
      </c>
      <c r="D1688" s="164">
        <f>'Order Form'!$N$2</f>
        <v>0</v>
      </c>
      <c r="E1688" s="165">
        <f>'Order Form'!$N$11</f>
        <v>0</v>
      </c>
      <c r="F1688" s="165" t="str">
        <f>IF(ISBLANK('Order Form'!$N$12),"",'Order Form'!$N$12)</f>
        <v/>
      </c>
      <c r="G1688" s="165">
        <f t="shared" ca="1" si="115"/>
        <v>41493</v>
      </c>
      <c r="H1688" s="166">
        <f>'Order Form'!$N$13</f>
        <v>0</v>
      </c>
      <c r="I1688" s="169">
        <f>'Order Form'!F113</f>
        <v>11.5</v>
      </c>
      <c r="J1688" s="164">
        <f>'Order Form'!N113</f>
        <v>0</v>
      </c>
      <c r="K1688" s="164" t="str">
        <f t="shared" si="113"/>
        <v>F</v>
      </c>
      <c r="L1688" s="164">
        <f>IF('Pricing + Order Summary'!$O$13&gt;=5000,14,IF('Pricing + Order Summary'!$O$13&gt;=3500,15,IF('Pricing + Order Summary'!$O$13&gt;=2500,16,IF('Pricing + Order Summary'!$O$13&gt;=1000,23,21))))</f>
        <v>21</v>
      </c>
      <c r="M1688" s="164" t="str">
        <f t="shared" si="114"/>
        <v>SPR2014-4-0</v>
      </c>
    </row>
    <row r="1689" spans="1:13">
      <c r="A1689" s="167">
        <f>'Order Form'!A114</f>
        <v>100063</v>
      </c>
      <c r="B1689" s="167">
        <f>'Order Form'!A114</f>
        <v>100063</v>
      </c>
      <c r="C1689" s="168">
        <f t="shared" si="112"/>
        <v>100063</v>
      </c>
      <c r="D1689" s="164">
        <f>'Order Form'!$N$2</f>
        <v>0</v>
      </c>
      <c r="E1689" s="165">
        <f>'Order Form'!$N$11</f>
        <v>0</v>
      </c>
      <c r="F1689" s="165" t="str">
        <f>IF(ISBLANK('Order Form'!$N$12),"",'Order Form'!$N$12)</f>
        <v/>
      </c>
      <c r="G1689" s="165">
        <f t="shared" ca="1" si="115"/>
        <v>41493</v>
      </c>
      <c r="H1689" s="166">
        <f>'Order Form'!$N$13</f>
        <v>0</v>
      </c>
      <c r="I1689" s="169">
        <f>'Order Form'!F114</f>
        <v>11.5</v>
      </c>
      <c r="J1689" s="164">
        <f>'Order Form'!N114</f>
        <v>0</v>
      </c>
      <c r="K1689" s="164" t="str">
        <f t="shared" si="113"/>
        <v>F</v>
      </c>
      <c r="L1689" s="164">
        <f>IF('Pricing + Order Summary'!$O$13&gt;=5000,14,IF('Pricing + Order Summary'!$O$13&gt;=3500,15,IF('Pricing + Order Summary'!$O$13&gt;=2500,16,IF('Pricing + Order Summary'!$O$13&gt;=1000,23,21))))</f>
        <v>21</v>
      </c>
      <c r="M1689" s="164" t="str">
        <f t="shared" si="114"/>
        <v>SPR2014-4-0</v>
      </c>
    </row>
    <row r="1690" spans="1:13">
      <c r="A1690" s="167">
        <f>'Order Form'!A115</f>
        <v>100086</v>
      </c>
      <c r="B1690" s="167">
        <f>'Order Form'!A115</f>
        <v>100086</v>
      </c>
      <c r="C1690" s="168">
        <f t="shared" si="112"/>
        <v>100086</v>
      </c>
      <c r="D1690" s="164">
        <f>'Order Form'!$N$2</f>
        <v>0</v>
      </c>
      <c r="E1690" s="165">
        <f>'Order Form'!$N$11</f>
        <v>0</v>
      </c>
      <c r="F1690" s="165" t="str">
        <f>IF(ISBLANK('Order Form'!$N$12),"",'Order Form'!$N$12)</f>
        <v/>
      </c>
      <c r="G1690" s="165">
        <f t="shared" ca="1" si="115"/>
        <v>41493</v>
      </c>
      <c r="H1690" s="166">
        <f>'Order Form'!$N$13</f>
        <v>0</v>
      </c>
      <c r="I1690" s="169">
        <f>'Order Form'!F115</f>
        <v>11.5</v>
      </c>
      <c r="J1690" s="164">
        <f>'Order Form'!N115</f>
        <v>0</v>
      </c>
      <c r="K1690" s="164" t="str">
        <f t="shared" si="113"/>
        <v>F</v>
      </c>
      <c r="L1690" s="164">
        <f>IF('Pricing + Order Summary'!$O$13&gt;=5000,14,IF('Pricing + Order Summary'!$O$13&gt;=3500,15,IF('Pricing + Order Summary'!$O$13&gt;=2500,16,IF('Pricing + Order Summary'!$O$13&gt;=1000,23,21))))</f>
        <v>21</v>
      </c>
      <c r="M1690" s="164" t="str">
        <f t="shared" si="114"/>
        <v>SPR2014-4-0</v>
      </c>
    </row>
    <row r="1691" spans="1:13">
      <c r="A1691" s="167">
        <f>'Order Form'!A116</f>
        <v>100860</v>
      </c>
      <c r="B1691" s="167">
        <f>'Order Form'!A116</f>
        <v>100860</v>
      </c>
      <c r="C1691" s="168">
        <f t="shared" si="112"/>
        <v>100860</v>
      </c>
      <c r="D1691" s="164">
        <f>'Order Form'!$N$2</f>
        <v>0</v>
      </c>
      <c r="E1691" s="165">
        <f>'Order Form'!$N$11</f>
        <v>0</v>
      </c>
      <c r="F1691" s="165" t="str">
        <f>IF(ISBLANK('Order Form'!$N$12),"",'Order Form'!$N$12)</f>
        <v/>
      </c>
      <c r="G1691" s="165">
        <f t="shared" ca="1" si="115"/>
        <v>41493</v>
      </c>
      <c r="H1691" s="166">
        <f>'Order Form'!$N$13</f>
        <v>0</v>
      </c>
      <c r="I1691" s="169">
        <f>'Order Form'!F116</f>
        <v>11.5</v>
      </c>
      <c r="J1691" s="164">
        <f>'Order Form'!N116</f>
        <v>0</v>
      </c>
      <c r="K1691" s="164" t="str">
        <f t="shared" si="113"/>
        <v>F</v>
      </c>
      <c r="L1691" s="164">
        <f>IF('Pricing + Order Summary'!$O$13&gt;=5000,14,IF('Pricing + Order Summary'!$O$13&gt;=3500,15,IF('Pricing + Order Summary'!$O$13&gt;=2500,16,IF('Pricing + Order Summary'!$O$13&gt;=1000,23,21))))</f>
        <v>21</v>
      </c>
      <c r="M1691" s="164" t="str">
        <f t="shared" si="114"/>
        <v>SPR2014-4-0</v>
      </c>
    </row>
    <row r="1692" spans="1:13">
      <c r="A1692" s="167">
        <f>'Order Form'!A117</f>
        <v>107735</v>
      </c>
      <c r="B1692" s="167">
        <f>'Order Form'!A117</f>
        <v>107735</v>
      </c>
      <c r="C1692" s="168">
        <f t="shared" si="112"/>
        <v>107735</v>
      </c>
      <c r="D1692" s="164">
        <f>'Order Form'!$N$2</f>
        <v>0</v>
      </c>
      <c r="E1692" s="165">
        <f>'Order Form'!$N$11</f>
        <v>0</v>
      </c>
      <c r="F1692" s="165" t="str">
        <f>IF(ISBLANK('Order Form'!$N$12),"",'Order Form'!$N$12)</f>
        <v/>
      </c>
      <c r="G1692" s="165">
        <f t="shared" ca="1" si="115"/>
        <v>41493</v>
      </c>
      <c r="H1692" s="166">
        <f>'Order Form'!$N$13</f>
        <v>0</v>
      </c>
      <c r="I1692" s="169">
        <f>'Order Form'!F117</f>
        <v>11.5</v>
      </c>
      <c r="J1692" s="164">
        <f>'Order Form'!N117</f>
        <v>0</v>
      </c>
      <c r="K1692" s="164" t="str">
        <f t="shared" si="113"/>
        <v>F</v>
      </c>
      <c r="L1692" s="164">
        <f>IF('Pricing + Order Summary'!$O$13&gt;=5000,14,IF('Pricing + Order Summary'!$O$13&gt;=3500,15,IF('Pricing + Order Summary'!$O$13&gt;=2500,16,IF('Pricing + Order Summary'!$O$13&gt;=1000,23,21))))</f>
        <v>21</v>
      </c>
      <c r="M1692" s="164" t="str">
        <f t="shared" si="114"/>
        <v>SPR2014-4-0</v>
      </c>
    </row>
    <row r="1693" spans="1:13">
      <c r="A1693" s="167">
        <f>'Order Form'!A118</f>
        <v>107736</v>
      </c>
      <c r="B1693" s="167">
        <f>'Order Form'!A118</f>
        <v>107736</v>
      </c>
      <c r="C1693" s="168">
        <f t="shared" si="112"/>
        <v>107736</v>
      </c>
      <c r="D1693" s="164">
        <f>'Order Form'!$N$2</f>
        <v>0</v>
      </c>
      <c r="E1693" s="165">
        <f>'Order Form'!$N$11</f>
        <v>0</v>
      </c>
      <c r="F1693" s="165" t="str">
        <f>IF(ISBLANK('Order Form'!$N$12),"",'Order Form'!$N$12)</f>
        <v/>
      </c>
      <c r="G1693" s="165">
        <f t="shared" ca="1" si="115"/>
        <v>41493</v>
      </c>
      <c r="H1693" s="166">
        <f>'Order Form'!$N$13</f>
        <v>0</v>
      </c>
      <c r="I1693" s="169">
        <f>'Order Form'!F118</f>
        <v>11.5</v>
      </c>
      <c r="J1693" s="164">
        <f>'Order Form'!N118</f>
        <v>0</v>
      </c>
      <c r="K1693" s="164" t="str">
        <f t="shared" si="113"/>
        <v>F</v>
      </c>
      <c r="L1693" s="164">
        <f>IF('Pricing + Order Summary'!$O$13&gt;=5000,14,IF('Pricing + Order Summary'!$O$13&gt;=3500,15,IF('Pricing + Order Summary'!$O$13&gt;=2500,16,IF('Pricing + Order Summary'!$O$13&gt;=1000,23,21))))</f>
        <v>21</v>
      </c>
      <c r="M1693" s="164" t="str">
        <f t="shared" si="114"/>
        <v>SPR2014-4-0</v>
      </c>
    </row>
    <row r="1694" spans="1:13">
      <c r="A1694" s="167">
        <f>'Order Form'!A119</f>
        <v>100216</v>
      </c>
      <c r="B1694" s="167">
        <f>'Order Form'!A119</f>
        <v>100216</v>
      </c>
      <c r="C1694" s="168">
        <f t="shared" si="112"/>
        <v>100216</v>
      </c>
      <c r="D1694" s="164">
        <f>'Order Form'!$N$2</f>
        <v>0</v>
      </c>
      <c r="E1694" s="165">
        <f>'Order Form'!$N$11</f>
        <v>0</v>
      </c>
      <c r="F1694" s="165" t="str">
        <f>IF(ISBLANK('Order Form'!$N$12),"",'Order Form'!$N$12)</f>
        <v/>
      </c>
      <c r="G1694" s="165">
        <f t="shared" ca="1" si="115"/>
        <v>41493</v>
      </c>
      <c r="H1694" s="166">
        <f>'Order Form'!$N$13</f>
        <v>0</v>
      </c>
      <c r="I1694" s="169">
        <f>'Order Form'!F119</f>
        <v>11.5</v>
      </c>
      <c r="J1694" s="164">
        <f>'Order Form'!N119</f>
        <v>0</v>
      </c>
      <c r="K1694" s="164" t="str">
        <f t="shared" si="113"/>
        <v>F</v>
      </c>
      <c r="L1694" s="164">
        <f>IF('Pricing + Order Summary'!$O$13&gt;=5000,14,IF('Pricing + Order Summary'!$O$13&gt;=3500,15,IF('Pricing + Order Summary'!$O$13&gt;=2500,16,IF('Pricing + Order Summary'!$O$13&gt;=1000,23,21))))</f>
        <v>21</v>
      </c>
      <c r="M1694" s="164" t="str">
        <f t="shared" si="114"/>
        <v>SPR2014-4-0</v>
      </c>
    </row>
    <row r="1695" spans="1:13">
      <c r="A1695" s="167">
        <f>'Order Form'!A120</f>
        <v>100219</v>
      </c>
      <c r="B1695" s="167">
        <f>'Order Form'!A120</f>
        <v>100219</v>
      </c>
      <c r="C1695" s="168">
        <f t="shared" si="112"/>
        <v>100219</v>
      </c>
      <c r="D1695" s="164">
        <f>'Order Form'!$N$2</f>
        <v>0</v>
      </c>
      <c r="E1695" s="165">
        <f>'Order Form'!$N$11</f>
        <v>0</v>
      </c>
      <c r="F1695" s="165" t="str">
        <f>IF(ISBLANK('Order Form'!$N$12),"",'Order Form'!$N$12)</f>
        <v/>
      </c>
      <c r="G1695" s="165">
        <f t="shared" ca="1" si="115"/>
        <v>41493</v>
      </c>
      <c r="H1695" s="166">
        <f>'Order Form'!$N$13</f>
        <v>0</v>
      </c>
      <c r="I1695" s="169">
        <f>'Order Form'!F120</f>
        <v>11.5</v>
      </c>
      <c r="J1695" s="164">
        <f>'Order Form'!N120</f>
        <v>0</v>
      </c>
      <c r="K1695" s="164" t="str">
        <f t="shared" si="113"/>
        <v>F</v>
      </c>
      <c r="L1695" s="164">
        <f>IF('Pricing + Order Summary'!$O$13&gt;=5000,14,IF('Pricing + Order Summary'!$O$13&gt;=3500,15,IF('Pricing + Order Summary'!$O$13&gt;=2500,16,IF('Pricing + Order Summary'!$O$13&gt;=1000,23,21))))</f>
        <v>21</v>
      </c>
      <c r="M1695" s="164" t="str">
        <f t="shared" si="114"/>
        <v>SPR2014-4-0</v>
      </c>
    </row>
    <row r="1696" spans="1:13">
      <c r="A1696" s="167">
        <f>'Order Form'!A121</f>
        <v>107725</v>
      </c>
      <c r="B1696" s="167">
        <f>'Order Form'!A121</f>
        <v>107725</v>
      </c>
      <c r="C1696" s="168">
        <f t="shared" si="112"/>
        <v>107725</v>
      </c>
      <c r="D1696" s="164">
        <f>'Order Form'!$N$2</f>
        <v>0</v>
      </c>
      <c r="E1696" s="165">
        <f>'Order Form'!$N$11</f>
        <v>0</v>
      </c>
      <c r="F1696" s="165" t="str">
        <f>IF(ISBLANK('Order Form'!$N$12),"",'Order Form'!$N$12)</f>
        <v/>
      </c>
      <c r="G1696" s="165">
        <f t="shared" ca="1" si="115"/>
        <v>41493</v>
      </c>
      <c r="H1696" s="166">
        <f>'Order Form'!$N$13</f>
        <v>0</v>
      </c>
      <c r="I1696" s="169">
        <f>'Order Form'!F121</f>
        <v>11.5</v>
      </c>
      <c r="J1696" s="164">
        <f>'Order Form'!N121</f>
        <v>0</v>
      </c>
      <c r="K1696" s="164" t="str">
        <f t="shared" si="113"/>
        <v>F</v>
      </c>
      <c r="L1696" s="164">
        <f>IF('Pricing + Order Summary'!$O$13&gt;=5000,14,IF('Pricing + Order Summary'!$O$13&gt;=3500,15,IF('Pricing + Order Summary'!$O$13&gt;=2500,16,IF('Pricing + Order Summary'!$O$13&gt;=1000,23,21))))</f>
        <v>21</v>
      </c>
      <c r="M1696" s="164" t="str">
        <f t="shared" si="114"/>
        <v>SPR2014-4-0</v>
      </c>
    </row>
    <row r="1697" spans="1:13">
      <c r="A1697" s="167">
        <f>'Order Form'!A122</f>
        <v>107727</v>
      </c>
      <c r="B1697" s="167">
        <f>'Order Form'!A122</f>
        <v>107727</v>
      </c>
      <c r="C1697" s="168">
        <f t="shared" si="112"/>
        <v>107727</v>
      </c>
      <c r="D1697" s="164">
        <f>'Order Form'!$N$2</f>
        <v>0</v>
      </c>
      <c r="E1697" s="165">
        <f>'Order Form'!$N$11</f>
        <v>0</v>
      </c>
      <c r="F1697" s="165" t="str">
        <f>IF(ISBLANK('Order Form'!$N$12),"",'Order Form'!$N$12)</f>
        <v/>
      </c>
      <c r="G1697" s="165">
        <f t="shared" ca="1" si="115"/>
        <v>41493</v>
      </c>
      <c r="H1697" s="166">
        <f>'Order Form'!$N$13</f>
        <v>0</v>
      </c>
      <c r="I1697" s="169">
        <f>'Order Form'!F122</f>
        <v>11.5</v>
      </c>
      <c r="J1697" s="164">
        <f>'Order Form'!N122</f>
        <v>0</v>
      </c>
      <c r="K1697" s="164" t="str">
        <f t="shared" si="113"/>
        <v>F</v>
      </c>
      <c r="L1697" s="164">
        <f>IF('Pricing + Order Summary'!$O$13&gt;=5000,14,IF('Pricing + Order Summary'!$O$13&gt;=3500,15,IF('Pricing + Order Summary'!$O$13&gt;=2500,16,IF('Pricing + Order Summary'!$O$13&gt;=1000,23,21))))</f>
        <v>21</v>
      </c>
      <c r="M1697" s="164" t="str">
        <f t="shared" si="114"/>
        <v>SPR2014-4-0</v>
      </c>
    </row>
    <row r="1698" spans="1:13">
      <c r="A1698" s="167">
        <f>'Order Form'!A123</f>
        <v>107726</v>
      </c>
      <c r="B1698" s="167">
        <f>'Order Form'!A123</f>
        <v>107726</v>
      </c>
      <c r="C1698" s="168">
        <f t="shared" si="112"/>
        <v>107726</v>
      </c>
      <c r="D1698" s="164">
        <f>'Order Form'!$N$2</f>
        <v>0</v>
      </c>
      <c r="E1698" s="165">
        <f>'Order Form'!$N$11</f>
        <v>0</v>
      </c>
      <c r="F1698" s="165" t="str">
        <f>IF(ISBLANK('Order Form'!$N$12),"",'Order Form'!$N$12)</f>
        <v/>
      </c>
      <c r="G1698" s="165">
        <f t="shared" ca="1" si="115"/>
        <v>41493</v>
      </c>
      <c r="H1698" s="166">
        <f>'Order Form'!$N$13</f>
        <v>0</v>
      </c>
      <c r="I1698" s="169">
        <f>'Order Form'!F123</f>
        <v>11.5</v>
      </c>
      <c r="J1698" s="164">
        <f>'Order Form'!N123</f>
        <v>0</v>
      </c>
      <c r="K1698" s="164" t="str">
        <f t="shared" si="113"/>
        <v>F</v>
      </c>
      <c r="L1698" s="164">
        <f>IF('Pricing + Order Summary'!$O$13&gt;=5000,14,IF('Pricing + Order Summary'!$O$13&gt;=3500,15,IF('Pricing + Order Summary'!$O$13&gt;=2500,16,IF('Pricing + Order Summary'!$O$13&gt;=1000,23,21))))</f>
        <v>21</v>
      </c>
      <c r="M1698" s="164" t="str">
        <f t="shared" si="114"/>
        <v>SPR2014-4-0</v>
      </c>
    </row>
    <row r="1699" spans="1:13">
      <c r="A1699" s="167">
        <f>'Order Form'!A124</f>
        <v>100503</v>
      </c>
      <c r="B1699" s="167">
        <f>'Order Form'!A124</f>
        <v>100503</v>
      </c>
      <c r="C1699" s="168">
        <f t="shared" si="112"/>
        <v>100503</v>
      </c>
      <c r="D1699" s="164">
        <f>'Order Form'!$N$2</f>
        <v>0</v>
      </c>
      <c r="E1699" s="165">
        <f>'Order Form'!$N$11</f>
        <v>0</v>
      </c>
      <c r="F1699" s="165" t="str">
        <f>IF(ISBLANK('Order Form'!$N$12),"",'Order Form'!$N$12)</f>
        <v/>
      </c>
      <c r="G1699" s="165">
        <f t="shared" ca="1" si="115"/>
        <v>41493</v>
      </c>
      <c r="H1699" s="166">
        <f>'Order Form'!$N$13</f>
        <v>0</v>
      </c>
      <c r="I1699" s="169">
        <f>'Order Form'!F124</f>
        <v>11.5</v>
      </c>
      <c r="J1699" s="164">
        <f>'Order Form'!N124</f>
        <v>0</v>
      </c>
      <c r="K1699" s="164" t="str">
        <f t="shared" si="113"/>
        <v>F</v>
      </c>
      <c r="L1699" s="164">
        <f>IF('Pricing + Order Summary'!$O$13&gt;=5000,14,IF('Pricing + Order Summary'!$O$13&gt;=3500,15,IF('Pricing + Order Summary'!$O$13&gt;=2500,16,IF('Pricing + Order Summary'!$O$13&gt;=1000,23,21))))</f>
        <v>21</v>
      </c>
      <c r="M1699" s="164" t="str">
        <f t="shared" si="114"/>
        <v>SPR2014-4-0</v>
      </c>
    </row>
    <row r="1700" spans="1:13">
      <c r="A1700" s="167">
        <f>'Order Form'!A125</f>
        <v>100250</v>
      </c>
      <c r="B1700" s="167">
        <f>'Order Form'!A125</f>
        <v>100250</v>
      </c>
      <c r="C1700" s="168">
        <f t="shared" si="112"/>
        <v>100250</v>
      </c>
      <c r="D1700" s="164">
        <f>'Order Form'!$N$2</f>
        <v>0</v>
      </c>
      <c r="E1700" s="165">
        <f>'Order Form'!$N$11</f>
        <v>0</v>
      </c>
      <c r="F1700" s="165" t="str">
        <f>IF(ISBLANK('Order Form'!$N$12),"",'Order Form'!$N$12)</f>
        <v/>
      </c>
      <c r="G1700" s="165">
        <f t="shared" ca="1" si="115"/>
        <v>41493</v>
      </c>
      <c r="H1700" s="166">
        <f>'Order Form'!$N$13</f>
        <v>0</v>
      </c>
      <c r="I1700" s="169">
        <f>'Order Form'!F125</f>
        <v>11.5</v>
      </c>
      <c r="J1700" s="164">
        <f>'Order Form'!N125</f>
        <v>0</v>
      </c>
      <c r="K1700" s="164" t="str">
        <f t="shared" si="113"/>
        <v>F</v>
      </c>
      <c r="L1700" s="164">
        <f>IF('Pricing + Order Summary'!$O$13&gt;=5000,14,IF('Pricing + Order Summary'!$O$13&gt;=3500,15,IF('Pricing + Order Summary'!$O$13&gt;=2500,16,IF('Pricing + Order Summary'!$O$13&gt;=1000,23,21))))</f>
        <v>21</v>
      </c>
      <c r="M1700" s="164" t="str">
        <f t="shared" si="114"/>
        <v>SPR2014-4-0</v>
      </c>
    </row>
    <row r="1701" spans="1:13">
      <c r="A1701" s="167">
        <f>'Order Form'!A126</f>
        <v>100069</v>
      </c>
      <c r="B1701" s="167">
        <f>'Order Form'!A126</f>
        <v>100069</v>
      </c>
      <c r="C1701" s="168">
        <f t="shared" si="112"/>
        <v>100069</v>
      </c>
      <c r="D1701" s="164">
        <f>'Order Form'!$N$2</f>
        <v>0</v>
      </c>
      <c r="E1701" s="165">
        <f>'Order Form'!$N$11</f>
        <v>0</v>
      </c>
      <c r="F1701" s="165" t="str">
        <f>IF(ISBLANK('Order Form'!$N$12),"",'Order Form'!$N$12)</f>
        <v/>
      </c>
      <c r="G1701" s="165">
        <f t="shared" ca="1" si="115"/>
        <v>41493</v>
      </c>
      <c r="H1701" s="166">
        <f>'Order Form'!$N$13</f>
        <v>0</v>
      </c>
      <c r="I1701" s="169">
        <f>'Order Form'!F126</f>
        <v>11.5</v>
      </c>
      <c r="J1701" s="164">
        <f>'Order Form'!N126</f>
        <v>0</v>
      </c>
      <c r="K1701" s="164" t="str">
        <f t="shared" si="113"/>
        <v>F</v>
      </c>
      <c r="L1701" s="164">
        <f>IF('Pricing + Order Summary'!$O$13&gt;=5000,14,IF('Pricing + Order Summary'!$O$13&gt;=3500,15,IF('Pricing + Order Summary'!$O$13&gt;=2500,16,IF('Pricing + Order Summary'!$O$13&gt;=1000,23,21))))</f>
        <v>21</v>
      </c>
      <c r="M1701" s="164" t="str">
        <f t="shared" si="114"/>
        <v>SPR2014-4-0</v>
      </c>
    </row>
    <row r="1702" spans="1:13">
      <c r="A1702" s="167">
        <f>'Order Form'!A127</f>
        <v>107738</v>
      </c>
      <c r="B1702" s="167">
        <f>'Order Form'!A127</f>
        <v>107738</v>
      </c>
      <c r="C1702" s="168">
        <f t="shared" si="112"/>
        <v>107738</v>
      </c>
      <c r="D1702" s="164">
        <f>'Order Form'!$N$2</f>
        <v>0</v>
      </c>
      <c r="E1702" s="165">
        <f>'Order Form'!$N$11</f>
        <v>0</v>
      </c>
      <c r="F1702" s="165" t="str">
        <f>IF(ISBLANK('Order Form'!$N$12),"",'Order Form'!$N$12)</f>
        <v/>
      </c>
      <c r="G1702" s="165">
        <f t="shared" ca="1" si="115"/>
        <v>41493</v>
      </c>
      <c r="H1702" s="166">
        <f>'Order Form'!$N$13</f>
        <v>0</v>
      </c>
      <c r="I1702" s="169">
        <f>'Order Form'!F127</f>
        <v>11.5</v>
      </c>
      <c r="J1702" s="164">
        <f>'Order Form'!N127</f>
        <v>0</v>
      </c>
      <c r="K1702" s="164" t="str">
        <f t="shared" si="113"/>
        <v>F</v>
      </c>
      <c r="L1702" s="164">
        <f>IF('Pricing + Order Summary'!$O$13&gt;=5000,14,IF('Pricing + Order Summary'!$O$13&gt;=3500,15,IF('Pricing + Order Summary'!$O$13&gt;=2500,16,IF('Pricing + Order Summary'!$O$13&gt;=1000,23,21))))</f>
        <v>21</v>
      </c>
      <c r="M1702" s="164" t="str">
        <f t="shared" si="114"/>
        <v>SPR2014-4-0</v>
      </c>
    </row>
    <row r="1703" spans="1:13">
      <c r="A1703" s="167">
        <f>'Order Form'!A128</f>
        <v>107712</v>
      </c>
      <c r="B1703" s="167">
        <f>'Order Form'!A128</f>
        <v>107712</v>
      </c>
      <c r="C1703" s="168">
        <f t="shared" si="112"/>
        <v>107712</v>
      </c>
      <c r="D1703" s="164">
        <f>'Order Form'!$N$2</f>
        <v>0</v>
      </c>
      <c r="E1703" s="165">
        <f>'Order Form'!$N$11</f>
        <v>0</v>
      </c>
      <c r="F1703" s="165" t="str">
        <f>IF(ISBLANK('Order Form'!$N$12),"",'Order Form'!$N$12)</f>
        <v/>
      </c>
      <c r="G1703" s="165">
        <f t="shared" ca="1" si="115"/>
        <v>41493</v>
      </c>
      <c r="H1703" s="166">
        <f>'Order Form'!$N$13</f>
        <v>0</v>
      </c>
      <c r="I1703" s="169">
        <f>'Order Form'!F128</f>
        <v>11.5</v>
      </c>
      <c r="J1703" s="164">
        <f>'Order Form'!N128</f>
        <v>0</v>
      </c>
      <c r="K1703" s="164" t="str">
        <f t="shared" si="113"/>
        <v>F</v>
      </c>
      <c r="L1703" s="164">
        <f>IF('Pricing + Order Summary'!$O$13&gt;=5000,14,IF('Pricing + Order Summary'!$O$13&gt;=3500,15,IF('Pricing + Order Summary'!$O$13&gt;=2500,16,IF('Pricing + Order Summary'!$O$13&gt;=1000,23,21))))</f>
        <v>21</v>
      </c>
      <c r="M1703" s="164" t="str">
        <f t="shared" si="114"/>
        <v>SPR2014-4-0</v>
      </c>
    </row>
    <row r="1704" spans="1:13">
      <c r="A1704" s="167">
        <f>'Order Form'!A129</f>
        <v>107731</v>
      </c>
      <c r="B1704" s="167">
        <f>'Order Form'!A129</f>
        <v>107731</v>
      </c>
      <c r="C1704" s="168">
        <f t="shared" si="112"/>
        <v>107731</v>
      </c>
      <c r="D1704" s="164">
        <f>'Order Form'!$N$2</f>
        <v>0</v>
      </c>
      <c r="E1704" s="165">
        <f>'Order Form'!$N$11</f>
        <v>0</v>
      </c>
      <c r="F1704" s="165" t="str">
        <f>IF(ISBLANK('Order Form'!$N$12),"",'Order Form'!$N$12)</f>
        <v/>
      </c>
      <c r="G1704" s="165">
        <f t="shared" ca="1" si="115"/>
        <v>41493</v>
      </c>
      <c r="H1704" s="166">
        <f>'Order Form'!$N$13</f>
        <v>0</v>
      </c>
      <c r="I1704" s="169">
        <f>'Order Form'!F129</f>
        <v>11.5</v>
      </c>
      <c r="J1704" s="164">
        <f>'Order Form'!N129</f>
        <v>0</v>
      </c>
      <c r="K1704" s="164" t="str">
        <f t="shared" si="113"/>
        <v>F</v>
      </c>
      <c r="L1704" s="164">
        <f>IF('Pricing + Order Summary'!$O$13&gt;=5000,14,IF('Pricing + Order Summary'!$O$13&gt;=3500,15,IF('Pricing + Order Summary'!$O$13&gt;=2500,16,IF('Pricing + Order Summary'!$O$13&gt;=1000,23,21))))</f>
        <v>21</v>
      </c>
      <c r="M1704" s="164" t="str">
        <f t="shared" si="114"/>
        <v>SPR2014-4-0</v>
      </c>
    </row>
    <row r="1705" spans="1:13">
      <c r="A1705" s="167">
        <f>'Order Form'!A130</f>
        <v>107720</v>
      </c>
      <c r="B1705" s="167">
        <f>'Order Form'!A130</f>
        <v>107720</v>
      </c>
      <c r="C1705" s="168">
        <f t="shared" si="112"/>
        <v>107720</v>
      </c>
      <c r="D1705" s="164">
        <f>'Order Form'!$N$2</f>
        <v>0</v>
      </c>
      <c r="E1705" s="165">
        <f>'Order Form'!$N$11</f>
        <v>0</v>
      </c>
      <c r="F1705" s="165" t="str">
        <f>IF(ISBLANK('Order Form'!$N$12),"",'Order Form'!$N$12)</f>
        <v/>
      </c>
      <c r="G1705" s="165">
        <f t="shared" ca="1" si="115"/>
        <v>41493</v>
      </c>
      <c r="H1705" s="166">
        <f>'Order Form'!$N$13</f>
        <v>0</v>
      </c>
      <c r="I1705" s="169">
        <f>'Order Form'!F130</f>
        <v>11.5</v>
      </c>
      <c r="J1705" s="164">
        <f>'Order Form'!N130</f>
        <v>0</v>
      </c>
      <c r="K1705" s="164" t="str">
        <f t="shared" si="113"/>
        <v>F</v>
      </c>
      <c r="L1705" s="164">
        <f>IF('Pricing + Order Summary'!$O$13&gt;=5000,14,IF('Pricing + Order Summary'!$O$13&gt;=3500,15,IF('Pricing + Order Summary'!$O$13&gt;=2500,16,IF('Pricing + Order Summary'!$O$13&gt;=1000,23,21))))</f>
        <v>21</v>
      </c>
      <c r="M1705" s="164" t="str">
        <f t="shared" si="114"/>
        <v>SPR2014-4-0</v>
      </c>
    </row>
    <row r="1706" spans="1:13">
      <c r="A1706" s="167">
        <f>'Order Form'!A131</f>
        <v>107745</v>
      </c>
      <c r="B1706" s="167">
        <f>'Order Form'!A131</f>
        <v>107745</v>
      </c>
      <c r="C1706" s="168">
        <f t="shared" si="112"/>
        <v>107745</v>
      </c>
      <c r="D1706" s="164">
        <f>'Order Form'!$N$2</f>
        <v>0</v>
      </c>
      <c r="E1706" s="165">
        <f>'Order Form'!$N$11</f>
        <v>0</v>
      </c>
      <c r="F1706" s="165" t="str">
        <f>IF(ISBLANK('Order Form'!$N$12),"",'Order Form'!$N$12)</f>
        <v/>
      </c>
      <c r="G1706" s="165">
        <f t="shared" ca="1" si="115"/>
        <v>41493</v>
      </c>
      <c r="H1706" s="166">
        <f>'Order Form'!$N$13</f>
        <v>0</v>
      </c>
      <c r="I1706" s="169">
        <f>'Order Form'!F131</f>
        <v>11.5</v>
      </c>
      <c r="J1706" s="164">
        <f>'Order Form'!N131</f>
        <v>0</v>
      </c>
      <c r="K1706" s="164" t="str">
        <f t="shared" si="113"/>
        <v>F</v>
      </c>
      <c r="L1706" s="164">
        <f>IF('Pricing + Order Summary'!$O$13&gt;=5000,14,IF('Pricing + Order Summary'!$O$13&gt;=3500,15,IF('Pricing + Order Summary'!$O$13&gt;=2500,16,IF('Pricing + Order Summary'!$O$13&gt;=1000,23,21))))</f>
        <v>21</v>
      </c>
      <c r="M1706" s="164" t="str">
        <f t="shared" si="114"/>
        <v>SPR2014-4-0</v>
      </c>
    </row>
    <row r="1707" spans="1:13">
      <c r="A1707" s="167">
        <f>'Order Form'!A132</f>
        <v>107715</v>
      </c>
      <c r="B1707" s="167">
        <f>'Order Form'!A132</f>
        <v>107715</v>
      </c>
      <c r="C1707" s="168">
        <f t="shared" si="112"/>
        <v>107715</v>
      </c>
      <c r="D1707" s="164">
        <f>'Order Form'!$N$2</f>
        <v>0</v>
      </c>
      <c r="E1707" s="165">
        <f>'Order Form'!$N$11</f>
        <v>0</v>
      </c>
      <c r="F1707" s="165" t="str">
        <f>IF(ISBLANK('Order Form'!$N$12),"",'Order Form'!$N$12)</f>
        <v/>
      </c>
      <c r="G1707" s="165">
        <f t="shared" ca="1" si="115"/>
        <v>41493</v>
      </c>
      <c r="H1707" s="166">
        <f>'Order Form'!$N$13</f>
        <v>0</v>
      </c>
      <c r="I1707" s="169">
        <f>'Order Form'!F132</f>
        <v>11.5</v>
      </c>
      <c r="J1707" s="164">
        <f>'Order Form'!N132</f>
        <v>0</v>
      </c>
      <c r="K1707" s="164" t="str">
        <f t="shared" si="113"/>
        <v>F</v>
      </c>
      <c r="L1707" s="164">
        <f>IF('Pricing + Order Summary'!$O$13&gt;=5000,14,IF('Pricing + Order Summary'!$O$13&gt;=3500,15,IF('Pricing + Order Summary'!$O$13&gt;=2500,16,IF('Pricing + Order Summary'!$O$13&gt;=1000,23,21))))</f>
        <v>21</v>
      </c>
      <c r="M1707" s="164" t="str">
        <f t="shared" si="114"/>
        <v>SPR2014-4-0</v>
      </c>
    </row>
    <row r="1708" spans="1:13">
      <c r="A1708" s="167">
        <f>'Order Form'!A133</f>
        <v>107710</v>
      </c>
      <c r="B1708" s="167">
        <f>'Order Form'!A133</f>
        <v>107710</v>
      </c>
      <c r="C1708" s="168">
        <f t="shared" si="112"/>
        <v>107710</v>
      </c>
      <c r="D1708" s="164">
        <f>'Order Form'!$N$2</f>
        <v>0</v>
      </c>
      <c r="E1708" s="165">
        <f>'Order Form'!$N$11</f>
        <v>0</v>
      </c>
      <c r="F1708" s="165" t="str">
        <f>IF(ISBLANK('Order Form'!$N$12),"",'Order Form'!$N$12)</f>
        <v/>
      </c>
      <c r="G1708" s="165">
        <f t="shared" ca="1" si="115"/>
        <v>41493</v>
      </c>
      <c r="H1708" s="166">
        <f>'Order Form'!$N$13</f>
        <v>0</v>
      </c>
      <c r="I1708" s="169">
        <f>'Order Form'!F133</f>
        <v>11.5</v>
      </c>
      <c r="J1708" s="164">
        <f>'Order Form'!N133</f>
        <v>0</v>
      </c>
      <c r="K1708" s="164" t="str">
        <f t="shared" si="113"/>
        <v>F</v>
      </c>
      <c r="L1708" s="164">
        <f>IF('Pricing + Order Summary'!$O$13&gt;=5000,14,IF('Pricing + Order Summary'!$O$13&gt;=3500,15,IF('Pricing + Order Summary'!$O$13&gt;=2500,16,IF('Pricing + Order Summary'!$O$13&gt;=1000,23,21))))</f>
        <v>21</v>
      </c>
      <c r="M1708" s="164" t="str">
        <f t="shared" si="114"/>
        <v>SPR2014-4-0</v>
      </c>
    </row>
    <row r="1709" spans="1:13">
      <c r="A1709" s="167">
        <f>'Order Form'!A134</f>
        <v>107746</v>
      </c>
      <c r="B1709" s="167">
        <f>'Order Form'!A134</f>
        <v>107746</v>
      </c>
      <c r="C1709" s="168">
        <f t="shared" si="112"/>
        <v>107746</v>
      </c>
      <c r="D1709" s="164">
        <f>'Order Form'!$N$2</f>
        <v>0</v>
      </c>
      <c r="E1709" s="165">
        <f>'Order Form'!$N$11</f>
        <v>0</v>
      </c>
      <c r="F1709" s="165" t="str">
        <f>IF(ISBLANK('Order Form'!$N$12),"",'Order Form'!$N$12)</f>
        <v/>
      </c>
      <c r="G1709" s="165">
        <f t="shared" ca="1" si="115"/>
        <v>41493</v>
      </c>
      <c r="H1709" s="166">
        <f>'Order Form'!$N$13</f>
        <v>0</v>
      </c>
      <c r="I1709" s="169">
        <f>'Order Form'!F134</f>
        <v>11.5</v>
      </c>
      <c r="J1709" s="164">
        <f>'Order Form'!N134</f>
        <v>0</v>
      </c>
      <c r="K1709" s="164" t="str">
        <f t="shared" si="113"/>
        <v>F</v>
      </c>
      <c r="L1709" s="164">
        <f>IF('Pricing + Order Summary'!$O$13&gt;=5000,14,IF('Pricing + Order Summary'!$O$13&gt;=3500,15,IF('Pricing + Order Summary'!$O$13&gt;=2500,16,IF('Pricing + Order Summary'!$O$13&gt;=1000,23,21))))</f>
        <v>21</v>
      </c>
      <c r="M1709" s="164" t="str">
        <f t="shared" si="114"/>
        <v>SPR2014-4-0</v>
      </c>
    </row>
    <row r="1710" spans="1:13">
      <c r="A1710" s="167">
        <f>'Order Form'!A135</f>
        <v>107728</v>
      </c>
      <c r="B1710" s="167">
        <f>'Order Form'!A135</f>
        <v>107728</v>
      </c>
      <c r="C1710" s="168">
        <f t="shared" si="112"/>
        <v>107728</v>
      </c>
      <c r="D1710" s="164">
        <f>'Order Form'!$N$2</f>
        <v>0</v>
      </c>
      <c r="E1710" s="165">
        <f>'Order Form'!$N$11</f>
        <v>0</v>
      </c>
      <c r="F1710" s="165" t="str">
        <f>IF(ISBLANK('Order Form'!$N$12),"",'Order Form'!$N$12)</f>
        <v/>
      </c>
      <c r="G1710" s="165">
        <f t="shared" ca="1" si="115"/>
        <v>41493</v>
      </c>
      <c r="H1710" s="166">
        <f>'Order Form'!$N$13</f>
        <v>0</v>
      </c>
      <c r="I1710" s="169">
        <f>'Order Form'!F135</f>
        <v>11.5</v>
      </c>
      <c r="J1710" s="164">
        <f>'Order Form'!N135</f>
        <v>0</v>
      </c>
      <c r="K1710" s="164" t="str">
        <f t="shared" si="113"/>
        <v>F</v>
      </c>
      <c r="L1710" s="164">
        <f>IF('Pricing + Order Summary'!$O$13&gt;=5000,14,IF('Pricing + Order Summary'!$O$13&gt;=3500,15,IF('Pricing + Order Summary'!$O$13&gt;=2500,16,IF('Pricing + Order Summary'!$O$13&gt;=1000,23,21))))</f>
        <v>21</v>
      </c>
      <c r="M1710" s="164" t="str">
        <f t="shared" si="114"/>
        <v>SPR2014-4-0</v>
      </c>
    </row>
    <row r="1711" spans="1:13">
      <c r="A1711" s="167">
        <f>'Order Form'!A136</f>
        <v>107729</v>
      </c>
      <c r="B1711" s="167">
        <f>'Order Form'!A136</f>
        <v>107729</v>
      </c>
      <c r="C1711" s="168">
        <f t="shared" si="112"/>
        <v>107729</v>
      </c>
      <c r="D1711" s="164">
        <f>'Order Form'!$N$2</f>
        <v>0</v>
      </c>
      <c r="E1711" s="165">
        <f>'Order Form'!$N$11</f>
        <v>0</v>
      </c>
      <c r="F1711" s="165" t="str">
        <f>IF(ISBLANK('Order Form'!$N$12),"",'Order Form'!$N$12)</f>
        <v/>
      </c>
      <c r="G1711" s="165">
        <f t="shared" ca="1" si="115"/>
        <v>41493</v>
      </c>
      <c r="H1711" s="166">
        <f>'Order Form'!$N$13</f>
        <v>0</v>
      </c>
      <c r="I1711" s="169">
        <f>'Order Form'!F136</f>
        <v>11.5</v>
      </c>
      <c r="J1711" s="164">
        <f>'Order Form'!N136</f>
        <v>0</v>
      </c>
      <c r="K1711" s="164" t="str">
        <f t="shared" si="113"/>
        <v>F</v>
      </c>
      <c r="L1711" s="164">
        <f>IF('Pricing + Order Summary'!$O$13&gt;=5000,14,IF('Pricing + Order Summary'!$O$13&gt;=3500,15,IF('Pricing + Order Summary'!$O$13&gt;=2500,16,IF('Pricing + Order Summary'!$O$13&gt;=1000,23,21))))</f>
        <v>21</v>
      </c>
      <c r="M1711" s="164" t="str">
        <f t="shared" si="114"/>
        <v>SPR2014-4-0</v>
      </c>
    </row>
    <row r="1712" spans="1:13">
      <c r="A1712" s="167">
        <f>'Order Form'!A137</f>
        <v>107737</v>
      </c>
      <c r="B1712" s="167">
        <f>'Order Form'!A137</f>
        <v>107737</v>
      </c>
      <c r="C1712" s="168">
        <f t="shared" si="112"/>
        <v>107737</v>
      </c>
      <c r="D1712" s="164">
        <f>'Order Form'!$N$2</f>
        <v>0</v>
      </c>
      <c r="E1712" s="165">
        <f>'Order Form'!$N$11</f>
        <v>0</v>
      </c>
      <c r="F1712" s="165" t="str">
        <f>IF(ISBLANK('Order Form'!$N$12),"",'Order Form'!$N$12)</f>
        <v/>
      </c>
      <c r="G1712" s="165">
        <f t="shared" ca="1" si="115"/>
        <v>41493</v>
      </c>
      <c r="H1712" s="166">
        <f>'Order Form'!$N$13</f>
        <v>0</v>
      </c>
      <c r="I1712" s="169">
        <f>'Order Form'!F137</f>
        <v>11.5</v>
      </c>
      <c r="J1712" s="164">
        <f>'Order Form'!N137</f>
        <v>0</v>
      </c>
      <c r="K1712" s="164" t="str">
        <f t="shared" si="113"/>
        <v>F</v>
      </c>
      <c r="L1712" s="164">
        <f>IF('Pricing + Order Summary'!$O$13&gt;=5000,14,IF('Pricing + Order Summary'!$O$13&gt;=3500,15,IF('Pricing + Order Summary'!$O$13&gt;=2500,16,IF('Pricing + Order Summary'!$O$13&gt;=1000,23,21))))</f>
        <v>21</v>
      </c>
      <c r="M1712" s="164" t="str">
        <f t="shared" si="114"/>
        <v>SPR2014-4-0</v>
      </c>
    </row>
    <row r="1713" spans="1:13">
      <c r="A1713" s="167">
        <f>'Order Form'!A138</f>
        <v>107709</v>
      </c>
      <c r="B1713" s="167">
        <f>'Order Form'!A138</f>
        <v>107709</v>
      </c>
      <c r="C1713" s="168">
        <f t="shared" si="112"/>
        <v>107709</v>
      </c>
      <c r="D1713" s="164">
        <f>'Order Form'!$N$2</f>
        <v>0</v>
      </c>
      <c r="E1713" s="165">
        <f>'Order Form'!$N$11</f>
        <v>0</v>
      </c>
      <c r="F1713" s="165" t="str">
        <f>IF(ISBLANK('Order Form'!$N$12),"",'Order Form'!$N$12)</f>
        <v/>
      </c>
      <c r="G1713" s="165">
        <f t="shared" ca="1" si="115"/>
        <v>41493</v>
      </c>
      <c r="H1713" s="166">
        <f>'Order Form'!$N$13</f>
        <v>0</v>
      </c>
      <c r="I1713" s="169">
        <f>'Order Form'!F138</f>
        <v>11.5</v>
      </c>
      <c r="J1713" s="164">
        <f>'Order Form'!N138</f>
        <v>0</v>
      </c>
      <c r="K1713" s="164" t="str">
        <f t="shared" si="113"/>
        <v>F</v>
      </c>
      <c r="L1713" s="164">
        <f>IF('Pricing + Order Summary'!$O$13&gt;=5000,14,IF('Pricing + Order Summary'!$O$13&gt;=3500,15,IF('Pricing + Order Summary'!$O$13&gt;=2500,16,IF('Pricing + Order Summary'!$O$13&gt;=1000,23,21))))</f>
        <v>21</v>
      </c>
      <c r="M1713" s="164" t="str">
        <f t="shared" si="114"/>
        <v>SPR2014-4-0</v>
      </c>
    </row>
    <row r="1714" spans="1:13">
      <c r="A1714" s="167">
        <f>'Order Form'!A139</f>
        <v>107717</v>
      </c>
      <c r="B1714" s="167">
        <f>'Order Form'!A139</f>
        <v>107717</v>
      </c>
      <c r="C1714" s="168">
        <f t="shared" si="112"/>
        <v>107717</v>
      </c>
      <c r="D1714" s="164">
        <f>'Order Form'!$N$2</f>
        <v>0</v>
      </c>
      <c r="E1714" s="165">
        <f>'Order Form'!$N$11</f>
        <v>0</v>
      </c>
      <c r="F1714" s="165" t="str">
        <f>IF(ISBLANK('Order Form'!$N$12),"",'Order Form'!$N$12)</f>
        <v/>
      </c>
      <c r="G1714" s="165">
        <f t="shared" ca="1" si="115"/>
        <v>41493</v>
      </c>
      <c r="H1714" s="166">
        <f>'Order Form'!$N$13</f>
        <v>0</v>
      </c>
      <c r="I1714" s="169">
        <f>'Order Form'!F139</f>
        <v>12</v>
      </c>
      <c r="J1714" s="164">
        <f>'Order Form'!N139</f>
        <v>0</v>
      </c>
      <c r="K1714" s="164" t="str">
        <f t="shared" si="113"/>
        <v>F</v>
      </c>
      <c r="L1714" s="164">
        <f>IF('Pricing + Order Summary'!$O$13&gt;=5000,14,IF('Pricing + Order Summary'!$O$13&gt;=3500,15,IF('Pricing + Order Summary'!$O$13&gt;=2500,16,IF('Pricing + Order Summary'!$O$13&gt;=1000,23,21))))</f>
        <v>21</v>
      </c>
      <c r="M1714" s="164" t="str">
        <f t="shared" si="114"/>
        <v>SPR2014-4-0</v>
      </c>
    </row>
    <row r="1715" spans="1:13">
      <c r="A1715" s="167">
        <f>'Order Form'!A140</f>
        <v>107716</v>
      </c>
      <c r="B1715" s="167">
        <f>'Order Form'!A140</f>
        <v>107716</v>
      </c>
      <c r="C1715" s="168">
        <f t="shared" si="112"/>
        <v>107716</v>
      </c>
      <c r="D1715" s="164">
        <f>'Order Form'!$N$2</f>
        <v>0</v>
      </c>
      <c r="E1715" s="165">
        <f>'Order Form'!$N$11</f>
        <v>0</v>
      </c>
      <c r="F1715" s="165" t="str">
        <f>IF(ISBLANK('Order Form'!$N$12),"",'Order Form'!$N$12)</f>
        <v/>
      </c>
      <c r="G1715" s="165">
        <f t="shared" ca="1" si="115"/>
        <v>41493</v>
      </c>
      <c r="H1715" s="166">
        <f>'Order Form'!$N$13</f>
        <v>0</v>
      </c>
      <c r="I1715" s="169">
        <f>'Order Form'!F140</f>
        <v>12</v>
      </c>
      <c r="J1715" s="164">
        <f>'Order Form'!N140</f>
        <v>0</v>
      </c>
      <c r="K1715" s="164" t="str">
        <f t="shared" si="113"/>
        <v>F</v>
      </c>
      <c r="L1715" s="164">
        <f>IF('Pricing + Order Summary'!$O$13&gt;=5000,14,IF('Pricing + Order Summary'!$O$13&gt;=3500,15,IF('Pricing + Order Summary'!$O$13&gt;=2500,16,IF('Pricing + Order Summary'!$O$13&gt;=1000,23,21))))</f>
        <v>21</v>
      </c>
      <c r="M1715" s="164" t="str">
        <f t="shared" si="114"/>
        <v>SPR2014-4-0</v>
      </c>
    </row>
    <row r="1716" spans="1:13">
      <c r="A1716" s="167">
        <f>'Order Form'!A141</f>
        <v>107718</v>
      </c>
      <c r="B1716" s="167">
        <f>'Order Form'!A141</f>
        <v>107718</v>
      </c>
      <c r="C1716" s="168">
        <f t="shared" si="112"/>
        <v>107718</v>
      </c>
      <c r="D1716" s="164">
        <f>'Order Form'!$N$2</f>
        <v>0</v>
      </c>
      <c r="E1716" s="165">
        <f>'Order Form'!$N$11</f>
        <v>0</v>
      </c>
      <c r="F1716" s="165" t="str">
        <f>IF(ISBLANK('Order Form'!$N$12),"",'Order Form'!$N$12)</f>
        <v/>
      </c>
      <c r="G1716" s="165">
        <f t="shared" ca="1" si="115"/>
        <v>41493</v>
      </c>
      <c r="H1716" s="166">
        <f>'Order Form'!$N$13</f>
        <v>0</v>
      </c>
      <c r="I1716" s="169">
        <f>'Order Form'!F141</f>
        <v>12</v>
      </c>
      <c r="J1716" s="164">
        <f>'Order Form'!N141</f>
        <v>0</v>
      </c>
      <c r="K1716" s="164" t="str">
        <f t="shared" si="113"/>
        <v>F</v>
      </c>
      <c r="L1716" s="164">
        <f>IF('Pricing + Order Summary'!$O$13&gt;=5000,14,IF('Pricing + Order Summary'!$O$13&gt;=3500,15,IF('Pricing + Order Summary'!$O$13&gt;=2500,16,IF('Pricing + Order Summary'!$O$13&gt;=1000,23,21))))</f>
        <v>21</v>
      </c>
      <c r="M1716" s="164" t="str">
        <f t="shared" si="114"/>
        <v>SPR2014-4-0</v>
      </c>
    </row>
    <row r="1717" spans="1:13">
      <c r="A1717" s="167">
        <f>'Order Form'!A142</f>
        <v>107740</v>
      </c>
      <c r="B1717" s="167">
        <f>'Order Form'!A142</f>
        <v>107740</v>
      </c>
      <c r="C1717" s="168">
        <f t="shared" si="112"/>
        <v>107740</v>
      </c>
      <c r="D1717" s="164">
        <f>'Order Form'!$N$2</f>
        <v>0</v>
      </c>
      <c r="E1717" s="165">
        <f>'Order Form'!$N$11</f>
        <v>0</v>
      </c>
      <c r="F1717" s="165" t="str">
        <f>IF(ISBLANK('Order Form'!$N$12),"",'Order Form'!$N$12)</f>
        <v/>
      </c>
      <c r="G1717" s="165">
        <f t="shared" ca="1" si="115"/>
        <v>41493</v>
      </c>
      <c r="H1717" s="166">
        <f>'Order Form'!$N$13</f>
        <v>0</v>
      </c>
      <c r="I1717" s="169">
        <f>'Order Form'!F142</f>
        <v>11.5</v>
      </c>
      <c r="J1717" s="164">
        <f>'Order Form'!N142</f>
        <v>0</v>
      </c>
      <c r="K1717" s="164" t="str">
        <f t="shared" si="113"/>
        <v>F</v>
      </c>
      <c r="L1717" s="164">
        <f>IF('Pricing + Order Summary'!$O$13&gt;=5000,14,IF('Pricing + Order Summary'!$O$13&gt;=3500,15,IF('Pricing + Order Summary'!$O$13&gt;=2500,16,IF('Pricing + Order Summary'!$O$13&gt;=1000,23,21))))</f>
        <v>21</v>
      </c>
      <c r="M1717" s="164" t="str">
        <f t="shared" si="114"/>
        <v>SPR2014-4-0</v>
      </c>
    </row>
    <row r="1718" spans="1:13">
      <c r="A1718" s="167">
        <f>'Order Form'!A143</f>
        <v>107742</v>
      </c>
      <c r="B1718" s="167">
        <f>'Order Form'!A143</f>
        <v>107742</v>
      </c>
      <c r="C1718" s="168">
        <f t="shared" si="112"/>
        <v>107742</v>
      </c>
      <c r="D1718" s="164">
        <f>'Order Form'!$N$2</f>
        <v>0</v>
      </c>
      <c r="E1718" s="165">
        <f>'Order Form'!$N$11</f>
        <v>0</v>
      </c>
      <c r="F1718" s="165" t="str">
        <f>IF(ISBLANK('Order Form'!$N$12),"",'Order Form'!$N$12)</f>
        <v/>
      </c>
      <c r="G1718" s="165">
        <f t="shared" ca="1" si="115"/>
        <v>41493</v>
      </c>
      <c r="H1718" s="166">
        <f>'Order Form'!$N$13</f>
        <v>0</v>
      </c>
      <c r="I1718" s="169">
        <f>'Order Form'!F143</f>
        <v>11.5</v>
      </c>
      <c r="J1718" s="164">
        <f>'Order Form'!N143</f>
        <v>0</v>
      </c>
      <c r="K1718" s="164" t="str">
        <f t="shared" si="113"/>
        <v>F</v>
      </c>
      <c r="L1718" s="164">
        <f>IF('Pricing + Order Summary'!$O$13&gt;=5000,14,IF('Pricing + Order Summary'!$O$13&gt;=3500,15,IF('Pricing + Order Summary'!$O$13&gt;=2500,16,IF('Pricing + Order Summary'!$O$13&gt;=1000,23,21))))</f>
        <v>21</v>
      </c>
      <c r="M1718" s="164" t="str">
        <f t="shared" si="114"/>
        <v>SPR2014-4-0</v>
      </c>
    </row>
    <row r="1719" spans="1:13">
      <c r="A1719" s="167">
        <f>'Order Form'!A144</f>
        <v>107743</v>
      </c>
      <c r="B1719" s="167">
        <f>'Order Form'!A144</f>
        <v>107743</v>
      </c>
      <c r="C1719" s="168">
        <f t="shared" si="112"/>
        <v>107743</v>
      </c>
      <c r="D1719" s="164">
        <f>'Order Form'!$N$2</f>
        <v>0</v>
      </c>
      <c r="E1719" s="165">
        <f>'Order Form'!$N$11</f>
        <v>0</v>
      </c>
      <c r="F1719" s="165" t="str">
        <f>IF(ISBLANK('Order Form'!$N$12),"",'Order Form'!$N$12)</f>
        <v/>
      </c>
      <c r="G1719" s="165">
        <f t="shared" ca="1" si="115"/>
        <v>41493</v>
      </c>
      <c r="H1719" s="166">
        <f>'Order Form'!$N$13</f>
        <v>0</v>
      </c>
      <c r="I1719" s="169">
        <f>'Order Form'!F144</f>
        <v>11.5</v>
      </c>
      <c r="J1719" s="164">
        <f>'Order Form'!N144</f>
        <v>0</v>
      </c>
      <c r="K1719" s="164" t="str">
        <f t="shared" si="113"/>
        <v>F</v>
      </c>
      <c r="L1719" s="164">
        <f>IF('Pricing + Order Summary'!$O$13&gt;=5000,14,IF('Pricing + Order Summary'!$O$13&gt;=3500,15,IF('Pricing + Order Summary'!$O$13&gt;=2500,16,IF('Pricing + Order Summary'!$O$13&gt;=1000,23,21))))</f>
        <v>21</v>
      </c>
      <c r="M1719" s="164" t="str">
        <f t="shared" si="114"/>
        <v>SPR2014-4-0</v>
      </c>
    </row>
    <row r="1720" spans="1:13">
      <c r="A1720" s="167">
        <f>'Order Form'!A145</f>
        <v>107744</v>
      </c>
      <c r="B1720" s="167">
        <f>'Order Form'!A145</f>
        <v>107744</v>
      </c>
      <c r="C1720" s="168">
        <f t="shared" si="112"/>
        <v>107744</v>
      </c>
      <c r="D1720" s="164">
        <f>'Order Form'!$N$2</f>
        <v>0</v>
      </c>
      <c r="E1720" s="165">
        <f>'Order Form'!$N$11</f>
        <v>0</v>
      </c>
      <c r="F1720" s="165" t="str">
        <f>IF(ISBLANK('Order Form'!$N$12),"",'Order Form'!$N$12)</f>
        <v/>
      </c>
      <c r="G1720" s="165">
        <f t="shared" ca="1" si="115"/>
        <v>41493</v>
      </c>
      <c r="H1720" s="166">
        <f>'Order Form'!$N$13</f>
        <v>0</v>
      </c>
      <c r="I1720" s="169">
        <f>'Order Form'!F145</f>
        <v>11.5</v>
      </c>
      <c r="J1720" s="164">
        <f>'Order Form'!N145</f>
        <v>0</v>
      </c>
      <c r="K1720" s="164" t="str">
        <f t="shared" si="113"/>
        <v>F</v>
      </c>
      <c r="L1720" s="164">
        <f>IF('Pricing + Order Summary'!$O$13&gt;=5000,14,IF('Pricing + Order Summary'!$O$13&gt;=3500,15,IF('Pricing + Order Summary'!$O$13&gt;=2500,16,IF('Pricing + Order Summary'!$O$13&gt;=1000,23,21))))</f>
        <v>21</v>
      </c>
      <c r="M1720" s="164" t="str">
        <f t="shared" si="114"/>
        <v>SPR2014-4-0</v>
      </c>
    </row>
    <row r="1721" spans="1:13">
      <c r="A1721" s="167">
        <f>'Order Form'!A146</f>
        <v>107741</v>
      </c>
      <c r="B1721" s="167">
        <f>'Order Form'!A146</f>
        <v>107741</v>
      </c>
      <c r="C1721" s="168">
        <f t="shared" ref="C1721:C1784" si="116">IF(B1721=0,A1721,B1721)</f>
        <v>107741</v>
      </c>
      <c r="D1721" s="164">
        <f>'Order Form'!$N$2</f>
        <v>0</v>
      </c>
      <c r="E1721" s="165">
        <f>'Order Form'!$N$11</f>
        <v>0</v>
      </c>
      <c r="F1721" s="165" t="str">
        <f>IF(ISBLANK('Order Form'!$N$12),"",'Order Form'!$N$12)</f>
        <v/>
      </c>
      <c r="G1721" s="165">
        <f t="shared" ca="1" si="115"/>
        <v>41493</v>
      </c>
      <c r="H1721" s="166">
        <f>'Order Form'!$N$13</f>
        <v>0</v>
      </c>
      <c r="I1721" s="169">
        <f>'Order Form'!F146</f>
        <v>11.5</v>
      </c>
      <c r="J1721" s="164">
        <f>'Order Form'!N146</f>
        <v>0</v>
      </c>
      <c r="K1721" s="164" t="str">
        <f t="shared" ref="K1721:K1784" si="117">IF(J1721=0,"F","T")</f>
        <v>F</v>
      </c>
      <c r="L1721" s="164">
        <f>IF('Pricing + Order Summary'!$O$13&gt;=5000,14,IF('Pricing + Order Summary'!$O$13&gt;=3500,15,IF('Pricing + Order Summary'!$O$13&gt;=2500,16,IF('Pricing + Order Summary'!$O$13&gt;=1000,23,21))))</f>
        <v>21</v>
      </c>
      <c r="M1721" s="164" t="str">
        <f t="shared" ref="M1721:M1784" si="118">"SPR2014"&amp;"-4-"&amp;D1721</f>
        <v>SPR2014-4-0</v>
      </c>
    </row>
    <row r="1722" spans="1:13">
      <c r="A1722" s="167">
        <f>'Order Form'!A147</f>
        <v>101838</v>
      </c>
      <c r="B1722" s="167">
        <f>'Order Form'!A147</f>
        <v>101838</v>
      </c>
      <c r="C1722" s="168">
        <f t="shared" si="116"/>
        <v>101838</v>
      </c>
      <c r="D1722" s="164">
        <f>'Order Form'!$N$2</f>
        <v>0</v>
      </c>
      <c r="E1722" s="165">
        <f>'Order Form'!$N$11</f>
        <v>0</v>
      </c>
      <c r="F1722" s="165" t="str">
        <f>IF(ISBLANK('Order Form'!$N$12),"",'Order Form'!$N$12)</f>
        <v/>
      </c>
      <c r="G1722" s="165">
        <f t="shared" ca="1" si="115"/>
        <v>41493</v>
      </c>
      <c r="H1722" s="166">
        <f>'Order Form'!$N$13</f>
        <v>0</v>
      </c>
      <c r="I1722" s="169">
        <f>'Order Form'!F147</f>
        <v>12</v>
      </c>
      <c r="J1722" s="164">
        <f>'Order Form'!N147</f>
        <v>0</v>
      </c>
      <c r="K1722" s="164" t="str">
        <f t="shared" si="117"/>
        <v>F</v>
      </c>
      <c r="L1722" s="164">
        <f>IF('Pricing + Order Summary'!$O$13&gt;=5000,14,IF('Pricing + Order Summary'!$O$13&gt;=3500,15,IF('Pricing + Order Summary'!$O$13&gt;=2500,16,IF('Pricing + Order Summary'!$O$13&gt;=1000,23,21))))</f>
        <v>21</v>
      </c>
      <c r="M1722" s="164" t="str">
        <f t="shared" si="118"/>
        <v>SPR2014-4-0</v>
      </c>
    </row>
    <row r="1723" spans="1:13">
      <c r="A1723" s="167">
        <f>'Order Form'!A148</f>
        <v>100546</v>
      </c>
      <c r="B1723" s="167">
        <f>'Order Form'!A148</f>
        <v>100546</v>
      </c>
      <c r="C1723" s="168">
        <f t="shared" si="116"/>
        <v>100546</v>
      </c>
      <c r="D1723" s="164">
        <f>'Order Form'!$N$2</f>
        <v>0</v>
      </c>
      <c r="E1723" s="165">
        <f>'Order Form'!$N$11</f>
        <v>0</v>
      </c>
      <c r="F1723" s="165" t="str">
        <f>IF(ISBLANK('Order Form'!$N$12),"",'Order Form'!$N$12)</f>
        <v/>
      </c>
      <c r="G1723" s="165">
        <f t="shared" ca="1" si="115"/>
        <v>41493</v>
      </c>
      <c r="H1723" s="166">
        <f>'Order Form'!$N$13</f>
        <v>0</v>
      </c>
      <c r="I1723" s="169">
        <f>'Order Form'!F148</f>
        <v>12</v>
      </c>
      <c r="J1723" s="164">
        <f>'Order Form'!N148</f>
        <v>0</v>
      </c>
      <c r="K1723" s="164" t="str">
        <f t="shared" si="117"/>
        <v>F</v>
      </c>
      <c r="L1723" s="164">
        <f>IF('Pricing + Order Summary'!$O$13&gt;=5000,14,IF('Pricing + Order Summary'!$O$13&gt;=3500,15,IF('Pricing + Order Summary'!$O$13&gt;=2500,16,IF('Pricing + Order Summary'!$O$13&gt;=1000,23,21))))</f>
        <v>21</v>
      </c>
      <c r="M1723" s="164" t="str">
        <f t="shared" si="118"/>
        <v>SPR2014-4-0</v>
      </c>
    </row>
    <row r="1724" spans="1:13">
      <c r="A1724" s="167">
        <f>'Order Form'!A149</f>
        <v>100543</v>
      </c>
      <c r="B1724" s="167">
        <f>'Order Form'!A149</f>
        <v>100543</v>
      </c>
      <c r="C1724" s="168">
        <f t="shared" si="116"/>
        <v>100543</v>
      </c>
      <c r="D1724" s="164">
        <f>'Order Form'!$N$2</f>
        <v>0</v>
      </c>
      <c r="E1724" s="165">
        <f>'Order Form'!$N$11</f>
        <v>0</v>
      </c>
      <c r="F1724" s="165" t="str">
        <f>IF(ISBLANK('Order Form'!$N$12),"",'Order Form'!$N$12)</f>
        <v/>
      </c>
      <c r="G1724" s="165">
        <f t="shared" ca="1" si="115"/>
        <v>41493</v>
      </c>
      <c r="H1724" s="166">
        <f>'Order Form'!$N$13</f>
        <v>0</v>
      </c>
      <c r="I1724" s="169">
        <f>'Order Form'!F149</f>
        <v>12</v>
      </c>
      <c r="J1724" s="164">
        <f>'Order Form'!N149</f>
        <v>0</v>
      </c>
      <c r="K1724" s="164" t="str">
        <f t="shared" si="117"/>
        <v>F</v>
      </c>
      <c r="L1724" s="164">
        <f>IF('Pricing + Order Summary'!$O$13&gt;=5000,14,IF('Pricing + Order Summary'!$O$13&gt;=3500,15,IF('Pricing + Order Summary'!$O$13&gt;=2500,16,IF('Pricing + Order Summary'!$O$13&gt;=1000,23,21))))</f>
        <v>21</v>
      </c>
      <c r="M1724" s="164" t="str">
        <f t="shared" si="118"/>
        <v>SPR2014-4-0</v>
      </c>
    </row>
    <row r="1725" spans="1:13">
      <c r="A1725" s="167">
        <f>'Order Form'!A150</f>
        <v>100545</v>
      </c>
      <c r="B1725" s="167">
        <f>'Order Form'!A150</f>
        <v>100545</v>
      </c>
      <c r="C1725" s="168">
        <f t="shared" si="116"/>
        <v>100545</v>
      </c>
      <c r="D1725" s="164">
        <f>'Order Form'!$N$2</f>
        <v>0</v>
      </c>
      <c r="E1725" s="165">
        <f>'Order Form'!$N$11</f>
        <v>0</v>
      </c>
      <c r="F1725" s="165" t="str">
        <f>IF(ISBLANK('Order Form'!$N$12),"",'Order Form'!$N$12)</f>
        <v/>
      </c>
      <c r="G1725" s="165">
        <f t="shared" ca="1" si="115"/>
        <v>41493</v>
      </c>
      <c r="H1725" s="166">
        <f>'Order Form'!$N$13</f>
        <v>0</v>
      </c>
      <c r="I1725" s="169">
        <f>'Order Form'!F150</f>
        <v>12</v>
      </c>
      <c r="J1725" s="164">
        <f>'Order Form'!N150</f>
        <v>0</v>
      </c>
      <c r="K1725" s="164" t="str">
        <f t="shared" si="117"/>
        <v>F</v>
      </c>
      <c r="L1725" s="164">
        <f>IF('Pricing + Order Summary'!$O$13&gt;=5000,14,IF('Pricing + Order Summary'!$O$13&gt;=3500,15,IF('Pricing + Order Summary'!$O$13&gt;=2500,16,IF('Pricing + Order Summary'!$O$13&gt;=1000,23,21))))</f>
        <v>21</v>
      </c>
      <c r="M1725" s="164" t="str">
        <f t="shared" si="118"/>
        <v>SPR2014-4-0</v>
      </c>
    </row>
    <row r="1726" spans="1:13">
      <c r="A1726" s="167">
        <f>'Order Form'!A151</f>
        <v>100544</v>
      </c>
      <c r="B1726" s="167">
        <f>'Order Form'!A151</f>
        <v>100544</v>
      </c>
      <c r="C1726" s="168">
        <f t="shared" si="116"/>
        <v>100544</v>
      </c>
      <c r="D1726" s="164">
        <f>'Order Form'!$N$2</f>
        <v>0</v>
      </c>
      <c r="E1726" s="165">
        <f>'Order Form'!$N$11</f>
        <v>0</v>
      </c>
      <c r="F1726" s="165" t="str">
        <f>IF(ISBLANK('Order Form'!$N$12),"",'Order Form'!$N$12)</f>
        <v/>
      </c>
      <c r="G1726" s="165">
        <f t="shared" ca="1" si="115"/>
        <v>41493</v>
      </c>
      <c r="H1726" s="166">
        <f>'Order Form'!$N$13</f>
        <v>0</v>
      </c>
      <c r="I1726" s="169">
        <f>'Order Form'!F151</f>
        <v>12</v>
      </c>
      <c r="J1726" s="164">
        <f>'Order Form'!N151</f>
        <v>0</v>
      </c>
      <c r="K1726" s="164" t="str">
        <f t="shared" si="117"/>
        <v>F</v>
      </c>
      <c r="L1726" s="164">
        <f>IF('Pricing + Order Summary'!$O$13&gt;=5000,14,IF('Pricing + Order Summary'!$O$13&gt;=3500,15,IF('Pricing + Order Summary'!$O$13&gt;=2500,16,IF('Pricing + Order Summary'!$O$13&gt;=1000,23,21))))</f>
        <v>21</v>
      </c>
      <c r="M1726" s="164" t="str">
        <f t="shared" si="118"/>
        <v>SPR2014-4-0</v>
      </c>
    </row>
    <row r="1727" spans="1:13">
      <c r="A1727" s="167">
        <f>'Order Form'!A152</f>
        <v>100547</v>
      </c>
      <c r="B1727" s="167">
        <f>'Order Form'!A152</f>
        <v>100547</v>
      </c>
      <c r="C1727" s="168">
        <f t="shared" si="116"/>
        <v>100547</v>
      </c>
      <c r="D1727" s="164">
        <f>'Order Form'!$N$2</f>
        <v>0</v>
      </c>
      <c r="E1727" s="165">
        <f>'Order Form'!$N$11</f>
        <v>0</v>
      </c>
      <c r="F1727" s="165" t="str">
        <f>IF(ISBLANK('Order Form'!$N$12),"",'Order Form'!$N$12)</f>
        <v/>
      </c>
      <c r="G1727" s="165">
        <f t="shared" ca="1" si="115"/>
        <v>41493</v>
      </c>
      <c r="H1727" s="166">
        <f>'Order Form'!$N$13</f>
        <v>0</v>
      </c>
      <c r="I1727" s="169">
        <f>'Order Form'!F152</f>
        <v>12</v>
      </c>
      <c r="J1727" s="164">
        <f>'Order Form'!N152</f>
        <v>0</v>
      </c>
      <c r="K1727" s="164" t="str">
        <f t="shared" si="117"/>
        <v>F</v>
      </c>
      <c r="L1727" s="164">
        <f>IF('Pricing + Order Summary'!$O$13&gt;=5000,14,IF('Pricing + Order Summary'!$O$13&gt;=3500,15,IF('Pricing + Order Summary'!$O$13&gt;=2500,16,IF('Pricing + Order Summary'!$O$13&gt;=1000,23,21))))</f>
        <v>21</v>
      </c>
      <c r="M1727" s="164" t="str">
        <f t="shared" si="118"/>
        <v>SPR2014-4-0</v>
      </c>
    </row>
    <row r="1728" spans="1:13">
      <c r="A1728" s="167">
        <f>'Order Form'!A153</f>
        <v>107734</v>
      </c>
      <c r="B1728" s="167">
        <f>'Order Form'!A153</f>
        <v>107734</v>
      </c>
      <c r="C1728" s="168">
        <f t="shared" si="116"/>
        <v>107734</v>
      </c>
      <c r="D1728" s="164">
        <f>'Order Form'!$N$2</f>
        <v>0</v>
      </c>
      <c r="E1728" s="165">
        <f>'Order Form'!$N$11</f>
        <v>0</v>
      </c>
      <c r="F1728" s="165" t="str">
        <f>IF(ISBLANK('Order Form'!$N$12),"",'Order Form'!$N$12)</f>
        <v/>
      </c>
      <c r="G1728" s="165">
        <f t="shared" ca="1" si="115"/>
        <v>41493</v>
      </c>
      <c r="H1728" s="166">
        <f>'Order Form'!$N$13</f>
        <v>0</v>
      </c>
      <c r="I1728" s="169">
        <f>'Order Form'!F153</f>
        <v>12</v>
      </c>
      <c r="J1728" s="164">
        <f>'Order Form'!N153</f>
        <v>0</v>
      </c>
      <c r="K1728" s="164" t="str">
        <f t="shared" si="117"/>
        <v>F</v>
      </c>
      <c r="L1728" s="164">
        <f>IF('Pricing + Order Summary'!$O$13&gt;=5000,14,IF('Pricing + Order Summary'!$O$13&gt;=3500,15,IF('Pricing + Order Summary'!$O$13&gt;=2500,16,IF('Pricing + Order Summary'!$O$13&gt;=1000,23,21))))</f>
        <v>21</v>
      </c>
      <c r="M1728" s="164" t="str">
        <f t="shared" si="118"/>
        <v>SPR2014-4-0</v>
      </c>
    </row>
    <row r="1729" spans="1:13">
      <c r="A1729" s="167">
        <f>'Order Form'!A154</f>
        <v>107714</v>
      </c>
      <c r="B1729" s="167">
        <f>'Order Form'!A154</f>
        <v>107714</v>
      </c>
      <c r="C1729" s="168">
        <f t="shared" si="116"/>
        <v>107714</v>
      </c>
      <c r="D1729" s="164">
        <f>'Order Form'!$N$2</f>
        <v>0</v>
      </c>
      <c r="E1729" s="165">
        <f>'Order Form'!$N$11</f>
        <v>0</v>
      </c>
      <c r="F1729" s="165" t="str">
        <f>IF(ISBLANK('Order Form'!$N$12),"",'Order Form'!$N$12)</f>
        <v/>
      </c>
      <c r="G1729" s="165">
        <f t="shared" ca="1" si="115"/>
        <v>41493</v>
      </c>
      <c r="H1729" s="166">
        <f>'Order Form'!$N$13</f>
        <v>0</v>
      </c>
      <c r="I1729" s="169">
        <f>'Order Form'!F154</f>
        <v>11.5</v>
      </c>
      <c r="J1729" s="164">
        <f>'Order Form'!N154</f>
        <v>0</v>
      </c>
      <c r="K1729" s="164" t="str">
        <f t="shared" si="117"/>
        <v>F</v>
      </c>
      <c r="L1729" s="164">
        <f>IF('Pricing + Order Summary'!$O$13&gt;=5000,14,IF('Pricing + Order Summary'!$O$13&gt;=3500,15,IF('Pricing + Order Summary'!$O$13&gt;=2500,16,IF('Pricing + Order Summary'!$O$13&gt;=1000,23,21))))</f>
        <v>21</v>
      </c>
      <c r="M1729" s="164" t="str">
        <f t="shared" si="118"/>
        <v>SPR2014-4-0</v>
      </c>
    </row>
    <row r="1730" spans="1:13">
      <c r="A1730" s="167">
        <f>'Order Form'!A155</f>
        <v>105815</v>
      </c>
      <c r="B1730" s="167">
        <f>'Order Form'!A155</f>
        <v>105815</v>
      </c>
      <c r="C1730" s="168">
        <f t="shared" si="116"/>
        <v>105815</v>
      </c>
      <c r="D1730" s="164">
        <f>'Order Form'!$N$2</f>
        <v>0</v>
      </c>
      <c r="E1730" s="165">
        <f>'Order Form'!$N$11</f>
        <v>0</v>
      </c>
      <c r="F1730" s="165" t="str">
        <f>IF(ISBLANK('Order Form'!$N$12),"",'Order Form'!$N$12)</f>
        <v/>
      </c>
      <c r="G1730" s="165">
        <f t="shared" ref="G1730:G1793" ca="1" si="119">TODAY()</f>
        <v>41493</v>
      </c>
      <c r="H1730" s="166">
        <f>'Order Form'!$N$13</f>
        <v>0</v>
      </c>
      <c r="I1730" s="169">
        <f>'Order Form'!F155</f>
        <v>11.5</v>
      </c>
      <c r="J1730" s="164">
        <f>'Order Form'!N155</f>
        <v>0</v>
      </c>
      <c r="K1730" s="164" t="str">
        <f t="shared" si="117"/>
        <v>F</v>
      </c>
      <c r="L1730" s="164">
        <f>IF('Pricing + Order Summary'!$O$13&gt;=5000,14,IF('Pricing + Order Summary'!$O$13&gt;=3500,15,IF('Pricing + Order Summary'!$O$13&gt;=2500,16,IF('Pricing + Order Summary'!$O$13&gt;=1000,23,21))))</f>
        <v>21</v>
      </c>
      <c r="M1730" s="164" t="str">
        <f t="shared" si="118"/>
        <v>SPR2014-4-0</v>
      </c>
    </row>
    <row r="1731" spans="1:13">
      <c r="A1731" s="167">
        <f>'Order Form'!A156</f>
        <v>107713</v>
      </c>
      <c r="B1731" s="167">
        <f>'Order Form'!A156</f>
        <v>107713</v>
      </c>
      <c r="C1731" s="168">
        <f t="shared" si="116"/>
        <v>107713</v>
      </c>
      <c r="D1731" s="164">
        <f>'Order Form'!$N$2</f>
        <v>0</v>
      </c>
      <c r="E1731" s="165">
        <f>'Order Form'!$N$11</f>
        <v>0</v>
      </c>
      <c r="F1731" s="165" t="str">
        <f>IF(ISBLANK('Order Form'!$N$12),"",'Order Form'!$N$12)</f>
        <v/>
      </c>
      <c r="G1731" s="165">
        <f t="shared" ca="1" si="119"/>
        <v>41493</v>
      </c>
      <c r="H1731" s="166">
        <f>'Order Form'!$N$13</f>
        <v>0</v>
      </c>
      <c r="I1731" s="169">
        <f>'Order Form'!F156</f>
        <v>11.5</v>
      </c>
      <c r="J1731" s="164">
        <f>'Order Form'!N156</f>
        <v>0</v>
      </c>
      <c r="K1731" s="164" t="str">
        <f t="shared" si="117"/>
        <v>F</v>
      </c>
      <c r="L1731" s="164">
        <f>IF('Pricing + Order Summary'!$O$13&gt;=5000,14,IF('Pricing + Order Summary'!$O$13&gt;=3500,15,IF('Pricing + Order Summary'!$O$13&gt;=2500,16,IF('Pricing + Order Summary'!$O$13&gt;=1000,23,21))))</f>
        <v>21</v>
      </c>
      <c r="M1731" s="164" t="str">
        <f t="shared" si="118"/>
        <v>SPR2014-4-0</v>
      </c>
    </row>
    <row r="1732" spans="1:13">
      <c r="A1732" s="167">
        <f>'Order Form'!A157</f>
        <v>100220</v>
      </c>
      <c r="B1732" s="167">
        <f>'Order Form'!A157</f>
        <v>100220</v>
      </c>
      <c r="C1732" s="168">
        <f t="shared" si="116"/>
        <v>100220</v>
      </c>
      <c r="D1732" s="164">
        <f>'Order Form'!$N$2</f>
        <v>0</v>
      </c>
      <c r="E1732" s="165">
        <f>'Order Form'!$N$11</f>
        <v>0</v>
      </c>
      <c r="F1732" s="165" t="str">
        <f>IF(ISBLANK('Order Form'!$N$12),"",'Order Form'!$N$12)</f>
        <v/>
      </c>
      <c r="G1732" s="165">
        <f t="shared" ca="1" si="119"/>
        <v>41493</v>
      </c>
      <c r="H1732" s="166">
        <f>'Order Form'!$N$13</f>
        <v>0</v>
      </c>
      <c r="I1732" s="169">
        <f>'Order Form'!F157</f>
        <v>11.5</v>
      </c>
      <c r="J1732" s="164">
        <f>'Order Form'!N157</f>
        <v>0</v>
      </c>
      <c r="K1732" s="164" t="str">
        <f t="shared" si="117"/>
        <v>F</v>
      </c>
      <c r="L1732" s="164">
        <f>IF('Pricing + Order Summary'!$O$13&gt;=5000,14,IF('Pricing + Order Summary'!$O$13&gt;=3500,15,IF('Pricing + Order Summary'!$O$13&gt;=2500,16,IF('Pricing + Order Summary'!$O$13&gt;=1000,23,21))))</f>
        <v>21</v>
      </c>
      <c r="M1732" s="164" t="str">
        <f t="shared" si="118"/>
        <v>SPR2014-4-0</v>
      </c>
    </row>
    <row r="1733" spans="1:13">
      <c r="A1733" s="167">
        <f>'Order Form'!A158</f>
        <v>100221</v>
      </c>
      <c r="B1733" s="167">
        <f>'Order Form'!A158</f>
        <v>100221</v>
      </c>
      <c r="C1733" s="168">
        <f t="shared" si="116"/>
        <v>100221</v>
      </c>
      <c r="D1733" s="164">
        <f>'Order Form'!$N$2</f>
        <v>0</v>
      </c>
      <c r="E1733" s="165">
        <f>'Order Form'!$N$11</f>
        <v>0</v>
      </c>
      <c r="F1733" s="165" t="str">
        <f>IF(ISBLANK('Order Form'!$N$12),"",'Order Form'!$N$12)</f>
        <v/>
      </c>
      <c r="G1733" s="165">
        <f t="shared" ca="1" si="119"/>
        <v>41493</v>
      </c>
      <c r="H1733" s="166">
        <f>'Order Form'!$N$13</f>
        <v>0</v>
      </c>
      <c r="I1733" s="169">
        <f>'Order Form'!F158</f>
        <v>11.5</v>
      </c>
      <c r="J1733" s="164">
        <f>'Order Form'!N158</f>
        <v>0</v>
      </c>
      <c r="K1733" s="164" t="str">
        <f t="shared" si="117"/>
        <v>F</v>
      </c>
      <c r="L1733" s="164">
        <f>IF('Pricing + Order Summary'!$O$13&gt;=5000,14,IF('Pricing + Order Summary'!$O$13&gt;=3500,15,IF('Pricing + Order Summary'!$O$13&gt;=2500,16,IF('Pricing + Order Summary'!$O$13&gt;=1000,23,21))))</f>
        <v>21</v>
      </c>
      <c r="M1733" s="164" t="str">
        <f t="shared" si="118"/>
        <v>SPR2014-4-0</v>
      </c>
    </row>
    <row r="1734" spans="1:13">
      <c r="A1734" s="167">
        <f>'Order Form'!A159</f>
        <v>100512</v>
      </c>
      <c r="B1734" s="167">
        <f>'Order Form'!A159</f>
        <v>100512</v>
      </c>
      <c r="C1734" s="168">
        <f t="shared" si="116"/>
        <v>100512</v>
      </c>
      <c r="D1734" s="164">
        <f>'Order Form'!$N$2</f>
        <v>0</v>
      </c>
      <c r="E1734" s="165">
        <f>'Order Form'!$N$11</f>
        <v>0</v>
      </c>
      <c r="F1734" s="165" t="str">
        <f>IF(ISBLANK('Order Form'!$N$12),"",'Order Form'!$N$12)</f>
        <v/>
      </c>
      <c r="G1734" s="165">
        <f t="shared" ca="1" si="119"/>
        <v>41493</v>
      </c>
      <c r="H1734" s="166">
        <f>'Order Form'!$N$13</f>
        <v>0</v>
      </c>
      <c r="I1734" s="169">
        <f>'Order Form'!F159</f>
        <v>11.5</v>
      </c>
      <c r="J1734" s="164">
        <f>'Order Form'!N159</f>
        <v>0</v>
      </c>
      <c r="K1734" s="164" t="str">
        <f t="shared" si="117"/>
        <v>F</v>
      </c>
      <c r="L1734" s="164">
        <f>IF('Pricing + Order Summary'!$O$13&gt;=5000,14,IF('Pricing + Order Summary'!$O$13&gt;=3500,15,IF('Pricing + Order Summary'!$O$13&gt;=2500,16,IF('Pricing + Order Summary'!$O$13&gt;=1000,23,21))))</f>
        <v>21</v>
      </c>
      <c r="M1734" s="164" t="str">
        <f t="shared" si="118"/>
        <v>SPR2014-4-0</v>
      </c>
    </row>
    <row r="1735" spans="1:13">
      <c r="A1735" s="167">
        <f>'Order Form'!A160</f>
        <v>100502</v>
      </c>
      <c r="B1735" s="167">
        <f>'Order Form'!A160</f>
        <v>100502</v>
      </c>
      <c r="C1735" s="168">
        <f t="shared" si="116"/>
        <v>100502</v>
      </c>
      <c r="D1735" s="164">
        <f>'Order Form'!$N$2</f>
        <v>0</v>
      </c>
      <c r="E1735" s="165">
        <f>'Order Form'!$N$11</f>
        <v>0</v>
      </c>
      <c r="F1735" s="165" t="str">
        <f>IF(ISBLANK('Order Form'!$N$12),"",'Order Form'!$N$12)</f>
        <v/>
      </c>
      <c r="G1735" s="165">
        <f t="shared" ca="1" si="119"/>
        <v>41493</v>
      </c>
      <c r="H1735" s="166">
        <f>'Order Form'!$N$13</f>
        <v>0</v>
      </c>
      <c r="I1735" s="169">
        <f>'Order Form'!F160</f>
        <v>11.5</v>
      </c>
      <c r="J1735" s="164">
        <f>'Order Form'!N160</f>
        <v>0</v>
      </c>
      <c r="K1735" s="164" t="str">
        <f t="shared" si="117"/>
        <v>F</v>
      </c>
      <c r="L1735" s="164">
        <f>IF('Pricing + Order Summary'!$O$13&gt;=5000,14,IF('Pricing + Order Summary'!$O$13&gt;=3500,15,IF('Pricing + Order Summary'!$O$13&gt;=2500,16,IF('Pricing + Order Summary'!$O$13&gt;=1000,23,21))))</f>
        <v>21</v>
      </c>
      <c r="M1735" s="164" t="str">
        <f t="shared" si="118"/>
        <v>SPR2014-4-0</v>
      </c>
    </row>
    <row r="1736" spans="1:13">
      <c r="A1736" s="167">
        <f>'Order Form'!A161</f>
        <v>100501</v>
      </c>
      <c r="B1736" s="167">
        <f>'Order Form'!A161</f>
        <v>100501</v>
      </c>
      <c r="C1736" s="168">
        <f t="shared" si="116"/>
        <v>100501</v>
      </c>
      <c r="D1736" s="164">
        <f>'Order Form'!$N$2</f>
        <v>0</v>
      </c>
      <c r="E1736" s="165">
        <f>'Order Form'!$N$11</f>
        <v>0</v>
      </c>
      <c r="F1736" s="165" t="str">
        <f>IF(ISBLANK('Order Form'!$N$12),"",'Order Form'!$N$12)</f>
        <v/>
      </c>
      <c r="G1736" s="165">
        <f t="shared" ca="1" si="119"/>
        <v>41493</v>
      </c>
      <c r="H1736" s="166">
        <f>'Order Form'!$N$13</f>
        <v>0</v>
      </c>
      <c r="I1736" s="169">
        <f>'Order Form'!F161</f>
        <v>11.5</v>
      </c>
      <c r="J1736" s="164">
        <f>'Order Form'!N161</f>
        <v>0</v>
      </c>
      <c r="K1736" s="164" t="str">
        <f t="shared" si="117"/>
        <v>F</v>
      </c>
      <c r="L1736" s="164">
        <f>IF('Pricing + Order Summary'!$O$13&gt;=5000,14,IF('Pricing + Order Summary'!$O$13&gt;=3500,15,IF('Pricing + Order Summary'!$O$13&gt;=2500,16,IF('Pricing + Order Summary'!$O$13&gt;=1000,23,21))))</f>
        <v>21</v>
      </c>
      <c r="M1736" s="164" t="str">
        <f t="shared" si="118"/>
        <v>SPR2014-4-0</v>
      </c>
    </row>
    <row r="1737" spans="1:13">
      <c r="A1737" s="167">
        <f>'Order Form'!A162</f>
        <v>100253</v>
      </c>
      <c r="B1737" s="167">
        <f>'Order Form'!A162</f>
        <v>100253</v>
      </c>
      <c r="C1737" s="168">
        <f t="shared" si="116"/>
        <v>100253</v>
      </c>
      <c r="D1737" s="164">
        <f>'Order Form'!$N$2</f>
        <v>0</v>
      </c>
      <c r="E1737" s="165">
        <f>'Order Form'!$N$11</f>
        <v>0</v>
      </c>
      <c r="F1737" s="165" t="str">
        <f>IF(ISBLANK('Order Form'!$N$12),"",'Order Form'!$N$12)</f>
        <v/>
      </c>
      <c r="G1737" s="165">
        <f t="shared" ca="1" si="119"/>
        <v>41493</v>
      </c>
      <c r="H1737" s="166">
        <f>'Order Form'!$N$13</f>
        <v>0</v>
      </c>
      <c r="I1737" s="169">
        <f>'Order Form'!F162</f>
        <v>11.5</v>
      </c>
      <c r="J1737" s="164">
        <f>'Order Form'!N162</f>
        <v>0</v>
      </c>
      <c r="K1737" s="164" t="str">
        <f t="shared" si="117"/>
        <v>F</v>
      </c>
      <c r="L1737" s="164">
        <f>IF('Pricing + Order Summary'!$O$13&gt;=5000,14,IF('Pricing + Order Summary'!$O$13&gt;=3500,15,IF('Pricing + Order Summary'!$O$13&gt;=2500,16,IF('Pricing + Order Summary'!$O$13&gt;=1000,23,21))))</f>
        <v>21</v>
      </c>
      <c r="M1737" s="164" t="str">
        <f t="shared" si="118"/>
        <v>SPR2014-4-0</v>
      </c>
    </row>
    <row r="1738" spans="1:13">
      <c r="A1738" s="167">
        <f>'Order Form'!A163</f>
        <v>100521</v>
      </c>
      <c r="B1738" s="167">
        <f>'Order Form'!A163</f>
        <v>100521</v>
      </c>
      <c r="C1738" s="168">
        <f t="shared" si="116"/>
        <v>100521</v>
      </c>
      <c r="D1738" s="164">
        <f>'Order Form'!$N$2</f>
        <v>0</v>
      </c>
      <c r="E1738" s="165">
        <f>'Order Form'!$N$11</f>
        <v>0</v>
      </c>
      <c r="F1738" s="165" t="str">
        <f>IF(ISBLANK('Order Form'!$N$12),"",'Order Form'!$N$12)</f>
        <v/>
      </c>
      <c r="G1738" s="165">
        <f t="shared" ca="1" si="119"/>
        <v>41493</v>
      </c>
      <c r="H1738" s="166">
        <f>'Order Form'!$N$13</f>
        <v>0</v>
      </c>
      <c r="I1738" s="169">
        <f>'Order Form'!F163</f>
        <v>11.5</v>
      </c>
      <c r="J1738" s="164">
        <f>'Order Form'!N163</f>
        <v>0</v>
      </c>
      <c r="K1738" s="164" t="str">
        <f t="shared" si="117"/>
        <v>F</v>
      </c>
      <c r="L1738" s="164">
        <f>IF('Pricing + Order Summary'!$O$13&gt;=5000,14,IF('Pricing + Order Summary'!$O$13&gt;=3500,15,IF('Pricing + Order Summary'!$O$13&gt;=2500,16,IF('Pricing + Order Summary'!$O$13&gt;=1000,23,21))))</f>
        <v>21</v>
      </c>
      <c r="M1738" s="164" t="str">
        <f t="shared" si="118"/>
        <v>SPR2014-4-0</v>
      </c>
    </row>
    <row r="1739" spans="1:13">
      <c r="A1739" s="167">
        <f>'Order Form'!A164</f>
        <v>105830</v>
      </c>
      <c r="B1739" s="167">
        <f>'Order Form'!A164</f>
        <v>105830</v>
      </c>
      <c r="C1739" s="168">
        <f t="shared" si="116"/>
        <v>105830</v>
      </c>
      <c r="D1739" s="164">
        <f>'Order Form'!$N$2</f>
        <v>0</v>
      </c>
      <c r="E1739" s="165">
        <f>'Order Form'!$N$11</f>
        <v>0</v>
      </c>
      <c r="F1739" s="165" t="str">
        <f>IF(ISBLANK('Order Form'!$N$12),"",'Order Form'!$N$12)</f>
        <v/>
      </c>
      <c r="G1739" s="165">
        <f t="shared" ca="1" si="119"/>
        <v>41493</v>
      </c>
      <c r="H1739" s="166">
        <f>'Order Form'!$N$13</f>
        <v>0</v>
      </c>
      <c r="I1739" s="169">
        <f>'Order Form'!F164</f>
        <v>11.5</v>
      </c>
      <c r="J1739" s="164">
        <f>'Order Form'!N164</f>
        <v>0</v>
      </c>
      <c r="K1739" s="164" t="str">
        <f t="shared" si="117"/>
        <v>F</v>
      </c>
      <c r="L1739" s="164">
        <f>IF('Pricing + Order Summary'!$O$13&gt;=5000,14,IF('Pricing + Order Summary'!$O$13&gt;=3500,15,IF('Pricing + Order Summary'!$O$13&gt;=2500,16,IF('Pricing + Order Summary'!$O$13&gt;=1000,23,21))))</f>
        <v>21</v>
      </c>
      <c r="M1739" s="164" t="str">
        <f t="shared" si="118"/>
        <v>SPR2014-4-0</v>
      </c>
    </row>
    <row r="1740" spans="1:13">
      <c r="A1740" s="167">
        <f>'Order Form'!A165</f>
        <v>105831</v>
      </c>
      <c r="B1740" s="167">
        <f>'Order Form'!A165</f>
        <v>105831</v>
      </c>
      <c r="C1740" s="168">
        <f t="shared" si="116"/>
        <v>105831</v>
      </c>
      <c r="D1740" s="164">
        <f>'Order Form'!$N$2</f>
        <v>0</v>
      </c>
      <c r="E1740" s="165">
        <f>'Order Form'!$N$11</f>
        <v>0</v>
      </c>
      <c r="F1740" s="165" t="str">
        <f>IF(ISBLANK('Order Form'!$N$12),"",'Order Form'!$N$12)</f>
        <v/>
      </c>
      <c r="G1740" s="165">
        <f t="shared" ca="1" si="119"/>
        <v>41493</v>
      </c>
      <c r="H1740" s="166">
        <f>'Order Form'!$N$13</f>
        <v>0</v>
      </c>
      <c r="I1740" s="169">
        <f>'Order Form'!F165</f>
        <v>11.5</v>
      </c>
      <c r="J1740" s="164">
        <f>'Order Form'!N165</f>
        <v>0</v>
      </c>
      <c r="K1740" s="164" t="str">
        <f t="shared" si="117"/>
        <v>F</v>
      </c>
      <c r="L1740" s="164">
        <f>IF('Pricing + Order Summary'!$O$13&gt;=5000,14,IF('Pricing + Order Summary'!$O$13&gt;=3500,15,IF('Pricing + Order Summary'!$O$13&gt;=2500,16,IF('Pricing + Order Summary'!$O$13&gt;=1000,23,21))))</f>
        <v>21</v>
      </c>
      <c r="M1740" s="164" t="str">
        <f t="shared" si="118"/>
        <v>SPR2014-4-0</v>
      </c>
    </row>
    <row r="1741" spans="1:13">
      <c r="A1741" s="167">
        <f>'Order Form'!A166</f>
        <v>107739</v>
      </c>
      <c r="B1741" s="167">
        <f>'Order Form'!A166</f>
        <v>107739</v>
      </c>
      <c r="C1741" s="168">
        <f t="shared" si="116"/>
        <v>107739</v>
      </c>
      <c r="D1741" s="164">
        <f>'Order Form'!$N$2</f>
        <v>0</v>
      </c>
      <c r="E1741" s="165">
        <f>'Order Form'!$N$11</f>
        <v>0</v>
      </c>
      <c r="F1741" s="165" t="str">
        <f>IF(ISBLANK('Order Form'!$N$12),"",'Order Form'!$N$12)</f>
        <v/>
      </c>
      <c r="G1741" s="165">
        <f t="shared" ca="1" si="119"/>
        <v>41493</v>
      </c>
      <c r="H1741" s="166">
        <f>'Order Form'!$N$13</f>
        <v>0</v>
      </c>
      <c r="I1741" s="169">
        <f>'Order Form'!F166</f>
        <v>11.5</v>
      </c>
      <c r="J1741" s="164">
        <f>'Order Form'!N166</f>
        <v>0</v>
      </c>
      <c r="K1741" s="164" t="str">
        <f t="shared" si="117"/>
        <v>F</v>
      </c>
      <c r="L1741" s="164">
        <f>IF('Pricing + Order Summary'!$O$13&gt;=5000,14,IF('Pricing + Order Summary'!$O$13&gt;=3500,15,IF('Pricing + Order Summary'!$O$13&gt;=2500,16,IF('Pricing + Order Summary'!$O$13&gt;=1000,23,21))))</f>
        <v>21</v>
      </c>
      <c r="M1741" s="164" t="str">
        <f t="shared" si="118"/>
        <v>SPR2014-4-0</v>
      </c>
    </row>
    <row r="1742" spans="1:13">
      <c r="A1742" s="167">
        <f>'Order Form'!A167</f>
        <v>107730</v>
      </c>
      <c r="B1742" s="167">
        <f>'Order Form'!A167</f>
        <v>107730</v>
      </c>
      <c r="C1742" s="168">
        <f t="shared" si="116"/>
        <v>107730</v>
      </c>
      <c r="D1742" s="164">
        <f>'Order Form'!$N$2</f>
        <v>0</v>
      </c>
      <c r="E1742" s="165">
        <f>'Order Form'!$N$11</f>
        <v>0</v>
      </c>
      <c r="F1742" s="165" t="str">
        <f>IF(ISBLANK('Order Form'!$N$12),"",'Order Form'!$N$12)</f>
        <v/>
      </c>
      <c r="G1742" s="165">
        <f t="shared" ca="1" si="119"/>
        <v>41493</v>
      </c>
      <c r="H1742" s="166">
        <f>'Order Form'!$N$13</f>
        <v>0</v>
      </c>
      <c r="I1742" s="169">
        <f>'Order Form'!F167</f>
        <v>11.5</v>
      </c>
      <c r="J1742" s="164">
        <f>'Order Form'!N167</f>
        <v>0</v>
      </c>
      <c r="K1742" s="164" t="str">
        <f t="shared" si="117"/>
        <v>F</v>
      </c>
      <c r="L1742" s="164">
        <f>IF('Pricing + Order Summary'!$O$13&gt;=5000,14,IF('Pricing + Order Summary'!$O$13&gt;=3500,15,IF('Pricing + Order Summary'!$O$13&gt;=2500,16,IF('Pricing + Order Summary'!$O$13&gt;=1000,23,21))))</f>
        <v>21</v>
      </c>
      <c r="M1742" s="164" t="str">
        <f t="shared" si="118"/>
        <v>SPR2014-4-0</v>
      </c>
    </row>
    <row r="1743" spans="1:13">
      <c r="A1743" s="167">
        <f>'Order Form'!A168</f>
        <v>100513</v>
      </c>
      <c r="B1743" s="167">
        <f>'Order Form'!A168</f>
        <v>100513</v>
      </c>
      <c r="C1743" s="168">
        <f t="shared" si="116"/>
        <v>100513</v>
      </c>
      <c r="D1743" s="164">
        <f>'Order Form'!$N$2</f>
        <v>0</v>
      </c>
      <c r="E1743" s="165">
        <f>'Order Form'!$N$11</f>
        <v>0</v>
      </c>
      <c r="F1743" s="165" t="str">
        <f>IF(ISBLANK('Order Form'!$N$12),"",'Order Form'!$N$12)</f>
        <v/>
      </c>
      <c r="G1743" s="165">
        <f t="shared" ca="1" si="119"/>
        <v>41493</v>
      </c>
      <c r="H1743" s="166">
        <f>'Order Form'!$N$13</f>
        <v>0</v>
      </c>
      <c r="I1743" s="169">
        <f>'Order Form'!F168</f>
        <v>11.5</v>
      </c>
      <c r="J1743" s="164">
        <f>'Order Form'!N168</f>
        <v>0</v>
      </c>
      <c r="K1743" s="164" t="str">
        <f t="shared" si="117"/>
        <v>F</v>
      </c>
      <c r="L1743" s="164">
        <f>IF('Pricing + Order Summary'!$O$13&gt;=5000,14,IF('Pricing + Order Summary'!$O$13&gt;=3500,15,IF('Pricing + Order Summary'!$O$13&gt;=2500,16,IF('Pricing + Order Summary'!$O$13&gt;=1000,23,21))))</f>
        <v>21</v>
      </c>
      <c r="M1743" s="164" t="str">
        <f t="shared" si="118"/>
        <v>SPR2014-4-0</v>
      </c>
    </row>
    <row r="1744" spans="1:13">
      <c r="A1744" s="167">
        <f>'Order Form'!A169</f>
        <v>100507</v>
      </c>
      <c r="B1744" s="167">
        <f>'Order Form'!A169</f>
        <v>100507</v>
      </c>
      <c r="C1744" s="168">
        <f t="shared" si="116"/>
        <v>100507</v>
      </c>
      <c r="D1744" s="164">
        <f>'Order Form'!$N$2</f>
        <v>0</v>
      </c>
      <c r="E1744" s="165">
        <f>'Order Form'!$N$11</f>
        <v>0</v>
      </c>
      <c r="F1744" s="165" t="str">
        <f>IF(ISBLANK('Order Form'!$N$12),"",'Order Form'!$N$12)</f>
        <v/>
      </c>
      <c r="G1744" s="165">
        <f t="shared" ca="1" si="119"/>
        <v>41493</v>
      </c>
      <c r="H1744" s="166">
        <f>'Order Form'!$N$13</f>
        <v>0</v>
      </c>
      <c r="I1744" s="169">
        <f>'Order Form'!F169</f>
        <v>11.5</v>
      </c>
      <c r="J1744" s="164">
        <f>'Order Form'!N169</f>
        <v>0</v>
      </c>
      <c r="K1744" s="164" t="str">
        <f t="shared" si="117"/>
        <v>F</v>
      </c>
      <c r="L1744" s="164">
        <f>IF('Pricing + Order Summary'!$O$13&gt;=5000,14,IF('Pricing + Order Summary'!$O$13&gt;=3500,15,IF('Pricing + Order Summary'!$O$13&gt;=2500,16,IF('Pricing + Order Summary'!$O$13&gt;=1000,23,21))))</f>
        <v>21</v>
      </c>
      <c r="M1744" s="164" t="str">
        <f t="shared" si="118"/>
        <v>SPR2014-4-0</v>
      </c>
    </row>
    <row r="1745" spans="1:13">
      <c r="A1745" s="167">
        <f>'Order Form'!A170</f>
        <v>100094</v>
      </c>
      <c r="B1745" s="167">
        <f>'Order Form'!A170</f>
        <v>100094</v>
      </c>
      <c r="C1745" s="168">
        <f t="shared" si="116"/>
        <v>100094</v>
      </c>
      <c r="D1745" s="164">
        <f>'Order Form'!$N$2</f>
        <v>0</v>
      </c>
      <c r="E1745" s="165">
        <f>'Order Form'!$N$11</f>
        <v>0</v>
      </c>
      <c r="F1745" s="165" t="str">
        <f>IF(ISBLANK('Order Form'!$N$12),"",'Order Form'!$N$12)</f>
        <v/>
      </c>
      <c r="G1745" s="165">
        <f t="shared" ca="1" si="119"/>
        <v>41493</v>
      </c>
      <c r="H1745" s="166">
        <f>'Order Form'!$N$13</f>
        <v>0</v>
      </c>
      <c r="I1745" s="169">
        <f>'Order Form'!F170</f>
        <v>11.5</v>
      </c>
      <c r="J1745" s="164">
        <f>'Order Form'!N170</f>
        <v>0</v>
      </c>
      <c r="K1745" s="164" t="str">
        <f t="shared" si="117"/>
        <v>F</v>
      </c>
      <c r="L1745" s="164">
        <f>IF('Pricing + Order Summary'!$O$13&gt;=5000,14,IF('Pricing + Order Summary'!$O$13&gt;=3500,15,IF('Pricing + Order Summary'!$O$13&gt;=2500,16,IF('Pricing + Order Summary'!$O$13&gt;=1000,23,21))))</f>
        <v>21</v>
      </c>
      <c r="M1745" s="164" t="str">
        <f t="shared" si="118"/>
        <v>SPR2014-4-0</v>
      </c>
    </row>
    <row r="1746" spans="1:13">
      <c r="A1746" s="167">
        <f>'Order Form'!A171</f>
        <v>100247</v>
      </c>
      <c r="B1746" s="167">
        <f>'Order Form'!A171</f>
        <v>100247</v>
      </c>
      <c r="C1746" s="168">
        <f t="shared" si="116"/>
        <v>100247</v>
      </c>
      <c r="D1746" s="164">
        <f>'Order Form'!$N$2</f>
        <v>0</v>
      </c>
      <c r="E1746" s="165">
        <f>'Order Form'!$N$11</f>
        <v>0</v>
      </c>
      <c r="F1746" s="165" t="str">
        <f>IF(ISBLANK('Order Form'!$N$12),"",'Order Form'!$N$12)</f>
        <v/>
      </c>
      <c r="G1746" s="165">
        <f t="shared" ca="1" si="119"/>
        <v>41493</v>
      </c>
      <c r="H1746" s="166">
        <f>'Order Form'!$N$13</f>
        <v>0</v>
      </c>
      <c r="I1746" s="169">
        <f>'Order Form'!F171</f>
        <v>11.5</v>
      </c>
      <c r="J1746" s="164">
        <f>'Order Form'!N171</f>
        <v>0</v>
      </c>
      <c r="K1746" s="164" t="str">
        <f t="shared" si="117"/>
        <v>F</v>
      </c>
      <c r="L1746" s="164">
        <f>IF('Pricing + Order Summary'!$O$13&gt;=5000,14,IF('Pricing + Order Summary'!$O$13&gt;=3500,15,IF('Pricing + Order Summary'!$O$13&gt;=2500,16,IF('Pricing + Order Summary'!$O$13&gt;=1000,23,21))))</f>
        <v>21</v>
      </c>
      <c r="M1746" s="164" t="str">
        <f t="shared" si="118"/>
        <v>SPR2014-4-0</v>
      </c>
    </row>
    <row r="1747" spans="1:13">
      <c r="A1747" s="167">
        <f>'Order Form'!A172</f>
        <v>100240</v>
      </c>
      <c r="B1747" s="167">
        <f>'Order Form'!A172</f>
        <v>100240</v>
      </c>
      <c r="C1747" s="168">
        <f t="shared" si="116"/>
        <v>100240</v>
      </c>
      <c r="D1747" s="164">
        <f>'Order Form'!$N$2</f>
        <v>0</v>
      </c>
      <c r="E1747" s="165">
        <f>'Order Form'!$N$11</f>
        <v>0</v>
      </c>
      <c r="F1747" s="165" t="str">
        <f>IF(ISBLANK('Order Form'!$N$12),"",'Order Form'!$N$12)</f>
        <v/>
      </c>
      <c r="G1747" s="165">
        <f t="shared" ca="1" si="119"/>
        <v>41493</v>
      </c>
      <c r="H1747" s="166">
        <f>'Order Form'!$N$13</f>
        <v>0</v>
      </c>
      <c r="I1747" s="169">
        <f>'Order Form'!F172</f>
        <v>11.5</v>
      </c>
      <c r="J1747" s="164">
        <f>'Order Form'!N172</f>
        <v>0</v>
      </c>
      <c r="K1747" s="164" t="str">
        <f t="shared" si="117"/>
        <v>F</v>
      </c>
      <c r="L1747" s="164">
        <f>IF('Pricing + Order Summary'!$O$13&gt;=5000,14,IF('Pricing + Order Summary'!$O$13&gt;=3500,15,IF('Pricing + Order Summary'!$O$13&gt;=2500,16,IF('Pricing + Order Summary'!$O$13&gt;=1000,23,21))))</f>
        <v>21</v>
      </c>
      <c r="M1747" s="164" t="str">
        <f t="shared" si="118"/>
        <v>SPR2014-4-0</v>
      </c>
    </row>
    <row r="1748" spans="1:13">
      <c r="A1748" s="167">
        <f>'Order Form'!A173</f>
        <v>100508</v>
      </c>
      <c r="B1748" s="167">
        <f>'Order Form'!A173</f>
        <v>100508</v>
      </c>
      <c r="C1748" s="168">
        <f t="shared" si="116"/>
        <v>100508</v>
      </c>
      <c r="D1748" s="164">
        <f>'Order Form'!$N$2</f>
        <v>0</v>
      </c>
      <c r="E1748" s="165">
        <f>'Order Form'!$N$11</f>
        <v>0</v>
      </c>
      <c r="F1748" s="165" t="str">
        <f>IF(ISBLANK('Order Form'!$N$12),"",'Order Form'!$N$12)</f>
        <v/>
      </c>
      <c r="G1748" s="165">
        <f t="shared" ca="1" si="119"/>
        <v>41493</v>
      </c>
      <c r="H1748" s="166">
        <f>'Order Form'!$N$13</f>
        <v>0</v>
      </c>
      <c r="I1748" s="169">
        <f>'Order Form'!F173</f>
        <v>11.5</v>
      </c>
      <c r="J1748" s="164">
        <f>'Order Form'!N173</f>
        <v>0</v>
      </c>
      <c r="K1748" s="164" t="str">
        <f t="shared" si="117"/>
        <v>F</v>
      </c>
      <c r="L1748" s="164">
        <f>IF('Pricing + Order Summary'!$O$13&gt;=5000,14,IF('Pricing + Order Summary'!$O$13&gt;=3500,15,IF('Pricing + Order Summary'!$O$13&gt;=2500,16,IF('Pricing + Order Summary'!$O$13&gt;=1000,23,21))))</f>
        <v>21</v>
      </c>
      <c r="M1748" s="164" t="str">
        <f t="shared" si="118"/>
        <v>SPR2014-4-0</v>
      </c>
    </row>
    <row r="1749" spans="1:13">
      <c r="A1749" s="167">
        <f>'Order Form'!A174</f>
        <v>100141</v>
      </c>
      <c r="B1749" s="167">
        <f>'Order Form'!A174</f>
        <v>100141</v>
      </c>
      <c r="C1749" s="168">
        <f t="shared" si="116"/>
        <v>100141</v>
      </c>
      <c r="D1749" s="164">
        <f>'Order Form'!$N$2</f>
        <v>0</v>
      </c>
      <c r="E1749" s="165">
        <f>'Order Form'!$N$11</f>
        <v>0</v>
      </c>
      <c r="F1749" s="165" t="str">
        <f>IF(ISBLANK('Order Form'!$N$12),"",'Order Form'!$N$12)</f>
        <v/>
      </c>
      <c r="G1749" s="165">
        <f t="shared" ca="1" si="119"/>
        <v>41493</v>
      </c>
      <c r="H1749" s="166">
        <f>'Order Form'!$N$13</f>
        <v>0</v>
      </c>
      <c r="I1749" s="169">
        <f>'Order Form'!F174</f>
        <v>11.5</v>
      </c>
      <c r="J1749" s="164">
        <f>'Order Form'!N174</f>
        <v>0</v>
      </c>
      <c r="K1749" s="164" t="str">
        <f t="shared" si="117"/>
        <v>F</v>
      </c>
      <c r="L1749" s="164">
        <f>IF('Pricing + Order Summary'!$O$13&gt;=5000,14,IF('Pricing + Order Summary'!$O$13&gt;=3500,15,IF('Pricing + Order Summary'!$O$13&gt;=2500,16,IF('Pricing + Order Summary'!$O$13&gt;=1000,23,21))))</f>
        <v>21</v>
      </c>
      <c r="M1749" s="164" t="str">
        <f t="shared" si="118"/>
        <v>SPR2014-4-0</v>
      </c>
    </row>
    <row r="1750" spans="1:13">
      <c r="A1750" s="167">
        <f>'Order Form'!A175</f>
        <v>100506</v>
      </c>
      <c r="B1750" s="167">
        <f>'Order Form'!A175</f>
        <v>100506</v>
      </c>
      <c r="C1750" s="168">
        <f t="shared" si="116"/>
        <v>100506</v>
      </c>
      <c r="D1750" s="164">
        <f>'Order Form'!$N$2</f>
        <v>0</v>
      </c>
      <c r="E1750" s="165">
        <f>'Order Form'!$N$11</f>
        <v>0</v>
      </c>
      <c r="F1750" s="165" t="str">
        <f>IF(ISBLANK('Order Form'!$N$12),"",'Order Form'!$N$12)</f>
        <v/>
      </c>
      <c r="G1750" s="165">
        <f t="shared" ca="1" si="119"/>
        <v>41493</v>
      </c>
      <c r="H1750" s="166">
        <f>'Order Form'!$N$13</f>
        <v>0</v>
      </c>
      <c r="I1750" s="169">
        <f>'Order Form'!F175</f>
        <v>11.5</v>
      </c>
      <c r="J1750" s="164">
        <f>'Order Form'!N175</f>
        <v>0</v>
      </c>
      <c r="K1750" s="164" t="str">
        <f t="shared" si="117"/>
        <v>F</v>
      </c>
      <c r="L1750" s="164">
        <f>IF('Pricing + Order Summary'!$O$13&gt;=5000,14,IF('Pricing + Order Summary'!$O$13&gt;=3500,15,IF('Pricing + Order Summary'!$O$13&gt;=2500,16,IF('Pricing + Order Summary'!$O$13&gt;=1000,23,21))))</f>
        <v>21</v>
      </c>
      <c r="M1750" s="164" t="str">
        <f t="shared" si="118"/>
        <v>SPR2014-4-0</v>
      </c>
    </row>
    <row r="1751" spans="1:13">
      <c r="A1751" s="167">
        <f>'Order Form'!A176</f>
        <v>100526</v>
      </c>
      <c r="B1751" s="167">
        <f>'Order Form'!A176</f>
        <v>100526</v>
      </c>
      <c r="C1751" s="168">
        <f t="shared" si="116"/>
        <v>100526</v>
      </c>
      <c r="D1751" s="164">
        <f>'Order Form'!$N$2</f>
        <v>0</v>
      </c>
      <c r="E1751" s="165">
        <f>'Order Form'!$N$11</f>
        <v>0</v>
      </c>
      <c r="F1751" s="165" t="str">
        <f>IF(ISBLANK('Order Form'!$N$12),"",'Order Form'!$N$12)</f>
        <v/>
      </c>
      <c r="G1751" s="165">
        <f t="shared" ca="1" si="119"/>
        <v>41493</v>
      </c>
      <c r="H1751" s="166">
        <f>'Order Form'!$N$13</f>
        <v>0</v>
      </c>
      <c r="I1751" s="169">
        <f>'Order Form'!F176</f>
        <v>11.5</v>
      </c>
      <c r="J1751" s="164">
        <f>'Order Form'!N176</f>
        <v>0</v>
      </c>
      <c r="K1751" s="164" t="str">
        <f t="shared" si="117"/>
        <v>F</v>
      </c>
      <c r="L1751" s="164">
        <f>IF('Pricing + Order Summary'!$O$13&gt;=5000,14,IF('Pricing + Order Summary'!$O$13&gt;=3500,15,IF('Pricing + Order Summary'!$O$13&gt;=2500,16,IF('Pricing + Order Summary'!$O$13&gt;=1000,23,21))))</f>
        <v>21</v>
      </c>
      <c r="M1751" s="164" t="str">
        <f t="shared" si="118"/>
        <v>SPR2014-4-0</v>
      </c>
    </row>
    <row r="1752" spans="1:13">
      <c r="A1752" s="167">
        <f>'Order Form'!A177</f>
        <v>100511</v>
      </c>
      <c r="B1752" s="167">
        <f>'Order Form'!A177</f>
        <v>100511</v>
      </c>
      <c r="C1752" s="168">
        <f t="shared" si="116"/>
        <v>100511</v>
      </c>
      <c r="D1752" s="164">
        <f>'Order Form'!$N$2</f>
        <v>0</v>
      </c>
      <c r="E1752" s="165">
        <f>'Order Form'!$N$11</f>
        <v>0</v>
      </c>
      <c r="F1752" s="165" t="str">
        <f>IF(ISBLANK('Order Form'!$N$12),"",'Order Form'!$N$12)</f>
        <v/>
      </c>
      <c r="G1752" s="165">
        <f t="shared" ca="1" si="119"/>
        <v>41493</v>
      </c>
      <c r="H1752" s="166">
        <f>'Order Form'!$N$13</f>
        <v>0</v>
      </c>
      <c r="I1752" s="169">
        <f>'Order Form'!F177</f>
        <v>11.5</v>
      </c>
      <c r="J1752" s="164">
        <f>'Order Form'!N177</f>
        <v>0</v>
      </c>
      <c r="K1752" s="164" t="str">
        <f t="shared" si="117"/>
        <v>F</v>
      </c>
      <c r="L1752" s="164">
        <f>IF('Pricing + Order Summary'!$O$13&gt;=5000,14,IF('Pricing + Order Summary'!$O$13&gt;=3500,15,IF('Pricing + Order Summary'!$O$13&gt;=2500,16,IF('Pricing + Order Summary'!$O$13&gt;=1000,23,21))))</f>
        <v>21</v>
      </c>
      <c r="M1752" s="164" t="str">
        <f t="shared" si="118"/>
        <v>SPR2014-4-0</v>
      </c>
    </row>
    <row r="1753" spans="1:13">
      <c r="A1753" s="167">
        <f>'Order Form'!A178</f>
        <v>100138</v>
      </c>
      <c r="B1753" s="167">
        <f>'Order Form'!A178</f>
        <v>100138</v>
      </c>
      <c r="C1753" s="168">
        <f t="shared" si="116"/>
        <v>100138</v>
      </c>
      <c r="D1753" s="164">
        <f>'Order Form'!$N$2</f>
        <v>0</v>
      </c>
      <c r="E1753" s="165">
        <f>'Order Form'!$N$11</f>
        <v>0</v>
      </c>
      <c r="F1753" s="165" t="str">
        <f>IF(ISBLANK('Order Form'!$N$12),"",'Order Form'!$N$12)</f>
        <v/>
      </c>
      <c r="G1753" s="165">
        <f t="shared" ca="1" si="119"/>
        <v>41493</v>
      </c>
      <c r="H1753" s="166">
        <f>'Order Form'!$N$13</f>
        <v>0</v>
      </c>
      <c r="I1753" s="169">
        <f>'Order Form'!F178</f>
        <v>11.5</v>
      </c>
      <c r="J1753" s="164">
        <f>'Order Form'!N178</f>
        <v>0</v>
      </c>
      <c r="K1753" s="164" t="str">
        <f t="shared" si="117"/>
        <v>F</v>
      </c>
      <c r="L1753" s="164">
        <f>IF('Pricing + Order Summary'!$O$13&gt;=5000,14,IF('Pricing + Order Summary'!$O$13&gt;=3500,15,IF('Pricing + Order Summary'!$O$13&gt;=2500,16,IF('Pricing + Order Summary'!$O$13&gt;=1000,23,21))))</f>
        <v>21</v>
      </c>
      <c r="M1753" s="164" t="str">
        <f t="shared" si="118"/>
        <v>SPR2014-4-0</v>
      </c>
    </row>
    <row r="1754" spans="1:13">
      <c r="A1754" s="167">
        <f>'Order Form'!A179</f>
        <v>100505</v>
      </c>
      <c r="B1754" s="167">
        <f>'Order Form'!A179</f>
        <v>100505</v>
      </c>
      <c r="C1754" s="168">
        <f t="shared" si="116"/>
        <v>100505</v>
      </c>
      <c r="D1754" s="164">
        <f>'Order Form'!$N$2</f>
        <v>0</v>
      </c>
      <c r="E1754" s="165">
        <f>'Order Form'!$N$11</f>
        <v>0</v>
      </c>
      <c r="F1754" s="165" t="str">
        <f>IF(ISBLANK('Order Form'!$N$12),"",'Order Form'!$N$12)</f>
        <v/>
      </c>
      <c r="G1754" s="165">
        <f t="shared" ca="1" si="119"/>
        <v>41493</v>
      </c>
      <c r="H1754" s="166">
        <f>'Order Form'!$N$13</f>
        <v>0</v>
      </c>
      <c r="I1754" s="169">
        <f>'Order Form'!F179</f>
        <v>11.5</v>
      </c>
      <c r="J1754" s="164">
        <f>'Order Form'!N179</f>
        <v>0</v>
      </c>
      <c r="K1754" s="164" t="str">
        <f t="shared" si="117"/>
        <v>F</v>
      </c>
      <c r="L1754" s="164">
        <f>IF('Pricing + Order Summary'!$O$13&gt;=5000,14,IF('Pricing + Order Summary'!$O$13&gt;=3500,15,IF('Pricing + Order Summary'!$O$13&gt;=2500,16,IF('Pricing + Order Summary'!$O$13&gt;=1000,23,21))))</f>
        <v>21</v>
      </c>
      <c r="M1754" s="164" t="str">
        <f t="shared" si="118"/>
        <v>SPR2014-4-0</v>
      </c>
    </row>
    <row r="1755" spans="1:13">
      <c r="A1755" s="167">
        <f>'Order Form'!A180</f>
        <v>100549</v>
      </c>
      <c r="B1755" s="167">
        <f>'Order Form'!A180</f>
        <v>100549</v>
      </c>
      <c r="C1755" s="168">
        <f t="shared" si="116"/>
        <v>100549</v>
      </c>
      <c r="D1755" s="164">
        <f>'Order Form'!$N$2</f>
        <v>0</v>
      </c>
      <c r="E1755" s="165">
        <f>'Order Form'!$N$11</f>
        <v>0</v>
      </c>
      <c r="F1755" s="165" t="str">
        <f>IF(ISBLANK('Order Form'!$N$12),"",'Order Form'!$N$12)</f>
        <v/>
      </c>
      <c r="G1755" s="165">
        <f t="shared" ca="1" si="119"/>
        <v>41493</v>
      </c>
      <c r="H1755" s="166">
        <f>'Order Form'!$N$13</f>
        <v>0</v>
      </c>
      <c r="I1755" s="169">
        <f>'Order Form'!F180</f>
        <v>11.5</v>
      </c>
      <c r="J1755" s="164">
        <f>'Order Form'!N180</f>
        <v>0</v>
      </c>
      <c r="K1755" s="164" t="str">
        <f t="shared" si="117"/>
        <v>F</v>
      </c>
      <c r="L1755" s="164">
        <f>IF('Pricing + Order Summary'!$O$13&gt;=5000,14,IF('Pricing + Order Summary'!$O$13&gt;=3500,15,IF('Pricing + Order Summary'!$O$13&gt;=2500,16,IF('Pricing + Order Summary'!$O$13&gt;=1000,23,21))))</f>
        <v>21</v>
      </c>
      <c r="M1755" s="164" t="str">
        <f t="shared" si="118"/>
        <v>SPR2014-4-0</v>
      </c>
    </row>
    <row r="1756" spans="1:13">
      <c r="A1756" s="167">
        <f>'Order Form'!A181</f>
        <v>100139</v>
      </c>
      <c r="B1756" s="167">
        <f>'Order Form'!A181</f>
        <v>100139</v>
      </c>
      <c r="C1756" s="168">
        <f t="shared" si="116"/>
        <v>100139</v>
      </c>
      <c r="D1756" s="164">
        <f>'Order Form'!$N$2</f>
        <v>0</v>
      </c>
      <c r="E1756" s="165">
        <f>'Order Form'!$N$11</f>
        <v>0</v>
      </c>
      <c r="F1756" s="165" t="str">
        <f>IF(ISBLANK('Order Form'!$N$12),"",'Order Form'!$N$12)</f>
        <v/>
      </c>
      <c r="G1756" s="165">
        <f t="shared" ca="1" si="119"/>
        <v>41493</v>
      </c>
      <c r="H1756" s="166">
        <f>'Order Form'!$N$13</f>
        <v>0</v>
      </c>
      <c r="I1756" s="169">
        <f>'Order Form'!F181</f>
        <v>11.5</v>
      </c>
      <c r="J1756" s="164">
        <f>'Order Form'!N181</f>
        <v>0</v>
      </c>
      <c r="K1756" s="164" t="str">
        <f t="shared" si="117"/>
        <v>F</v>
      </c>
      <c r="L1756" s="164">
        <f>IF('Pricing + Order Summary'!$O$13&gt;=5000,14,IF('Pricing + Order Summary'!$O$13&gt;=3500,15,IF('Pricing + Order Summary'!$O$13&gt;=2500,16,IF('Pricing + Order Summary'!$O$13&gt;=1000,23,21))))</f>
        <v>21</v>
      </c>
      <c r="M1756" s="164" t="str">
        <f t="shared" si="118"/>
        <v>SPR2014-4-0</v>
      </c>
    </row>
    <row r="1757" spans="1:13">
      <c r="A1757" s="167">
        <f>'Order Form'!A182</f>
        <v>100137</v>
      </c>
      <c r="B1757" s="167">
        <f>'Order Form'!A182</f>
        <v>100137</v>
      </c>
      <c r="C1757" s="168">
        <f t="shared" si="116"/>
        <v>100137</v>
      </c>
      <c r="D1757" s="164">
        <f>'Order Form'!$N$2</f>
        <v>0</v>
      </c>
      <c r="E1757" s="165">
        <f>'Order Form'!$N$11</f>
        <v>0</v>
      </c>
      <c r="F1757" s="165" t="str">
        <f>IF(ISBLANK('Order Form'!$N$12),"",'Order Form'!$N$12)</f>
        <v/>
      </c>
      <c r="G1757" s="165">
        <f t="shared" ca="1" si="119"/>
        <v>41493</v>
      </c>
      <c r="H1757" s="166">
        <f>'Order Form'!$N$13</f>
        <v>0</v>
      </c>
      <c r="I1757" s="169">
        <f>'Order Form'!F182</f>
        <v>11.5</v>
      </c>
      <c r="J1757" s="164">
        <f>'Order Form'!N182</f>
        <v>0</v>
      </c>
      <c r="K1757" s="164" t="str">
        <f t="shared" si="117"/>
        <v>F</v>
      </c>
      <c r="L1757" s="164">
        <f>IF('Pricing + Order Summary'!$O$13&gt;=5000,14,IF('Pricing + Order Summary'!$O$13&gt;=3500,15,IF('Pricing + Order Summary'!$O$13&gt;=2500,16,IF('Pricing + Order Summary'!$O$13&gt;=1000,23,21))))</f>
        <v>21</v>
      </c>
      <c r="M1757" s="164" t="str">
        <f t="shared" si="118"/>
        <v>SPR2014-4-0</v>
      </c>
    </row>
    <row r="1758" spans="1:13">
      <c r="A1758" s="167">
        <f>'Order Form'!A183</f>
        <v>107660</v>
      </c>
      <c r="B1758" s="167">
        <f>'Order Form'!A183</f>
        <v>107660</v>
      </c>
      <c r="C1758" s="168">
        <f t="shared" si="116"/>
        <v>107660</v>
      </c>
      <c r="D1758" s="164">
        <f>'Order Form'!$N$2</f>
        <v>0</v>
      </c>
      <c r="E1758" s="165">
        <f>'Order Form'!$N$11</f>
        <v>0</v>
      </c>
      <c r="F1758" s="165" t="str">
        <f>IF(ISBLANK('Order Form'!$N$12),"",'Order Form'!$N$12)</f>
        <v/>
      </c>
      <c r="G1758" s="165">
        <f t="shared" ca="1" si="119"/>
        <v>41493</v>
      </c>
      <c r="H1758" s="166">
        <f>'Order Form'!$N$13</f>
        <v>0</v>
      </c>
      <c r="I1758" s="169">
        <f>'Order Form'!F183</f>
        <v>14</v>
      </c>
      <c r="J1758" s="164">
        <f>'Order Form'!N183</f>
        <v>0</v>
      </c>
      <c r="K1758" s="164" t="str">
        <f t="shared" si="117"/>
        <v>F</v>
      </c>
      <c r="L1758" s="164">
        <f>IF('Pricing + Order Summary'!$O$13&gt;=5000,14,IF('Pricing + Order Summary'!$O$13&gt;=3500,15,IF('Pricing + Order Summary'!$O$13&gt;=2500,16,IF('Pricing + Order Summary'!$O$13&gt;=1000,23,21))))</f>
        <v>21</v>
      </c>
      <c r="M1758" s="164" t="str">
        <f t="shared" si="118"/>
        <v>SPR2014-4-0</v>
      </c>
    </row>
    <row r="1759" spans="1:13">
      <c r="A1759" s="167">
        <f>'Order Form'!A184</f>
        <v>100633</v>
      </c>
      <c r="B1759" s="167">
        <f>'Order Form'!A184</f>
        <v>100633</v>
      </c>
      <c r="C1759" s="168">
        <f t="shared" si="116"/>
        <v>100633</v>
      </c>
      <c r="D1759" s="164">
        <f>'Order Form'!$N$2</f>
        <v>0</v>
      </c>
      <c r="E1759" s="165">
        <f>'Order Form'!$N$11</f>
        <v>0</v>
      </c>
      <c r="F1759" s="165" t="str">
        <f>IF(ISBLANK('Order Form'!$N$12),"",'Order Form'!$N$12)</f>
        <v/>
      </c>
      <c r="G1759" s="165">
        <f t="shared" ca="1" si="119"/>
        <v>41493</v>
      </c>
      <c r="H1759" s="166">
        <f>'Order Form'!$N$13</f>
        <v>0</v>
      </c>
      <c r="I1759" s="169">
        <f>'Order Form'!F184</f>
        <v>14</v>
      </c>
      <c r="J1759" s="164">
        <f>'Order Form'!N184</f>
        <v>0</v>
      </c>
      <c r="K1759" s="164" t="str">
        <f t="shared" si="117"/>
        <v>F</v>
      </c>
      <c r="L1759" s="164">
        <f>IF('Pricing + Order Summary'!$O$13&gt;=5000,14,IF('Pricing + Order Summary'!$O$13&gt;=3500,15,IF('Pricing + Order Summary'!$O$13&gt;=2500,16,IF('Pricing + Order Summary'!$O$13&gt;=1000,23,21))))</f>
        <v>21</v>
      </c>
      <c r="M1759" s="164" t="str">
        <f t="shared" si="118"/>
        <v>SPR2014-4-0</v>
      </c>
    </row>
    <row r="1760" spans="1:13">
      <c r="A1760" s="167">
        <f>'Order Form'!A185</f>
        <v>100001</v>
      </c>
      <c r="B1760" s="167">
        <f>'Order Form'!A185</f>
        <v>100001</v>
      </c>
      <c r="C1760" s="168">
        <f t="shared" si="116"/>
        <v>100001</v>
      </c>
      <c r="D1760" s="164">
        <f>'Order Form'!$N$2</f>
        <v>0</v>
      </c>
      <c r="E1760" s="165">
        <f>'Order Form'!$N$11</f>
        <v>0</v>
      </c>
      <c r="F1760" s="165" t="str">
        <f>IF(ISBLANK('Order Form'!$N$12),"",'Order Form'!$N$12)</f>
        <v/>
      </c>
      <c r="G1760" s="165">
        <f t="shared" ca="1" si="119"/>
        <v>41493</v>
      </c>
      <c r="H1760" s="166">
        <f>'Order Form'!$N$13</f>
        <v>0</v>
      </c>
      <c r="I1760" s="169">
        <f>'Order Form'!F185</f>
        <v>13.5</v>
      </c>
      <c r="J1760" s="164">
        <f>'Order Form'!N185</f>
        <v>0</v>
      </c>
      <c r="K1760" s="164" t="str">
        <f t="shared" si="117"/>
        <v>F</v>
      </c>
      <c r="L1760" s="164">
        <f>IF('Pricing + Order Summary'!$O$13&gt;=5000,14,IF('Pricing + Order Summary'!$O$13&gt;=3500,15,IF('Pricing + Order Summary'!$O$13&gt;=2500,16,IF('Pricing + Order Summary'!$O$13&gt;=1000,23,21))))</f>
        <v>21</v>
      </c>
      <c r="M1760" s="164" t="str">
        <f t="shared" si="118"/>
        <v>SPR2014-4-0</v>
      </c>
    </row>
    <row r="1761" spans="1:13">
      <c r="A1761" s="167">
        <f>'Order Form'!A186</f>
        <v>100002</v>
      </c>
      <c r="B1761" s="167">
        <f>'Order Form'!A186</f>
        <v>100002</v>
      </c>
      <c r="C1761" s="168">
        <f t="shared" si="116"/>
        <v>100002</v>
      </c>
      <c r="D1761" s="164">
        <f>'Order Form'!$N$2</f>
        <v>0</v>
      </c>
      <c r="E1761" s="165">
        <f>'Order Form'!$N$11</f>
        <v>0</v>
      </c>
      <c r="F1761" s="165" t="str">
        <f>IF(ISBLANK('Order Form'!$N$12),"",'Order Form'!$N$12)</f>
        <v/>
      </c>
      <c r="G1761" s="165">
        <f t="shared" ca="1" si="119"/>
        <v>41493</v>
      </c>
      <c r="H1761" s="166">
        <f>'Order Form'!$N$13</f>
        <v>0</v>
      </c>
      <c r="I1761" s="169">
        <f>'Order Form'!F186</f>
        <v>13.5</v>
      </c>
      <c r="J1761" s="164">
        <f>'Order Form'!N186</f>
        <v>0</v>
      </c>
      <c r="K1761" s="164" t="str">
        <f t="shared" si="117"/>
        <v>F</v>
      </c>
      <c r="L1761" s="164">
        <f>IF('Pricing + Order Summary'!$O$13&gt;=5000,14,IF('Pricing + Order Summary'!$O$13&gt;=3500,15,IF('Pricing + Order Summary'!$O$13&gt;=2500,16,IF('Pricing + Order Summary'!$O$13&gt;=1000,23,21))))</f>
        <v>21</v>
      </c>
      <c r="M1761" s="164" t="str">
        <f t="shared" si="118"/>
        <v>SPR2014-4-0</v>
      </c>
    </row>
    <row r="1762" spans="1:13">
      <c r="A1762" s="167">
        <f>'Order Form'!A187</f>
        <v>100359</v>
      </c>
      <c r="B1762" s="167">
        <f>'Order Form'!A187</f>
        <v>100359</v>
      </c>
      <c r="C1762" s="168">
        <f t="shared" si="116"/>
        <v>100359</v>
      </c>
      <c r="D1762" s="164">
        <f>'Order Form'!$N$2</f>
        <v>0</v>
      </c>
      <c r="E1762" s="165">
        <f>'Order Form'!$N$11</f>
        <v>0</v>
      </c>
      <c r="F1762" s="165" t="str">
        <f>IF(ISBLANK('Order Form'!$N$12),"",'Order Form'!$N$12)</f>
        <v/>
      </c>
      <c r="G1762" s="165">
        <f t="shared" ca="1" si="119"/>
        <v>41493</v>
      </c>
      <c r="H1762" s="166">
        <f>'Order Form'!$N$13</f>
        <v>0</v>
      </c>
      <c r="I1762" s="169">
        <f>'Order Form'!F187</f>
        <v>13.5</v>
      </c>
      <c r="J1762" s="164">
        <f>'Order Form'!N187</f>
        <v>0</v>
      </c>
      <c r="K1762" s="164" t="str">
        <f t="shared" si="117"/>
        <v>F</v>
      </c>
      <c r="L1762" s="164">
        <f>IF('Pricing + Order Summary'!$O$13&gt;=5000,14,IF('Pricing + Order Summary'!$O$13&gt;=3500,15,IF('Pricing + Order Summary'!$O$13&gt;=2500,16,IF('Pricing + Order Summary'!$O$13&gt;=1000,23,21))))</f>
        <v>21</v>
      </c>
      <c r="M1762" s="164" t="str">
        <f t="shared" si="118"/>
        <v>SPR2014-4-0</v>
      </c>
    </row>
    <row r="1763" spans="1:13">
      <c r="A1763" s="167">
        <f>'Order Form'!A188</f>
        <v>100229</v>
      </c>
      <c r="B1763" s="167">
        <f>'Order Form'!A188</f>
        <v>100229</v>
      </c>
      <c r="C1763" s="168">
        <f t="shared" si="116"/>
        <v>100229</v>
      </c>
      <c r="D1763" s="164">
        <f>'Order Form'!$N$2</f>
        <v>0</v>
      </c>
      <c r="E1763" s="165">
        <f>'Order Form'!$N$11</f>
        <v>0</v>
      </c>
      <c r="F1763" s="165" t="str">
        <f>IF(ISBLANK('Order Form'!$N$12),"",'Order Form'!$N$12)</f>
        <v/>
      </c>
      <c r="G1763" s="165">
        <f t="shared" ca="1" si="119"/>
        <v>41493</v>
      </c>
      <c r="H1763" s="166">
        <f>'Order Form'!$N$13</f>
        <v>0</v>
      </c>
      <c r="I1763" s="169">
        <f>'Order Form'!F188</f>
        <v>13.5</v>
      </c>
      <c r="J1763" s="164">
        <f>'Order Form'!N188</f>
        <v>0</v>
      </c>
      <c r="K1763" s="164" t="str">
        <f t="shared" si="117"/>
        <v>F</v>
      </c>
      <c r="L1763" s="164">
        <f>IF('Pricing + Order Summary'!$O$13&gt;=5000,14,IF('Pricing + Order Summary'!$O$13&gt;=3500,15,IF('Pricing + Order Summary'!$O$13&gt;=2500,16,IF('Pricing + Order Summary'!$O$13&gt;=1000,23,21))))</f>
        <v>21</v>
      </c>
      <c r="M1763" s="164" t="str">
        <f t="shared" si="118"/>
        <v>SPR2014-4-0</v>
      </c>
    </row>
    <row r="1764" spans="1:13">
      <c r="A1764" s="167">
        <f>'Order Form'!A189</f>
        <v>100226</v>
      </c>
      <c r="B1764" s="167">
        <f>'Order Form'!A189</f>
        <v>100226</v>
      </c>
      <c r="C1764" s="168">
        <f t="shared" si="116"/>
        <v>100226</v>
      </c>
      <c r="D1764" s="164">
        <f>'Order Form'!$N$2</f>
        <v>0</v>
      </c>
      <c r="E1764" s="165">
        <f>'Order Form'!$N$11</f>
        <v>0</v>
      </c>
      <c r="F1764" s="165" t="str">
        <f>IF(ISBLANK('Order Form'!$N$12),"",'Order Form'!$N$12)</f>
        <v/>
      </c>
      <c r="G1764" s="165">
        <f t="shared" ca="1" si="119"/>
        <v>41493</v>
      </c>
      <c r="H1764" s="166">
        <f>'Order Form'!$N$13</f>
        <v>0</v>
      </c>
      <c r="I1764" s="169">
        <f>'Order Form'!F189</f>
        <v>13.5</v>
      </c>
      <c r="J1764" s="164">
        <f>'Order Form'!N189</f>
        <v>0</v>
      </c>
      <c r="K1764" s="164" t="str">
        <f t="shared" si="117"/>
        <v>F</v>
      </c>
      <c r="L1764" s="164">
        <f>IF('Pricing + Order Summary'!$O$13&gt;=5000,14,IF('Pricing + Order Summary'!$O$13&gt;=3500,15,IF('Pricing + Order Summary'!$O$13&gt;=2500,16,IF('Pricing + Order Summary'!$O$13&gt;=1000,23,21))))</f>
        <v>21</v>
      </c>
      <c r="M1764" s="164" t="str">
        <f t="shared" si="118"/>
        <v>SPR2014-4-0</v>
      </c>
    </row>
    <row r="1765" spans="1:13">
      <c r="A1765" s="167">
        <f>'Order Form'!A190</f>
        <v>100227</v>
      </c>
      <c r="B1765" s="167">
        <f>'Order Form'!A190</f>
        <v>100227</v>
      </c>
      <c r="C1765" s="168">
        <f t="shared" si="116"/>
        <v>100227</v>
      </c>
      <c r="D1765" s="164">
        <f>'Order Form'!$N$2</f>
        <v>0</v>
      </c>
      <c r="E1765" s="165">
        <f>'Order Form'!$N$11</f>
        <v>0</v>
      </c>
      <c r="F1765" s="165" t="str">
        <f>IF(ISBLANK('Order Form'!$N$12),"",'Order Form'!$N$12)</f>
        <v/>
      </c>
      <c r="G1765" s="165">
        <f t="shared" ca="1" si="119"/>
        <v>41493</v>
      </c>
      <c r="H1765" s="166">
        <f>'Order Form'!$N$13</f>
        <v>0</v>
      </c>
      <c r="I1765" s="169">
        <f>'Order Form'!F190</f>
        <v>13.5</v>
      </c>
      <c r="J1765" s="164">
        <f>'Order Form'!N190</f>
        <v>0</v>
      </c>
      <c r="K1765" s="164" t="str">
        <f t="shared" si="117"/>
        <v>F</v>
      </c>
      <c r="L1765" s="164">
        <f>IF('Pricing + Order Summary'!$O$13&gt;=5000,14,IF('Pricing + Order Summary'!$O$13&gt;=3500,15,IF('Pricing + Order Summary'!$O$13&gt;=2500,16,IF('Pricing + Order Summary'!$O$13&gt;=1000,23,21))))</f>
        <v>21</v>
      </c>
      <c r="M1765" s="164" t="str">
        <f t="shared" si="118"/>
        <v>SPR2014-4-0</v>
      </c>
    </row>
    <row r="1766" spans="1:13">
      <c r="A1766" s="167">
        <f>'Order Form'!A191</f>
        <v>100082</v>
      </c>
      <c r="B1766" s="167">
        <f>'Order Form'!A191</f>
        <v>100082</v>
      </c>
      <c r="C1766" s="168">
        <f t="shared" si="116"/>
        <v>100082</v>
      </c>
      <c r="D1766" s="164">
        <f>'Order Form'!$N$2</f>
        <v>0</v>
      </c>
      <c r="E1766" s="165">
        <f>'Order Form'!$N$11</f>
        <v>0</v>
      </c>
      <c r="F1766" s="165" t="str">
        <f>IF(ISBLANK('Order Form'!$N$12),"",'Order Form'!$N$12)</f>
        <v/>
      </c>
      <c r="G1766" s="165">
        <f t="shared" ca="1" si="119"/>
        <v>41493</v>
      </c>
      <c r="H1766" s="166">
        <f>'Order Form'!$N$13</f>
        <v>0</v>
      </c>
      <c r="I1766" s="169">
        <f>'Order Form'!F191</f>
        <v>6.5</v>
      </c>
      <c r="J1766" s="164">
        <f>'Order Form'!N191</f>
        <v>0</v>
      </c>
      <c r="K1766" s="164" t="str">
        <f t="shared" si="117"/>
        <v>F</v>
      </c>
      <c r="L1766" s="164">
        <f>IF('Pricing + Order Summary'!$O$13&gt;=5000,14,IF('Pricing + Order Summary'!$O$13&gt;=3500,15,IF('Pricing + Order Summary'!$O$13&gt;=2500,16,IF('Pricing + Order Summary'!$O$13&gt;=1000,23,21))))</f>
        <v>21</v>
      </c>
      <c r="M1766" s="164" t="str">
        <f t="shared" si="118"/>
        <v>SPR2014-4-0</v>
      </c>
    </row>
    <row r="1767" spans="1:13">
      <c r="A1767" s="167">
        <f>'Order Form'!A192</f>
        <v>100274</v>
      </c>
      <c r="B1767" s="167">
        <f>'Order Form'!A192</f>
        <v>100274</v>
      </c>
      <c r="C1767" s="168">
        <f t="shared" si="116"/>
        <v>100274</v>
      </c>
      <c r="D1767" s="164">
        <f>'Order Form'!$N$2</f>
        <v>0</v>
      </c>
      <c r="E1767" s="165">
        <f>'Order Form'!$N$11</f>
        <v>0</v>
      </c>
      <c r="F1767" s="165" t="str">
        <f>IF(ISBLANK('Order Form'!$N$12),"",'Order Form'!$N$12)</f>
        <v/>
      </c>
      <c r="G1767" s="165">
        <f t="shared" ca="1" si="119"/>
        <v>41493</v>
      </c>
      <c r="H1767" s="166">
        <f>'Order Form'!$N$13</f>
        <v>0</v>
      </c>
      <c r="I1767" s="169">
        <f>'Order Form'!F192</f>
        <v>6.5</v>
      </c>
      <c r="J1767" s="164">
        <f>'Order Form'!N192</f>
        <v>0</v>
      </c>
      <c r="K1767" s="164" t="str">
        <f t="shared" si="117"/>
        <v>F</v>
      </c>
      <c r="L1767" s="164">
        <f>IF('Pricing + Order Summary'!$O$13&gt;=5000,14,IF('Pricing + Order Summary'!$O$13&gt;=3500,15,IF('Pricing + Order Summary'!$O$13&gt;=2500,16,IF('Pricing + Order Summary'!$O$13&gt;=1000,23,21))))</f>
        <v>21</v>
      </c>
      <c r="M1767" s="164" t="str">
        <f t="shared" si="118"/>
        <v>SPR2014-4-0</v>
      </c>
    </row>
    <row r="1768" spans="1:13">
      <c r="A1768" s="167">
        <f>'Order Form'!A193</f>
        <v>100604</v>
      </c>
      <c r="B1768" s="167">
        <f>'Order Form'!A193</f>
        <v>100604</v>
      </c>
      <c r="C1768" s="168">
        <f t="shared" si="116"/>
        <v>100604</v>
      </c>
      <c r="D1768" s="164">
        <f>'Order Form'!$N$2</f>
        <v>0</v>
      </c>
      <c r="E1768" s="165">
        <f>'Order Form'!$N$11</f>
        <v>0</v>
      </c>
      <c r="F1768" s="165" t="str">
        <f>IF(ISBLANK('Order Form'!$N$12),"",'Order Form'!$N$12)</f>
        <v/>
      </c>
      <c r="G1768" s="165">
        <f t="shared" ca="1" si="119"/>
        <v>41493</v>
      </c>
      <c r="H1768" s="166">
        <f>'Order Form'!$N$13</f>
        <v>0</v>
      </c>
      <c r="I1768" s="169">
        <f>'Order Form'!F193</f>
        <v>6.5</v>
      </c>
      <c r="J1768" s="164">
        <f>'Order Form'!N193</f>
        <v>0</v>
      </c>
      <c r="K1768" s="164" t="str">
        <f t="shared" si="117"/>
        <v>F</v>
      </c>
      <c r="L1768" s="164">
        <f>IF('Pricing + Order Summary'!$O$13&gt;=5000,14,IF('Pricing + Order Summary'!$O$13&gt;=3500,15,IF('Pricing + Order Summary'!$O$13&gt;=2500,16,IF('Pricing + Order Summary'!$O$13&gt;=1000,23,21))))</f>
        <v>21</v>
      </c>
      <c r="M1768" s="164" t="str">
        <f t="shared" si="118"/>
        <v>SPR2014-4-0</v>
      </c>
    </row>
    <row r="1769" spans="1:13">
      <c r="A1769" s="167">
        <f>'Order Form'!A194</f>
        <v>107677</v>
      </c>
      <c r="B1769" s="167">
        <f>'Order Form'!A194</f>
        <v>107677</v>
      </c>
      <c r="C1769" s="168">
        <f t="shared" si="116"/>
        <v>107677</v>
      </c>
      <c r="D1769" s="164">
        <f>'Order Form'!$N$2</f>
        <v>0</v>
      </c>
      <c r="E1769" s="165">
        <f>'Order Form'!$N$11</f>
        <v>0</v>
      </c>
      <c r="F1769" s="165" t="str">
        <f>IF(ISBLANK('Order Form'!$N$12),"",'Order Form'!$N$12)</f>
        <v/>
      </c>
      <c r="G1769" s="165">
        <f t="shared" ca="1" si="119"/>
        <v>41493</v>
      </c>
      <c r="H1769" s="166">
        <f>'Order Form'!$N$13</f>
        <v>0</v>
      </c>
      <c r="I1769" s="169">
        <f>'Order Form'!F194</f>
        <v>6.5</v>
      </c>
      <c r="J1769" s="164">
        <f>'Order Form'!N194</f>
        <v>0</v>
      </c>
      <c r="K1769" s="164" t="str">
        <f t="shared" si="117"/>
        <v>F</v>
      </c>
      <c r="L1769" s="164">
        <f>IF('Pricing + Order Summary'!$O$13&gt;=5000,14,IF('Pricing + Order Summary'!$O$13&gt;=3500,15,IF('Pricing + Order Summary'!$O$13&gt;=2500,16,IF('Pricing + Order Summary'!$O$13&gt;=1000,23,21))))</f>
        <v>21</v>
      </c>
      <c r="M1769" s="164" t="str">
        <f t="shared" si="118"/>
        <v>SPR2014-4-0</v>
      </c>
    </row>
    <row r="1770" spans="1:13">
      <c r="A1770" s="167">
        <f>'Order Form'!A195</f>
        <v>107676</v>
      </c>
      <c r="B1770" s="167">
        <f>'Order Form'!A195</f>
        <v>107676</v>
      </c>
      <c r="C1770" s="168">
        <f t="shared" si="116"/>
        <v>107676</v>
      </c>
      <c r="D1770" s="164">
        <f>'Order Form'!$N$2</f>
        <v>0</v>
      </c>
      <c r="E1770" s="165">
        <f>'Order Form'!$N$11</f>
        <v>0</v>
      </c>
      <c r="F1770" s="165" t="str">
        <f>IF(ISBLANK('Order Form'!$N$12),"",'Order Form'!$N$12)</f>
        <v/>
      </c>
      <c r="G1770" s="165">
        <f t="shared" ca="1" si="119"/>
        <v>41493</v>
      </c>
      <c r="H1770" s="166">
        <f>'Order Form'!$N$13</f>
        <v>0</v>
      </c>
      <c r="I1770" s="169">
        <f>'Order Form'!F195</f>
        <v>6.5</v>
      </c>
      <c r="J1770" s="164">
        <f>'Order Form'!N195</f>
        <v>0</v>
      </c>
      <c r="K1770" s="164" t="str">
        <f t="shared" si="117"/>
        <v>F</v>
      </c>
      <c r="L1770" s="164">
        <f>IF('Pricing + Order Summary'!$O$13&gt;=5000,14,IF('Pricing + Order Summary'!$O$13&gt;=3500,15,IF('Pricing + Order Summary'!$O$13&gt;=2500,16,IF('Pricing + Order Summary'!$O$13&gt;=1000,23,21))))</f>
        <v>21</v>
      </c>
      <c r="M1770" s="164" t="str">
        <f t="shared" si="118"/>
        <v>SPR2014-4-0</v>
      </c>
    </row>
    <row r="1771" spans="1:13">
      <c r="A1771" s="167">
        <f>'Order Form'!A196</f>
        <v>107679</v>
      </c>
      <c r="B1771" s="167">
        <f>'Order Form'!A196</f>
        <v>107679</v>
      </c>
      <c r="C1771" s="168">
        <f t="shared" si="116"/>
        <v>107679</v>
      </c>
      <c r="D1771" s="164">
        <f>'Order Form'!$N$2</f>
        <v>0</v>
      </c>
      <c r="E1771" s="165">
        <f>'Order Form'!$N$11</f>
        <v>0</v>
      </c>
      <c r="F1771" s="165" t="str">
        <f>IF(ISBLANK('Order Form'!$N$12),"",'Order Form'!$N$12)</f>
        <v/>
      </c>
      <c r="G1771" s="165">
        <f t="shared" ca="1" si="119"/>
        <v>41493</v>
      </c>
      <c r="H1771" s="166">
        <f>'Order Form'!$N$13</f>
        <v>0</v>
      </c>
      <c r="I1771" s="169">
        <f>'Order Form'!F196</f>
        <v>6.5</v>
      </c>
      <c r="J1771" s="164">
        <f>'Order Form'!N196</f>
        <v>0</v>
      </c>
      <c r="K1771" s="164" t="str">
        <f t="shared" si="117"/>
        <v>F</v>
      </c>
      <c r="L1771" s="164">
        <f>IF('Pricing + Order Summary'!$O$13&gt;=5000,14,IF('Pricing + Order Summary'!$O$13&gt;=3500,15,IF('Pricing + Order Summary'!$O$13&gt;=2500,16,IF('Pricing + Order Summary'!$O$13&gt;=1000,23,21))))</f>
        <v>21</v>
      </c>
      <c r="M1771" s="164" t="str">
        <f t="shared" si="118"/>
        <v>SPR2014-4-0</v>
      </c>
    </row>
    <row r="1772" spans="1:13">
      <c r="A1772" s="167">
        <f>'Order Form'!A197</f>
        <v>107680</v>
      </c>
      <c r="B1772" s="167">
        <f>'Order Form'!A197</f>
        <v>107680</v>
      </c>
      <c r="C1772" s="168">
        <f t="shared" si="116"/>
        <v>107680</v>
      </c>
      <c r="D1772" s="164">
        <f>'Order Form'!$N$2</f>
        <v>0</v>
      </c>
      <c r="E1772" s="165">
        <f>'Order Form'!$N$11</f>
        <v>0</v>
      </c>
      <c r="F1772" s="165" t="str">
        <f>IF(ISBLANK('Order Form'!$N$12),"",'Order Form'!$N$12)</f>
        <v/>
      </c>
      <c r="G1772" s="165">
        <f t="shared" ca="1" si="119"/>
        <v>41493</v>
      </c>
      <c r="H1772" s="166">
        <f>'Order Form'!$N$13</f>
        <v>0</v>
      </c>
      <c r="I1772" s="169">
        <f>'Order Form'!F197</f>
        <v>6.5</v>
      </c>
      <c r="J1772" s="164">
        <f>'Order Form'!N197</f>
        <v>0</v>
      </c>
      <c r="K1772" s="164" t="str">
        <f t="shared" si="117"/>
        <v>F</v>
      </c>
      <c r="L1772" s="164">
        <f>IF('Pricing + Order Summary'!$O$13&gt;=5000,14,IF('Pricing + Order Summary'!$O$13&gt;=3500,15,IF('Pricing + Order Summary'!$O$13&gt;=2500,16,IF('Pricing + Order Summary'!$O$13&gt;=1000,23,21))))</f>
        <v>21</v>
      </c>
      <c r="M1772" s="164" t="str">
        <f t="shared" si="118"/>
        <v>SPR2014-4-0</v>
      </c>
    </row>
    <row r="1773" spans="1:13">
      <c r="A1773" s="167">
        <f>'Order Form'!A198</f>
        <v>107681</v>
      </c>
      <c r="B1773" s="167">
        <f>'Order Form'!A198</f>
        <v>107681</v>
      </c>
      <c r="C1773" s="168">
        <f t="shared" si="116"/>
        <v>107681</v>
      </c>
      <c r="D1773" s="164">
        <f>'Order Form'!$N$2</f>
        <v>0</v>
      </c>
      <c r="E1773" s="165">
        <f>'Order Form'!$N$11</f>
        <v>0</v>
      </c>
      <c r="F1773" s="165" t="str">
        <f>IF(ISBLANK('Order Form'!$N$12),"",'Order Form'!$N$12)</f>
        <v/>
      </c>
      <c r="G1773" s="165">
        <f t="shared" ca="1" si="119"/>
        <v>41493</v>
      </c>
      <c r="H1773" s="166">
        <f>'Order Form'!$N$13</f>
        <v>0</v>
      </c>
      <c r="I1773" s="169">
        <f>'Order Form'!F198</f>
        <v>6.5</v>
      </c>
      <c r="J1773" s="164">
        <f>'Order Form'!N198</f>
        <v>0</v>
      </c>
      <c r="K1773" s="164" t="str">
        <f t="shared" si="117"/>
        <v>F</v>
      </c>
      <c r="L1773" s="164">
        <f>IF('Pricing + Order Summary'!$O$13&gt;=5000,14,IF('Pricing + Order Summary'!$O$13&gt;=3500,15,IF('Pricing + Order Summary'!$O$13&gt;=2500,16,IF('Pricing + Order Summary'!$O$13&gt;=1000,23,21))))</f>
        <v>21</v>
      </c>
      <c r="M1773" s="164" t="str">
        <f t="shared" si="118"/>
        <v>SPR2014-4-0</v>
      </c>
    </row>
    <row r="1774" spans="1:13">
      <c r="A1774" s="167">
        <f>'Order Form'!A199</f>
        <v>107682</v>
      </c>
      <c r="B1774" s="167">
        <f>'Order Form'!A199</f>
        <v>107682</v>
      </c>
      <c r="C1774" s="168">
        <f t="shared" si="116"/>
        <v>107682</v>
      </c>
      <c r="D1774" s="164">
        <f>'Order Form'!$N$2</f>
        <v>0</v>
      </c>
      <c r="E1774" s="165">
        <f>'Order Form'!$N$11</f>
        <v>0</v>
      </c>
      <c r="F1774" s="165" t="str">
        <f>IF(ISBLANK('Order Form'!$N$12),"",'Order Form'!$N$12)</f>
        <v/>
      </c>
      <c r="G1774" s="165">
        <f t="shared" ca="1" si="119"/>
        <v>41493</v>
      </c>
      <c r="H1774" s="166">
        <f>'Order Form'!$N$13</f>
        <v>0</v>
      </c>
      <c r="I1774" s="169">
        <f>'Order Form'!F199</f>
        <v>6.5</v>
      </c>
      <c r="J1774" s="164">
        <f>'Order Form'!N199</f>
        <v>0</v>
      </c>
      <c r="K1774" s="164" t="str">
        <f t="shared" si="117"/>
        <v>F</v>
      </c>
      <c r="L1774" s="164">
        <f>IF('Pricing + Order Summary'!$O$13&gt;=5000,14,IF('Pricing + Order Summary'!$O$13&gt;=3500,15,IF('Pricing + Order Summary'!$O$13&gt;=2500,16,IF('Pricing + Order Summary'!$O$13&gt;=1000,23,21))))</f>
        <v>21</v>
      </c>
      <c r="M1774" s="164" t="str">
        <f t="shared" si="118"/>
        <v>SPR2014-4-0</v>
      </c>
    </row>
    <row r="1775" spans="1:13">
      <c r="A1775" s="167">
        <f>'Order Form'!A200</f>
        <v>100600</v>
      </c>
      <c r="B1775" s="167">
        <f>'Order Form'!A200</f>
        <v>100600</v>
      </c>
      <c r="C1775" s="168">
        <f t="shared" si="116"/>
        <v>100600</v>
      </c>
      <c r="D1775" s="164">
        <f>'Order Form'!$N$2</f>
        <v>0</v>
      </c>
      <c r="E1775" s="165">
        <f>'Order Form'!$N$11</f>
        <v>0</v>
      </c>
      <c r="F1775" s="165" t="str">
        <f>IF(ISBLANK('Order Form'!$N$12),"",'Order Form'!$N$12)</f>
        <v/>
      </c>
      <c r="G1775" s="165">
        <f t="shared" ca="1" si="119"/>
        <v>41493</v>
      </c>
      <c r="H1775" s="166">
        <f>'Order Form'!$N$13</f>
        <v>0</v>
      </c>
      <c r="I1775" s="169">
        <f>'Order Form'!F200</f>
        <v>6.5</v>
      </c>
      <c r="J1775" s="164">
        <f>'Order Form'!N200</f>
        <v>0</v>
      </c>
      <c r="K1775" s="164" t="str">
        <f t="shared" si="117"/>
        <v>F</v>
      </c>
      <c r="L1775" s="164">
        <f>IF('Pricing + Order Summary'!$O$13&gt;=5000,14,IF('Pricing + Order Summary'!$O$13&gt;=3500,15,IF('Pricing + Order Summary'!$O$13&gt;=2500,16,IF('Pricing + Order Summary'!$O$13&gt;=1000,23,21))))</f>
        <v>21</v>
      </c>
      <c r="M1775" s="164" t="str">
        <f t="shared" si="118"/>
        <v>SPR2014-4-0</v>
      </c>
    </row>
    <row r="1776" spans="1:13">
      <c r="A1776" s="167">
        <f>'Order Form'!A201</f>
        <v>107690</v>
      </c>
      <c r="B1776" s="167">
        <f>'Order Form'!A201</f>
        <v>107690</v>
      </c>
      <c r="C1776" s="168">
        <f t="shared" si="116"/>
        <v>107690</v>
      </c>
      <c r="D1776" s="164">
        <f>'Order Form'!$N$2</f>
        <v>0</v>
      </c>
      <c r="E1776" s="165">
        <f>'Order Form'!$N$11</f>
        <v>0</v>
      </c>
      <c r="F1776" s="165" t="str">
        <f>IF(ISBLANK('Order Form'!$N$12),"",'Order Form'!$N$12)</f>
        <v/>
      </c>
      <c r="G1776" s="165">
        <f t="shared" ca="1" si="119"/>
        <v>41493</v>
      </c>
      <c r="H1776" s="166">
        <f>'Order Form'!$N$13</f>
        <v>0</v>
      </c>
      <c r="I1776" s="169">
        <f>'Order Form'!F201</f>
        <v>6.5</v>
      </c>
      <c r="J1776" s="164">
        <f>'Order Form'!N201</f>
        <v>0</v>
      </c>
      <c r="K1776" s="164" t="str">
        <f t="shared" si="117"/>
        <v>F</v>
      </c>
      <c r="L1776" s="164">
        <f>IF('Pricing + Order Summary'!$O$13&gt;=5000,14,IF('Pricing + Order Summary'!$O$13&gt;=3500,15,IF('Pricing + Order Summary'!$O$13&gt;=2500,16,IF('Pricing + Order Summary'!$O$13&gt;=1000,23,21))))</f>
        <v>21</v>
      </c>
      <c r="M1776" s="164" t="str">
        <f t="shared" si="118"/>
        <v>SPR2014-4-0</v>
      </c>
    </row>
    <row r="1777" spans="1:13">
      <c r="A1777" s="167">
        <f>'Order Form'!A202</f>
        <v>107691</v>
      </c>
      <c r="B1777" s="167">
        <f>'Order Form'!A202</f>
        <v>107691</v>
      </c>
      <c r="C1777" s="168">
        <f t="shared" si="116"/>
        <v>107691</v>
      </c>
      <c r="D1777" s="164">
        <f>'Order Form'!$N$2</f>
        <v>0</v>
      </c>
      <c r="E1777" s="165">
        <f>'Order Form'!$N$11</f>
        <v>0</v>
      </c>
      <c r="F1777" s="165" t="str">
        <f>IF(ISBLANK('Order Form'!$N$12),"",'Order Form'!$N$12)</f>
        <v/>
      </c>
      <c r="G1777" s="165">
        <f t="shared" ca="1" si="119"/>
        <v>41493</v>
      </c>
      <c r="H1777" s="166">
        <f>'Order Form'!$N$13</f>
        <v>0</v>
      </c>
      <c r="I1777" s="169">
        <f>'Order Form'!F202</f>
        <v>6.5</v>
      </c>
      <c r="J1777" s="164">
        <f>'Order Form'!N202</f>
        <v>0</v>
      </c>
      <c r="K1777" s="164" t="str">
        <f t="shared" si="117"/>
        <v>F</v>
      </c>
      <c r="L1777" s="164">
        <f>IF('Pricing + Order Summary'!$O$13&gt;=5000,14,IF('Pricing + Order Summary'!$O$13&gt;=3500,15,IF('Pricing + Order Summary'!$O$13&gt;=2500,16,IF('Pricing + Order Summary'!$O$13&gt;=1000,23,21))))</f>
        <v>21</v>
      </c>
      <c r="M1777" s="164" t="str">
        <f t="shared" si="118"/>
        <v>SPR2014-4-0</v>
      </c>
    </row>
    <row r="1778" spans="1:13">
      <c r="A1778" s="167">
        <f>'Order Form'!A203</f>
        <v>107685</v>
      </c>
      <c r="B1778" s="167">
        <f>'Order Form'!A203</f>
        <v>107685</v>
      </c>
      <c r="C1778" s="168">
        <f t="shared" si="116"/>
        <v>107685</v>
      </c>
      <c r="D1778" s="164">
        <f>'Order Form'!$N$2</f>
        <v>0</v>
      </c>
      <c r="E1778" s="165">
        <f>'Order Form'!$N$11</f>
        <v>0</v>
      </c>
      <c r="F1778" s="165" t="str">
        <f>IF(ISBLANK('Order Form'!$N$12),"",'Order Form'!$N$12)</f>
        <v/>
      </c>
      <c r="G1778" s="165">
        <f t="shared" ca="1" si="119"/>
        <v>41493</v>
      </c>
      <c r="H1778" s="166">
        <f>'Order Form'!$N$13</f>
        <v>0</v>
      </c>
      <c r="I1778" s="169">
        <f>'Order Form'!F203</f>
        <v>6.5</v>
      </c>
      <c r="J1778" s="164">
        <f>'Order Form'!N203</f>
        <v>0</v>
      </c>
      <c r="K1778" s="164" t="str">
        <f t="shared" si="117"/>
        <v>F</v>
      </c>
      <c r="L1778" s="164">
        <f>IF('Pricing + Order Summary'!$O$13&gt;=5000,14,IF('Pricing + Order Summary'!$O$13&gt;=3500,15,IF('Pricing + Order Summary'!$O$13&gt;=2500,16,IF('Pricing + Order Summary'!$O$13&gt;=1000,23,21))))</f>
        <v>21</v>
      </c>
      <c r="M1778" s="164" t="str">
        <f t="shared" si="118"/>
        <v>SPR2014-4-0</v>
      </c>
    </row>
    <row r="1779" spans="1:13">
      <c r="A1779" s="167">
        <f>'Order Form'!A204</f>
        <v>107686</v>
      </c>
      <c r="B1779" s="167">
        <f>'Order Form'!A204</f>
        <v>107686</v>
      </c>
      <c r="C1779" s="168">
        <f t="shared" si="116"/>
        <v>107686</v>
      </c>
      <c r="D1779" s="164">
        <f>'Order Form'!$N$2</f>
        <v>0</v>
      </c>
      <c r="E1779" s="165">
        <f>'Order Form'!$N$11</f>
        <v>0</v>
      </c>
      <c r="F1779" s="165" t="str">
        <f>IF(ISBLANK('Order Form'!$N$12),"",'Order Form'!$N$12)</f>
        <v/>
      </c>
      <c r="G1779" s="165">
        <f t="shared" ca="1" si="119"/>
        <v>41493</v>
      </c>
      <c r="H1779" s="166">
        <f>'Order Form'!$N$13</f>
        <v>0</v>
      </c>
      <c r="I1779" s="169">
        <f>'Order Form'!F204</f>
        <v>6.5</v>
      </c>
      <c r="J1779" s="164">
        <f>'Order Form'!N204</f>
        <v>0</v>
      </c>
      <c r="K1779" s="164" t="str">
        <f t="shared" si="117"/>
        <v>F</v>
      </c>
      <c r="L1779" s="164">
        <f>IF('Pricing + Order Summary'!$O$13&gt;=5000,14,IF('Pricing + Order Summary'!$O$13&gt;=3500,15,IF('Pricing + Order Summary'!$O$13&gt;=2500,16,IF('Pricing + Order Summary'!$O$13&gt;=1000,23,21))))</f>
        <v>21</v>
      </c>
      <c r="M1779" s="164" t="str">
        <f t="shared" si="118"/>
        <v>SPR2014-4-0</v>
      </c>
    </row>
    <row r="1780" spans="1:13">
      <c r="A1780" s="167">
        <f>'Order Form'!A205</f>
        <v>107687</v>
      </c>
      <c r="B1780" s="167">
        <f>'Order Form'!A205</f>
        <v>107687</v>
      </c>
      <c r="C1780" s="168">
        <f t="shared" si="116"/>
        <v>107687</v>
      </c>
      <c r="D1780" s="164">
        <f>'Order Form'!$N$2</f>
        <v>0</v>
      </c>
      <c r="E1780" s="165">
        <f>'Order Form'!$N$11</f>
        <v>0</v>
      </c>
      <c r="F1780" s="165" t="str">
        <f>IF(ISBLANK('Order Form'!$N$12),"",'Order Form'!$N$12)</f>
        <v/>
      </c>
      <c r="G1780" s="165">
        <f t="shared" ca="1" si="119"/>
        <v>41493</v>
      </c>
      <c r="H1780" s="166">
        <f>'Order Form'!$N$13</f>
        <v>0</v>
      </c>
      <c r="I1780" s="169">
        <f>'Order Form'!F205</f>
        <v>6.5</v>
      </c>
      <c r="J1780" s="164">
        <f>'Order Form'!N205</f>
        <v>0</v>
      </c>
      <c r="K1780" s="164" t="str">
        <f t="shared" si="117"/>
        <v>F</v>
      </c>
      <c r="L1780" s="164">
        <f>IF('Pricing + Order Summary'!$O$13&gt;=5000,14,IF('Pricing + Order Summary'!$O$13&gt;=3500,15,IF('Pricing + Order Summary'!$O$13&gt;=2500,16,IF('Pricing + Order Summary'!$O$13&gt;=1000,23,21))))</f>
        <v>21</v>
      </c>
      <c r="M1780" s="164" t="str">
        <f t="shared" si="118"/>
        <v>SPR2014-4-0</v>
      </c>
    </row>
    <row r="1781" spans="1:13">
      <c r="A1781" s="167">
        <f>'Order Form'!A206</f>
        <v>107688</v>
      </c>
      <c r="B1781" s="167">
        <f>'Order Form'!A206</f>
        <v>107688</v>
      </c>
      <c r="C1781" s="168">
        <f t="shared" si="116"/>
        <v>107688</v>
      </c>
      <c r="D1781" s="164">
        <f>'Order Form'!$N$2</f>
        <v>0</v>
      </c>
      <c r="E1781" s="165">
        <f>'Order Form'!$N$11</f>
        <v>0</v>
      </c>
      <c r="F1781" s="165" t="str">
        <f>IF(ISBLANK('Order Form'!$N$12),"",'Order Form'!$N$12)</f>
        <v/>
      </c>
      <c r="G1781" s="165">
        <f t="shared" ca="1" si="119"/>
        <v>41493</v>
      </c>
      <c r="H1781" s="166">
        <f>'Order Form'!$N$13</f>
        <v>0</v>
      </c>
      <c r="I1781" s="169">
        <f>'Order Form'!F206</f>
        <v>6.5</v>
      </c>
      <c r="J1781" s="164">
        <f>'Order Form'!N206</f>
        <v>0</v>
      </c>
      <c r="K1781" s="164" t="str">
        <f t="shared" si="117"/>
        <v>F</v>
      </c>
      <c r="L1781" s="164">
        <f>IF('Pricing + Order Summary'!$O$13&gt;=5000,14,IF('Pricing + Order Summary'!$O$13&gt;=3500,15,IF('Pricing + Order Summary'!$O$13&gt;=2500,16,IF('Pricing + Order Summary'!$O$13&gt;=1000,23,21))))</f>
        <v>21</v>
      </c>
      <c r="M1781" s="164" t="str">
        <f t="shared" si="118"/>
        <v>SPR2014-4-0</v>
      </c>
    </row>
    <row r="1782" spans="1:13">
      <c r="A1782" s="167">
        <f>'Order Form'!A207</f>
        <v>107689</v>
      </c>
      <c r="B1782" s="167">
        <f>'Order Form'!A207</f>
        <v>107689</v>
      </c>
      <c r="C1782" s="168">
        <f t="shared" si="116"/>
        <v>107689</v>
      </c>
      <c r="D1782" s="164">
        <f>'Order Form'!$N$2</f>
        <v>0</v>
      </c>
      <c r="E1782" s="165">
        <f>'Order Form'!$N$11</f>
        <v>0</v>
      </c>
      <c r="F1782" s="165" t="str">
        <f>IF(ISBLANK('Order Form'!$N$12),"",'Order Form'!$N$12)</f>
        <v/>
      </c>
      <c r="G1782" s="165">
        <f t="shared" ca="1" si="119"/>
        <v>41493</v>
      </c>
      <c r="H1782" s="166">
        <f>'Order Form'!$N$13</f>
        <v>0</v>
      </c>
      <c r="I1782" s="169">
        <f>'Order Form'!F207</f>
        <v>6.5</v>
      </c>
      <c r="J1782" s="164">
        <f>'Order Form'!N207</f>
        <v>0</v>
      </c>
      <c r="K1782" s="164" t="str">
        <f t="shared" si="117"/>
        <v>F</v>
      </c>
      <c r="L1782" s="164">
        <f>IF('Pricing + Order Summary'!$O$13&gt;=5000,14,IF('Pricing + Order Summary'!$O$13&gt;=3500,15,IF('Pricing + Order Summary'!$O$13&gt;=2500,16,IF('Pricing + Order Summary'!$O$13&gt;=1000,23,21))))</f>
        <v>21</v>
      </c>
      <c r="M1782" s="164" t="str">
        <f t="shared" si="118"/>
        <v>SPR2014-4-0</v>
      </c>
    </row>
    <row r="1783" spans="1:13">
      <c r="A1783" s="167">
        <f>'Order Form'!A208</f>
        <v>107678</v>
      </c>
      <c r="B1783" s="167">
        <f>'Order Form'!A208</f>
        <v>107678</v>
      </c>
      <c r="C1783" s="168">
        <f t="shared" si="116"/>
        <v>107678</v>
      </c>
      <c r="D1783" s="164">
        <f>'Order Form'!$N$2</f>
        <v>0</v>
      </c>
      <c r="E1783" s="165">
        <f>'Order Form'!$N$11</f>
        <v>0</v>
      </c>
      <c r="F1783" s="165" t="str">
        <f>IF(ISBLANK('Order Form'!$N$12),"",'Order Form'!$N$12)</f>
        <v/>
      </c>
      <c r="G1783" s="165">
        <f t="shared" ca="1" si="119"/>
        <v>41493</v>
      </c>
      <c r="H1783" s="166">
        <f>'Order Form'!$N$13</f>
        <v>0</v>
      </c>
      <c r="I1783" s="169">
        <f>'Order Form'!F208</f>
        <v>6.5</v>
      </c>
      <c r="J1783" s="164">
        <f>'Order Form'!N208</f>
        <v>0</v>
      </c>
      <c r="K1783" s="164" t="str">
        <f t="shared" si="117"/>
        <v>F</v>
      </c>
      <c r="L1783" s="164">
        <f>IF('Pricing + Order Summary'!$O$13&gt;=5000,14,IF('Pricing + Order Summary'!$O$13&gt;=3500,15,IF('Pricing + Order Summary'!$O$13&gt;=2500,16,IF('Pricing + Order Summary'!$O$13&gt;=1000,23,21))))</f>
        <v>21</v>
      </c>
      <c r="M1783" s="164" t="str">
        <f t="shared" si="118"/>
        <v>SPR2014-4-0</v>
      </c>
    </row>
    <row r="1784" spans="1:13">
      <c r="A1784" s="167">
        <f>'Order Form'!A209</f>
        <v>107683</v>
      </c>
      <c r="B1784" s="167">
        <f>'Order Form'!A209</f>
        <v>107683</v>
      </c>
      <c r="C1784" s="168">
        <f t="shared" si="116"/>
        <v>107683</v>
      </c>
      <c r="D1784" s="164">
        <f>'Order Form'!$N$2</f>
        <v>0</v>
      </c>
      <c r="E1784" s="165">
        <f>'Order Form'!$N$11</f>
        <v>0</v>
      </c>
      <c r="F1784" s="165" t="str">
        <f>IF(ISBLANK('Order Form'!$N$12),"",'Order Form'!$N$12)</f>
        <v/>
      </c>
      <c r="G1784" s="165">
        <f t="shared" ca="1" si="119"/>
        <v>41493</v>
      </c>
      <c r="H1784" s="166">
        <f>'Order Form'!$N$13</f>
        <v>0</v>
      </c>
      <c r="I1784" s="169">
        <f>'Order Form'!F209</f>
        <v>6.5</v>
      </c>
      <c r="J1784" s="164">
        <f>'Order Form'!N209</f>
        <v>0</v>
      </c>
      <c r="K1784" s="164" t="str">
        <f t="shared" si="117"/>
        <v>F</v>
      </c>
      <c r="L1784" s="164">
        <f>IF('Pricing + Order Summary'!$O$13&gt;=5000,14,IF('Pricing + Order Summary'!$O$13&gt;=3500,15,IF('Pricing + Order Summary'!$O$13&gt;=2500,16,IF('Pricing + Order Summary'!$O$13&gt;=1000,23,21))))</f>
        <v>21</v>
      </c>
      <c r="M1784" s="164" t="str">
        <f t="shared" si="118"/>
        <v>SPR2014-4-0</v>
      </c>
    </row>
    <row r="1785" spans="1:13">
      <c r="A1785" s="167">
        <f>'Order Form'!A210</f>
        <v>107684</v>
      </c>
      <c r="B1785" s="167">
        <f>'Order Form'!A210</f>
        <v>107684</v>
      </c>
      <c r="C1785" s="168">
        <f t="shared" ref="C1785:C1848" si="120">IF(B1785=0,A1785,B1785)</f>
        <v>107684</v>
      </c>
      <c r="D1785" s="164">
        <f>'Order Form'!$N$2</f>
        <v>0</v>
      </c>
      <c r="E1785" s="165">
        <f>'Order Form'!$N$11</f>
        <v>0</v>
      </c>
      <c r="F1785" s="165" t="str">
        <f>IF(ISBLANK('Order Form'!$N$12),"",'Order Form'!$N$12)</f>
        <v/>
      </c>
      <c r="G1785" s="165">
        <f t="shared" ca="1" si="119"/>
        <v>41493</v>
      </c>
      <c r="H1785" s="166">
        <f>'Order Form'!$N$13</f>
        <v>0</v>
      </c>
      <c r="I1785" s="169">
        <f>'Order Form'!F210</f>
        <v>6.5</v>
      </c>
      <c r="J1785" s="164">
        <f>'Order Form'!N210</f>
        <v>0</v>
      </c>
      <c r="K1785" s="164" t="str">
        <f t="shared" ref="K1785:K1848" si="121">IF(J1785=0,"F","T")</f>
        <v>F</v>
      </c>
      <c r="L1785" s="164">
        <f>IF('Pricing + Order Summary'!$O$13&gt;=5000,14,IF('Pricing + Order Summary'!$O$13&gt;=3500,15,IF('Pricing + Order Summary'!$O$13&gt;=2500,16,IF('Pricing + Order Summary'!$O$13&gt;=1000,23,21))))</f>
        <v>21</v>
      </c>
      <c r="M1785" s="164" t="str">
        <f t="shared" ref="M1785:M1848" si="122">"SPR2014"&amp;"-4-"&amp;D1785</f>
        <v>SPR2014-4-0</v>
      </c>
    </row>
    <row r="1786" spans="1:13">
      <c r="A1786" s="167">
        <f>'Order Form'!A211</f>
        <v>100611</v>
      </c>
      <c r="B1786" s="167">
        <f>'Order Form'!A211</f>
        <v>100611</v>
      </c>
      <c r="C1786" s="168">
        <f t="shared" si="120"/>
        <v>100611</v>
      </c>
      <c r="D1786" s="164">
        <f>'Order Form'!$N$2</f>
        <v>0</v>
      </c>
      <c r="E1786" s="165">
        <f>'Order Form'!$N$11</f>
        <v>0</v>
      </c>
      <c r="F1786" s="165" t="str">
        <f>IF(ISBLANK('Order Form'!$N$12),"",'Order Form'!$N$12)</f>
        <v/>
      </c>
      <c r="G1786" s="165">
        <f t="shared" ca="1" si="119"/>
        <v>41493</v>
      </c>
      <c r="H1786" s="166">
        <f>'Order Form'!$N$13</f>
        <v>0</v>
      </c>
      <c r="I1786" s="169">
        <f>'Order Form'!F211</f>
        <v>6.5</v>
      </c>
      <c r="J1786" s="164">
        <f>'Order Form'!N211</f>
        <v>0</v>
      </c>
      <c r="K1786" s="164" t="str">
        <f t="shared" si="121"/>
        <v>F</v>
      </c>
      <c r="L1786" s="164">
        <f>IF('Pricing + Order Summary'!$O$13&gt;=5000,14,IF('Pricing + Order Summary'!$O$13&gt;=3500,15,IF('Pricing + Order Summary'!$O$13&gt;=2500,16,IF('Pricing + Order Summary'!$O$13&gt;=1000,23,21))))</f>
        <v>21</v>
      </c>
      <c r="M1786" s="164" t="str">
        <f t="shared" si="122"/>
        <v>SPR2014-4-0</v>
      </c>
    </row>
    <row r="1787" spans="1:13">
      <c r="A1787" s="167">
        <f>'Order Form'!A212</f>
        <v>100244</v>
      </c>
      <c r="B1787" s="167">
        <f>'Order Form'!A212</f>
        <v>100244</v>
      </c>
      <c r="C1787" s="168">
        <f t="shared" si="120"/>
        <v>100244</v>
      </c>
      <c r="D1787" s="164">
        <f>'Order Form'!$N$2</f>
        <v>0</v>
      </c>
      <c r="E1787" s="165">
        <f>'Order Form'!$N$11</f>
        <v>0</v>
      </c>
      <c r="F1787" s="165" t="str">
        <f>IF(ISBLANK('Order Form'!$N$12),"",'Order Form'!$N$12)</f>
        <v/>
      </c>
      <c r="G1787" s="165">
        <f t="shared" ca="1" si="119"/>
        <v>41493</v>
      </c>
      <c r="H1787" s="166">
        <f>'Order Form'!$N$13</f>
        <v>0</v>
      </c>
      <c r="I1787" s="169">
        <f>'Order Form'!F212</f>
        <v>6.5</v>
      </c>
      <c r="J1787" s="164">
        <f>'Order Form'!N212</f>
        <v>0</v>
      </c>
      <c r="K1787" s="164" t="str">
        <f t="shared" si="121"/>
        <v>F</v>
      </c>
      <c r="L1787" s="164">
        <f>IF('Pricing + Order Summary'!$O$13&gt;=5000,14,IF('Pricing + Order Summary'!$O$13&gt;=3500,15,IF('Pricing + Order Summary'!$O$13&gt;=2500,16,IF('Pricing + Order Summary'!$O$13&gt;=1000,23,21))))</f>
        <v>21</v>
      </c>
      <c r="M1787" s="164" t="str">
        <f t="shared" si="122"/>
        <v>SPR2014-4-0</v>
      </c>
    </row>
    <row r="1788" spans="1:13">
      <c r="A1788" s="167">
        <f>'Order Form'!A213</f>
        <v>100245</v>
      </c>
      <c r="B1788" s="167">
        <f>'Order Form'!A213</f>
        <v>100245</v>
      </c>
      <c r="C1788" s="168">
        <f t="shared" si="120"/>
        <v>100245</v>
      </c>
      <c r="D1788" s="164">
        <f>'Order Form'!$N$2</f>
        <v>0</v>
      </c>
      <c r="E1788" s="165">
        <f>'Order Form'!$N$11</f>
        <v>0</v>
      </c>
      <c r="F1788" s="165" t="str">
        <f>IF(ISBLANK('Order Form'!$N$12),"",'Order Form'!$N$12)</f>
        <v/>
      </c>
      <c r="G1788" s="165">
        <f t="shared" ca="1" si="119"/>
        <v>41493</v>
      </c>
      <c r="H1788" s="166">
        <f>'Order Form'!$N$13</f>
        <v>0</v>
      </c>
      <c r="I1788" s="169">
        <f>'Order Form'!F213</f>
        <v>6.5</v>
      </c>
      <c r="J1788" s="164">
        <f>'Order Form'!N213</f>
        <v>0</v>
      </c>
      <c r="K1788" s="164" t="str">
        <f t="shared" si="121"/>
        <v>F</v>
      </c>
      <c r="L1788" s="164">
        <f>IF('Pricing + Order Summary'!$O$13&gt;=5000,14,IF('Pricing + Order Summary'!$O$13&gt;=3500,15,IF('Pricing + Order Summary'!$O$13&gt;=2500,16,IF('Pricing + Order Summary'!$O$13&gt;=1000,23,21))))</f>
        <v>21</v>
      </c>
      <c r="M1788" s="164" t="str">
        <f t="shared" si="122"/>
        <v>SPR2014-4-0</v>
      </c>
    </row>
    <row r="1789" spans="1:13">
      <c r="A1789" s="167">
        <f>'Order Form'!A214</f>
        <v>100246</v>
      </c>
      <c r="B1789" s="167">
        <f>'Order Form'!A214</f>
        <v>100246</v>
      </c>
      <c r="C1789" s="168">
        <f t="shared" si="120"/>
        <v>100246</v>
      </c>
      <c r="D1789" s="164">
        <f>'Order Form'!$N$2</f>
        <v>0</v>
      </c>
      <c r="E1789" s="165">
        <f>'Order Form'!$N$11</f>
        <v>0</v>
      </c>
      <c r="F1789" s="165" t="str">
        <f>IF(ISBLANK('Order Form'!$N$12),"",'Order Form'!$N$12)</f>
        <v/>
      </c>
      <c r="G1789" s="165">
        <f t="shared" ca="1" si="119"/>
        <v>41493</v>
      </c>
      <c r="H1789" s="166">
        <f>'Order Form'!$N$13</f>
        <v>0</v>
      </c>
      <c r="I1789" s="169">
        <f>'Order Form'!F214</f>
        <v>6.5</v>
      </c>
      <c r="J1789" s="164">
        <f>'Order Form'!N214</f>
        <v>0</v>
      </c>
      <c r="K1789" s="164" t="str">
        <f t="shared" si="121"/>
        <v>F</v>
      </c>
      <c r="L1789" s="164">
        <f>IF('Pricing + Order Summary'!$O$13&gt;=5000,14,IF('Pricing + Order Summary'!$O$13&gt;=3500,15,IF('Pricing + Order Summary'!$O$13&gt;=2500,16,IF('Pricing + Order Summary'!$O$13&gt;=1000,23,21))))</f>
        <v>21</v>
      </c>
      <c r="M1789" s="164" t="str">
        <f t="shared" si="122"/>
        <v>SPR2014-4-0</v>
      </c>
    </row>
    <row r="1790" spans="1:13">
      <c r="A1790" s="167">
        <f>'Order Form'!A215</f>
        <v>100223</v>
      </c>
      <c r="B1790" s="167">
        <f>'Order Form'!A215</f>
        <v>100223</v>
      </c>
      <c r="C1790" s="168">
        <f t="shared" si="120"/>
        <v>100223</v>
      </c>
      <c r="D1790" s="164">
        <f>'Order Form'!$N$2</f>
        <v>0</v>
      </c>
      <c r="E1790" s="165">
        <f>'Order Form'!$N$11</f>
        <v>0</v>
      </c>
      <c r="F1790" s="165" t="str">
        <f>IF(ISBLANK('Order Form'!$N$12),"",'Order Form'!$N$12)</f>
        <v/>
      </c>
      <c r="G1790" s="165">
        <f t="shared" ca="1" si="119"/>
        <v>41493</v>
      </c>
      <c r="H1790" s="166">
        <f>'Order Form'!$N$13</f>
        <v>0</v>
      </c>
      <c r="I1790" s="169">
        <f>'Order Form'!F215</f>
        <v>6.5</v>
      </c>
      <c r="J1790" s="164">
        <f>'Order Form'!N215</f>
        <v>0</v>
      </c>
      <c r="K1790" s="164" t="str">
        <f t="shared" si="121"/>
        <v>F</v>
      </c>
      <c r="L1790" s="164">
        <f>IF('Pricing + Order Summary'!$O$13&gt;=5000,14,IF('Pricing + Order Summary'!$O$13&gt;=3500,15,IF('Pricing + Order Summary'!$O$13&gt;=2500,16,IF('Pricing + Order Summary'!$O$13&gt;=1000,23,21))))</f>
        <v>21</v>
      </c>
      <c r="M1790" s="164" t="str">
        <f t="shared" si="122"/>
        <v>SPR2014-4-0</v>
      </c>
    </row>
    <row r="1791" spans="1:13">
      <c r="A1791" s="167">
        <f>'Order Form'!A216</f>
        <v>100224</v>
      </c>
      <c r="B1791" s="167">
        <f>'Order Form'!A216</f>
        <v>100224</v>
      </c>
      <c r="C1791" s="168">
        <f t="shared" si="120"/>
        <v>100224</v>
      </c>
      <c r="D1791" s="164">
        <f>'Order Form'!$N$2</f>
        <v>0</v>
      </c>
      <c r="E1791" s="165">
        <f>'Order Form'!$N$11</f>
        <v>0</v>
      </c>
      <c r="F1791" s="165" t="str">
        <f>IF(ISBLANK('Order Form'!$N$12),"",'Order Form'!$N$12)</f>
        <v/>
      </c>
      <c r="G1791" s="165">
        <f t="shared" ca="1" si="119"/>
        <v>41493</v>
      </c>
      <c r="H1791" s="166">
        <f>'Order Form'!$N$13</f>
        <v>0</v>
      </c>
      <c r="I1791" s="169">
        <f>'Order Form'!F216</f>
        <v>6.5</v>
      </c>
      <c r="J1791" s="164">
        <f>'Order Form'!N216</f>
        <v>0</v>
      </c>
      <c r="K1791" s="164" t="str">
        <f t="shared" si="121"/>
        <v>F</v>
      </c>
      <c r="L1791" s="164">
        <f>IF('Pricing + Order Summary'!$O$13&gt;=5000,14,IF('Pricing + Order Summary'!$O$13&gt;=3500,15,IF('Pricing + Order Summary'!$O$13&gt;=2500,16,IF('Pricing + Order Summary'!$O$13&gt;=1000,23,21))))</f>
        <v>21</v>
      </c>
      <c r="M1791" s="164" t="str">
        <f t="shared" si="122"/>
        <v>SPR2014-4-0</v>
      </c>
    </row>
    <row r="1792" spans="1:13">
      <c r="A1792" s="167">
        <f>'Order Form'!A217</f>
        <v>100225</v>
      </c>
      <c r="B1792" s="167">
        <f>'Order Form'!A217</f>
        <v>100225</v>
      </c>
      <c r="C1792" s="168">
        <f t="shared" si="120"/>
        <v>100225</v>
      </c>
      <c r="D1792" s="164">
        <f>'Order Form'!$N$2</f>
        <v>0</v>
      </c>
      <c r="E1792" s="165">
        <f>'Order Form'!$N$11</f>
        <v>0</v>
      </c>
      <c r="F1792" s="165" t="str">
        <f>IF(ISBLANK('Order Form'!$N$12),"",'Order Form'!$N$12)</f>
        <v/>
      </c>
      <c r="G1792" s="165">
        <f t="shared" ca="1" si="119"/>
        <v>41493</v>
      </c>
      <c r="H1792" s="166">
        <f>'Order Form'!$N$13</f>
        <v>0</v>
      </c>
      <c r="I1792" s="169">
        <f>'Order Form'!F217</f>
        <v>6.5</v>
      </c>
      <c r="J1792" s="164">
        <f>'Order Form'!N217</f>
        <v>0</v>
      </c>
      <c r="K1792" s="164" t="str">
        <f t="shared" si="121"/>
        <v>F</v>
      </c>
      <c r="L1792" s="164">
        <f>IF('Pricing + Order Summary'!$O$13&gt;=5000,14,IF('Pricing + Order Summary'!$O$13&gt;=3500,15,IF('Pricing + Order Summary'!$O$13&gt;=2500,16,IF('Pricing + Order Summary'!$O$13&gt;=1000,23,21))))</f>
        <v>21</v>
      </c>
      <c r="M1792" s="164" t="str">
        <f t="shared" si="122"/>
        <v>SPR2014-4-0</v>
      </c>
    </row>
    <row r="1793" spans="1:13">
      <c r="A1793" s="167">
        <f>'Order Form'!A218</f>
        <v>100610</v>
      </c>
      <c r="B1793" s="167">
        <f>'Order Form'!A218</f>
        <v>100610</v>
      </c>
      <c r="C1793" s="168">
        <f t="shared" si="120"/>
        <v>100610</v>
      </c>
      <c r="D1793" s="164">
        <f>'Order Form'!$N$2</f>
        <v>0</v>
      </c>
      <c r="E1793" s="165">
        <f>'Order Form'!$N$11</f>
        <v>0</v>
      </c>
      <c r="F1793" s="165" t="str">
        <f>IF(ISBLANK('Order Form'!$N$12),"",'Order Form'!$N$12)</f>
        <v/>
      </c>
      <c r="G1793" s="165">
        <f t="shared" ca="1" si="119"/>
        <v>41493</v>
      </c>
      <c r="H1793" s="166">
        <f>'Order Form'!$N$13</f>
        <v>0</v>
      </c>
      <c r="I1793" s="169">
        <f>'Order Form'!F218</f>
        <v>6.5</v>
      </c>
      <c r="J1793" s="164">
        <f>'Order Form'!N218</f>
        <v>0</v>
      </c>
      <c r="K1793" s="164" t="str">
        <f t="shared" si="121"/>
        <v>F</v>
      </c>
      <c r="L1793" s="164">
        <f>IF('Pricing + Order Summary'!$O$13&gt;=5000,14,IF('Pricing + Order Summary'!$O$13&gt;=3500,15,IF('Pricing + Order Summary'!$O$13&gt;=2500,16,IF('Pricing + Order Summary'!$O$13&gt;=1000,23,21))))</f>
        <v>21</v>
      </c>
      <c r="M1793" s="164" t="str">
        <f t="shared" si="122"/>
        <v>SPR2014-4-0</v>
      </c>
    </row>
    <row r="1794" spans="1:13">
      <c r="A1794" s="167">
        <f>'Order Form'!A219</f>
        <v>100601</v>
      </c>
      <c r="B1794" s="167">
        <f>'Order Form'!A219</f>
        <v>100601</v>
      </c>
      <c r="C1794" s="168">
        <f t="shared" si="120"/>
        <v>100601</v>
      </c>
      <c r="D1794" s="164">
        <f>'Order Form'!$N$2</f>
        <v>0</v>
      </c>
      <c r="E1794" s="165">
        <f>'Order Form'!$N$11</f>
        <v>0</v>
      </c>
      <c r="F1794" s="165" t="str">
        <f>IF(ISBLANK('Order Form'!$N$12),"",'Order Form'!$N$12)</f>
        <v/>
      </c>
      <c r="G1794" s="165">
        <f t="shared" ref="G1794:G1857" ca="1" si="123">TODAY()</f>
        <v>41493</v>
      </c>
      <c r="H1794" s="166">
        <f>'Order Form'!$N$13</f>
        <v>0</v>
      </c>
      <c r="I1794" s="169">
        <f>'Order Form'!F219</f>
        <v>6.5</v>
      </c>
      <c r="J1794" s="164">
        <f>'Order Form'!N219</f>
        <v>0</v>
      </c>
      <c r="K1794" s="164" t="str">
        <f t="shared" si="121"/>
        <v>F</v>
      </c>
      <c r="L1794" s="164">
        <f>IF('Pricing + Order Summary'!$O$13&gt;=5000,14,IF('Pricing + Order Summary'!$O$13&gt;=3500,15,IF('Pricing + Order Summary'!$O$13&gt;=2500,16,IF('Pricing + Order Summary'!$O$13&gt;=1000,23,21))))</f>
        <v>21</v>
      </c>
      <c r="M1794" s="164" t="str">
        <f t="shared" si="122"/>
        <v>SPR2014-4-0</v>
      </c>
    </row>
    <row r="1795" spans="1:13">
      <c r="A1795" s="167">
        <f>'Order Form'!A220</f>
        <v>100609</v>
      </c>
      <c r="B1795" s="167">
        <f>'Order Form'!A220</f>
        <v>100609</v>
      </c>
      <c r="C1795" s="168">
        <f t="shared" si="120"/>
        <v>100609</v>
      </c>
      <c r="D1795" s="164">
        <f>'Order Form'!$N$2</f>
        <v>0</v>
      </c>
      <c r="E1795" s="165">
        <f>'Order Form'!$N$11</f>
        <v>0</v>
      </c>
      <c r="F1795" s="165" t="str">
        <f>IF(ISBLANK('Order Form'!$N$12),"",'Order Form'!$N$12)</f>
        <v/>
      </c>
      <c r="G1795" s="165">
        <f t="shared" ca="1" si="123"/>
        <v>41493</v>
      </c>
      <c r="H1795" s="166">
        <f>'Order Form'!$N$13</f>
        <v>0</v>
      </c>
      <c r="I1795" s="169">
        <f>'Order Form'!F220</f>
        <v>6.5</v>
      </c>
      <c r="J1795" s="164">
        <f>'Order Form'!N220</f>
        <v>0</v>
      </c>
      <c r="K1795" s="164" t="str">
        <f t="shared" si="121"/>
        <v>F</v>
      </c>
      <c r="L1795" s="164">
        <f>IF('Pricing + Order Summary'!$O$13&gt;=5000,14,IF('Pricing + Order Summary'!$O$13&gt;=3500,15,IF('Pricing + Order Summary'!$O$13&gt;=2500,16,IF('Pricing + Order Summary'!$O$13&gt;=1000,23,21))))</f>
        <v>21</v>
      </c>
      <c r="M1795" s="164" t="str">
        <f t="shared" si="122"/>
        <v>SPR2014-4-0</v>
      </c>
    </row>
    <row r="1796" spans="1:13">
      <c r="A1796" s="167">
        <f>'Order Form'!A221</f>
        <v>100605</v>
      </c>
      <c r="B1796" s="167">
        <f>'Order Form'!A221</f>
        <v>100605</v>
      </c>
      <c r="C1796" s="168">
        <f t="shared" si="120"/>
        <v>100605</v>
      </c>
      <c r="D1796" s="164">
        <f>'Order Form'!$N$2</f>
        <v>0</v>
      </c>
      <c r="E1796" s="165">
        <f>'Order Form'!$N$11</f>
        <v>0</v>
      </c>
      <c r="F1796" s="165" t="str">
        <f>IF(ISBLANK('Order Form'!$N$12),"",'Order Form'!$N$12)</f>
        <v/>
      </c>
      <c r="G1796" s="165">
        <f t="shared" ca="1" si="123"/>
        <v>41493</v>
      </c>
      <c r="H1796" s="166">
        <f>'Order Form'!$N$13</f>
        <v>0</v>
      </c>
      <c r="I1796" s="169">
        <f>'Order Form'!F221</f>
        <v>6.5</v>
      </c>
      <c r="J1796" s="164">
        <f>'Order Form'!N221</f>
        <v>0</v>
      </c>
      <c r="K1796" s="164" t="str">
        <f t="shared" si="121"/>
        <v>F</v>
      </c>
      <c r="L1796" s="164">
        <f>IF('Pricing + Order Summary'!$O$13&gt;=5000,14,IF('Pricing + Order Summary'!$O$13&gt;=3500,15,IF('Pricing + Order Summary'!$O$13&gt;=2500,16,IF('Pricing + Order Summary'!$O$13&gt;=1000,23,21))))</f>
        <v>21</v>
      </c>
      <c r="M1796" s="164" t="str">
        <f t="shared" si="122"/>
        <v>SPR2014-4-0</v>
      </c>
    </row>
    <row r="1797" spans="1:13">
      <c r="A1797" s="167">
        <f>'Order Form'!A222</f>
        <v>100602</v>
      </c>
      <c r="B1797" s="167">
        <f>'Order Form'!A222</f>
        <v>100602</v>
      </c>
      <c r="C1797" s="168">
        <f t="shared" si="120"/>
        <v>100602</v>
      </c>
      <c r="D1797" s="164">
        <f>'Order Form'!$N$2</f>
        <v>0</v>
      </c>
      <c r="E1797" s="165">
        <f>'Order Form'!$N$11</f>
        <v>0</v>
      </c>
      <c r="F1797" s="165" t="str">
        <f>IF(ISBLANK('Order Form'!$N$12),"",'Order Form'!$N$12)</f>
        <v/>
      </c>
      <c r="G1797" s="165">
        <f t="shared" ca="1" si="123"/>
        <v>41493</v>
      </c>
      <c r="H1797" s="166">
        <f>'Order Form'!$N$13</f>
        <v>0</v>
      </c>
      <c r="I1797" s="169">
        <f>'Order Form'!F222</f>
        <v>6.5</v>
      </c>
      <c r="J1797" s="164">
        <f>'Order Form'!N222</f>
        <v>0</v>
      </c>
      <c r="K1797" s="164" t="str">
        <f t="shared" si="121"/>
        <v>F</v>
      </c>
      <c r="L1797" s="164">
        <f>IF('Pricing + Order Summary'!$O$13&gt;=5000,14,IF('Pricing + Order Summary'!$O$13&gt;=3500,15,IF('Pricing + Order Summary'!$O$13&gt;=2500,16,IF('Pricing + Order Summary'!$O$13&gt;=1000,23,21))))</f>
        <v>21</v>
      </c>
      <c r="M1797" s="164" t="str">
        <f t="shared" si="122"/>
        <v>SPR2014-4-0</v>
      </c>
    </row>
    <row r="1798" spans="1:13">
      <c r="A1798" s="167">
        <f>'Order Form'!A223</f>
        <v>100084</v>
      </c>
      <c r="B1798" s="167">
        <f>'Order Form'!A223</f>
        <v>100084</v>
      </c>
      <c r="C1798" s="168">
        <f t="shared" si="120"/>
        <v>100084</v>
      </c>
      <c r="D1798" s="164">
        <f>'Order Form'!$N$2</f>
        <v>0</v>
      </c>
      <c r="E1798" s="165">
        <f>'Order Form'!$N$11</f>
        <v>0</v>
      </c>
      <c r="F1798" s="165" t="str">
        <f>IF(ISBLANK('Order Form'!$N$12),"",'Order Form'!$N$12)</f>
        <v/>
      </c>
      <c r="G1798" s="165">
        <f t="shared" ca="1" si="123"/>
        <v>41493</v>
      </c>
      <c r="H1798" s="166">
        <f>'Order Form'!$N$13</f>
        <v>0</v>
      </c>
      <c r="I1798" s="169">
        <f>'Order Form'!F223</f>
        <v>6.5</v>
      </c>
      <c r="J1798" s="164">
        <f>'Order Form'!N223</f>
        <v>0</v>
      </c>
      <c r="K1798" s="164" t="str">
        <f t="shared" si="121"/>
        <v>F</v>
      </c>
      <c r="L1798" s="164">
        <f>IF('Pricing + Order Summary'!$O$13&gt;=5000,14,IF('Pricing + Order Summary'!$O$13&gt;=3500,15,IF('Pricing + Order Summary'!$O$13&gt;=2500,16,IF('Pricing + Order Summary'!$O$13&gt;=1000,23,21))))</f>
        <v>21</v>
      </c>
      <c r="M1798" s="164" t="str">
        <f t="shared" si="122"/>
        <v>SPR2014-4-0</v>
      </c>
    </row>
    <row r="1799" spans="1:13">
      <c r="A1799" s="167">
        <f>'Order Form'!A224</f>
        <v>100108</v>
      </c>
      <c r="B1799" s="167">
        <f>'Order Form'!A224</f>
        <v>100108</v>
      </c>
      <c r="C1799" s="168">
        <f t="shared" si="120"/>
        <v>100108</v>
      </c>
      <c r="D1799" s="164">
        <f>'Order Form'!$N$2</f>
        <v>0</v>
      </c>
      <c r="E1799" s="165">
        <f>'Order Form'!$N$11</f>
        <v>0</v>
      </c>
      <c r="F1799" s="165" t="str">
        <f>IF(ISBLANK('Order Form'!$N$12),"",'Order Form'!$N$12)</f>
        <v/>
      </c>
      <c r="G1799" s="165">
        <f t="shared" ca="1" si="123"/>
        <v>41493</v>
      </c>
      <c r="H1799" s="166">
        <f>'Order Form'!$N$13</f>
        <v>0</v>
      </c>
      <c r="I1799" s="169">
        <f>'Order Form'!F224</f>
        <v>6.5</v>
      </c>
      <c r="J1799" s="164">
        <f>'Order Form'!N224</f>
        <v>0</v>
      </c>
      <c r="K1799" s="164" t="str">
        <f t="shared" si="121"/>
        <v>F</v>
      </c>
      <c r="L1799" s="164">
        <f>IF('Pricing + Order Summary'!$O$13&gt;=5000,14,IF('Pricing + Order Summary'!$O$13&gt;=3500,15,IF('Pricing + Order Summary'!$O$13&gt;=2500,16,IF('Pricing + Order Summary'!$O$13&gt;=1000,23,21))))</f>
        <v>21</v>
      </c>
      <c r="M1799" s="164" t="str">
        <f t="shared" si="122"/>
        <v>SPR2014-4-0</v>
      </c>
    </row>
    <row r="1800" spans="1:13">
      <c r="A1800" s="167">
        <f>'Order Form'!A225</f>
        <v>100096</v>
      </c>
      <c r="B1800" s="167">
        <f>'Order Form'!A225</f>
        <v>100096</v>
      </c>
      <c r="C1800" s="168">
        <f t="shared" si="120"/>
        <v>100096</v>
      </c>
      <c r="D1800" s="164">
        <f>'Order Form'!$N$2</f>
        <v>0</v>
      </c>
      <c r="E1800" s="165">
        <f>'Order Form'!$N$11</f>
        <v>0</v>
      </c>
      <c r="F1800" s="165" t="str">
        <f>IF(ISBLANK('Order Form'!$N$12),"",'Order Form'!$N$12)</f>
        <v/>
      </c>
      <c r="G1800" s="165">
        <f t="shared" ca="1" si="123"/>
        <v>41493</v>
      </c>
      <c r="H1800" s="166">
        <f>'Order Form'!$N$13</f>
        <v>0</v>
      </c>
      <c r="I1800" s="169">
        <f>'Order Form'!F225</f>
        <v>6.5</v>
      </c>
      <c r="J1800" s="164">
        <f>'Order Form'!N225</f>
        <v>0</v>
      </c>
      <c r="K1800" s="164" t="str">
        <f t="shared" si="121"/>
        <v>F</v>
      </c>
      <c r="L1800" s="164">
        <f>IF('Pricing + Order Summary'!$O$13&gt;=5000,14,IF('Pricing + Order Summary'!$O$13&gt;=3500,15,IF('Pricing + Order Summary'!$O$13&gt;=2500,16,IF('Pricing + Order Summary'!$O$13&gt;=1000,23,21))))</f>
        <v>21</v>
      </c>
      <c r="M1800" s="164" t="str">
        <f t="shared" si="122"/>
        <v>SPR2014-4-0</v>
      </c>
    </row>
    <row r="1801" spans="1:13">
      <c r="A1801" s="167">
        <f>'Order Form'!A226</f>
        <v>100603</v>
      </c>
      <c r="B1801" s="167">
        <f>'Order Form'!A226</f>
        <v>100603</v>
      </c>
      <c r="C1801" s="168">
        <f t="shared" si="120"/>
        <v>100603</v>
      </c>
      <c r="D1801" s="164">
        <f>'Order Form'!$N$2</f>
        <v>0</v>
      </c>
      <c r="E1801" s="165">
        <f>'Order Form'!$N$11</f>
        <v>0</v>
      </c>
      <c r="F1801" s="165" t="str">
        <f>IF(ISBLANK('Order Form'!$N$12),"",'Order Form'!$N$12)</f>
        <v/>
      </c>
      <c r="G1801" s="165">
        <f t="shared" ca="1" si="123"/>
        <v>41493</v>
      </c>
      <c r="H1801" s="166">
        <f>'Order Form'!$N$13</f>
        <v>0</v>
      </c>
      <c r="I1801" s="169">
        <f>'Order Form'!F226</f>
        <v>6.5</v>
      </c>
      <c r="J1801" s="164">
        <f>'Order Form'!N226</f>
        <v>0</v>
      </c>
      <c r="K1801" s="164" t="str">
        <f t="shared" si="121"/>
        <v>F</v>
      </c>
      <c r="L1801" s="164">
        <f>IF('Pricing + Order Summary'!$O$13&gt;=5000,14,IF('Pricing + Order Summary'!$O$13&gt;=3500,15,IF('Pricing + Order Summary'!$O$13&gt;=2500,16,IF('Pricing + Order Summary'!$O$13&gt;=1000,23,21))))</f>
        <v>21</v>
      </c>
      <c r="M1801" s="164" t="str">
        <f t="shared" si="122"/>
        <v>SPR2014-4-0</v>
      </c>
    </row>
    <row r="1802" spans="1:13">
      <c r="A1802" s="167">
        <f>'Order Form'!A227</f>
        <v>100037</v>
      </c>
      <c r="B1802" s="167">
        <f>'Order Form'!A227</f>
        <v>100037</v>
      </c>
      <c r="C1802" s="168">
        <f t="shared" si="120"/>
        <v>100037</v>
      </c>
      <c r="D1802" s="164">
        <f>'Order Form'!$N$2</f>
        <v>0</v>
      </c>
      <c r="E1802" s="165">
        <f>'Order Form'!$N$11</f>
        <v>0</v>
      </c>
      <c r="F1802" s="165" t="str">
        <f>IF(ISBLANK('Order Form'!$N$12),"",'Order Form'!$N$12)</f>
        <v/>
      </c>
      <c r="G1802" s="165">
        <f t="shared" ca="1" si="123"/>
        <v>41493</v>
      </c>
      <c r="H1802" s="166">
        <f>'Order Form'!$N$13</f>
        <v>0</v>
      </c>
      <c r="I1802" s="169">
        <f>'Order Form'!F227</f>
        <v>7.5</v>
      </c>
      <c r="J1802" s="164">
        <f>'Order Form'!N227</f>
        <v>0</v>
      </c>
      <c r="K1802" s="164" t="str">
        <f t="shared" si="121"/>
        <v>F</v>
      </c>
      <c r="L1802" s="164">
        <f>IF('Pricing + Order Summary'!$O$13&gt;=5000,14,IF('Pricing + Order Summary'!$O$13&gt;=3500,15,IF('Pricing + Order Summary'!$O$13&gt;=2500,16,IF('Pricing + Order Summary'!$O$13&gt;=1000,23,21))))</f>
        <v>21</v>
      </c>
      <c r="M1802" s="164" t="str">
        <f t="shared" si="122"/>
        <v>SPR2014-4-0</v>
      </c>
    </row>
    <row r="1803" spans="1:13">
      <c r="A1803" s="167">
        <f>'Order Form'!A228</f>
        <v>100629</v>
      </c>
      <c r="B1803" s="167">
        <f>'Order Form'!A228</f>
        <v>100629</v>
      </c>
      <c r="C1803" s="168">
        <f t="shared" si="120"/>
        <v>100629</v>
      </c>
      <c r="D1803" s="164">
        <f>'Order Form'!$N$2</f>
        <v>0</v>
      </c>
      <c r="E1803" s="165">
        <f>'Order Form'!$N$11</f>
        <v>0</v>
      </c>
      <c r="F1803" s="165" t="str">
        <f>IF(ISBLANK('Order Form'!$N$12),"",'Order Form'!$N$12)</f>
        <v/>
      </c>
      <c r="G1803" s="165">
        <f t="shared" ca="1" si="123"/>
        <v>41493</v>
      </c>
      <c r="H1803" s="166">
        <f>'Order Form'!$N$13</f>
        <v>0</v>
      </c>
      <c r="I1803" s="169">
        <f>'Order Form'!F228</f>
        <v>7.5</v>
      </c>
      <c r="J1803" s="164">
        <f>'Order Form'!N228</f>
        <v>0</v>
      </c>
      <c r="K1803" s="164" t="str">
        <f t="shared" si="121"/>
        <v>F</v>
      </c>
      <c r="L1803" s="164">
        <f>IF('Pricing + Order Summary'!$O$13&gt;=5000,14,IF('Pricing + Order Summary'!$O$13&gt;=3500,15,IF('Pricing + Order Summary'!$O$13&gt;=2500,16,IF('Pricing + Order Summary'!$O$13&gt;=1000,23,21))))</f>
        <v>21</v>
      </c>
      <c r="M1803" s="164" t="str">
        <f t="shared" si="122"/>
        <v>SPR2014-4-0</v>
      </c>
    </row>
    <row r="1804" spans="1:13">
      <c r="A1804" s="167">
        <f>'Order Form'!A229</f>
        <v>107648</v>
      </c>
      <c r="B1804" s="167">
        <f>'Order Form'!A229</f>
        <v>107648</v>
      </c>
      <c r="C1804" s="168">
        <f t="shared" si="120"/>
        <v>107648</v>
      </c>
      <c r="D1804" s="164">
        <f>'Order Form'!$N$2</f>
        <v>0</v>
      </c>
      <c r="E1804" s="165">
        <f>'Order Form'!$N$11</f>
        <v>0</v>
      </c>
      <c r="F1804" s="165" t="str">
        <f>IF(ISBLANK('Order Form'!$N$12),"",'Order Form'!$N$12)</f>
        <v/>
      </c>
      <c r="G1804" s="165">
        <f t="shared" ca="1" si="123"/>
        <v>41493</v>
      </c>
      <c r="H1804" s="166">
        <f>'Order Form'!$N$13</f>
        <v>0</v>
      </c>
      <c r="I1804" s="169">
        <f>'Order Form'!F229</f>
        <v>7.5</v>
      </c>
      <c r="J1804" s="164">
        <f>'Order Form'!N229</f>
        <v>0</v>
      </c>
      <c r="K1804" s="164" t="str">
        <f t="shared" si="121"/>
        <v>F</v>
      </c>
      <c r="L1804" s="164">
        <f>IF('Pricing + Order Summary'!$O$13&gt;=5000,14,IF('Pricing + Order Summary'!$O$13&gt;=3500,15,IF('Pricing + Order Summary'!$O$13&gt;=2500,16,IF('Pricing + Order Summary'!$O$13&gt;=1000,23,21))))</f>
        <v>21</v>
      </c>
      <c r="M1804" s="164" t="str">
        <f t="shared" si="122"/>
        <v>SPR2014-4-0</v>
      </c>
    </row>
    <row r="1805" spans="1:13">
      <c r="A1805" s="167">
        <f>'Order Form'!A230</f>
        <v>107657</v>
      </c>
      <c r="B1805" s="167">
        <f>'Order Form'!A230</f>
        <v>107657</v>
      </c>
      <c r="C1805" s="168">
        <f t="shared" si="120"/>
        <v>107657</v>
      </c>
      <c r="D1805" s="164">
        <f>'Order Form'!$N$2</f>
        <v>0</v>
      </c>
      <c r="E1805" s="165">
        <f>'Order Form'!$N$11</f>
        <v>0</v>
      </c>
      <c r="F1805" s="165" t="str">
        <f>IF(ISBLANK('Order Form'!$N$12),"",'Order Form'!$N$12)</f>
        <v/>
      </c>
      <c r="G1805" s="165">
        <f t="shared" ca="1" si="123"/>
        <v>41493</v>
      </c>
      <c r="H1805" s="166">
        <f>'Order Form'!$N$13</f>
        <v>0</v>
      </c>
      <c r="I1805" s="169">
        <f>'Order Form'!F230</f>
        <v>7.5</v>
      </c>
      <c r="J1805" s="164">
        <f>'Order Form'!N230</f>
        <v>0</v>
      </c>
      <c r="K1805" s="164" t="str">
        <f t="shared" si="121"/>
        <v>F</v>
      </c>
      <c r="L1805" s="164">
        <f>IF('Pricing + Order Summary'!$O$13&gt;=5000,14,IF('Pricing + Order Summary'!$O$13&gt;=3500,15,IF('Pricing + Order Summary'!$O$13&gt;=2500,16,IF('Pricing + Order Summary'!$O$13&gt;=1000,23,21))))</f>
        <v>21</v>
      </c>
      <c r="M1805" s="164" t="str">
        <f t="shared" si="122"/>
        <v>SPR2014-4-0</v>
      </c>
    </row>
    <row r="1806" spans="1:13">
      <c r="A1806" s="167">
        <f>'Order Form'!A231</f>
        <v>105864</v>
      </c>
      <c r="B1806" s="167">
        <f>'Order Form'!A231</f>
        <v>105864</v>
      </c>
      <c r="C1806" s="168">
        <f t="shared" si="120"/>
        <v>105864</v>
      </c>
      <c r="D1806" s="164">
        <f>'Order Form'!$N$2</f>
        <v>0</v>
      </c>
      <c r="E1806" s="165">
        <f>'Order Form'!$N$11</f>
        <v>0</v>
      </c>
      <c r="F1806" s="165" t="str">
        <f>IF(ISBLANK('Order Form'!$N$12),"",'Order Form'!$N$12)</f>
        <v/>
      </c>
      <c r="G1806" s="165">
        <f t="shared" ca="1" si="123"/>
        <v>41493</v>
      </c>
      <c r="H1806" s="166">
        <f>'Order Form'!$N$13</f>
        <v>0</v>
      </c>
      <c r="I1806" s="169">
        <f>'Order Form'!F231</f>
        <v>7.5</v>
      </c>
      <c r="J1806" s="164">
        <f>'Order Form'!N231</f>
        <v>0</v>
      </c>
      <c r="K1806" s="164" t="str">
        <f t="shared" si="121"/>
        <v>F</v>
      </c>
      <c r="L1806" s="164">
        <f>IF('Pricing + Order Summary'!$O$13&gt;=5000,14,IF('Pricing + Order Summary'!$O$13&gt;=3500,15,IF('Pricing + Order Summary'!$O$13&gt;=2500,16,IF('Pricing + Order Summary'!$O$13&gt;=1000,23,21))))</f>
        <v>21</v>
      </c>
      <c r="M1806" s="164" t="str">
        <f t="shared" si="122"/>
        <v>SPR2014-4-0</v>
      </c>
    </row>
    <row r="1807" spans="1:13">
      <c r="A1807" s="167">
        <f>'Order Form'!A232</f>
        <v>107654</v>
      </c>
      <c r="B1807" s="167">
        <f>'Order Form'!A232</f>
        <v>107654</v>
      </c>
      <c r="C1807" s="168">
        <f t="shared" si="120"/>
        <v>107654</v>
      </c>
      <c r="D1807" s="164">
        <f>'Order Form'!$N$2</f>
        <v>0</v>
      </c>
      <c r="E1807" s="165">
        <f>'Order Form'!$N$11</f>
        <v>0</v>
      </c>
      <c r="F1807" s="165" t="str">
        <f>IF(ISBLANK('Order Form'!$N$12),"",'Order Form'!$N$12)</f>
        <v/>
      </c>
      <c r="G1807" s="165">
        <f t="shared" ca="1" si="123"/>
        <v>41493</v>
      </c>
      <c r="H1807" s="166">
        <f>'Order Form'!$N$13</f>
        <v>0</v>
      </c>
      <c r="I1807" s="169">
        <f>'Order Form'!F232</f>
        <v>7.5</v>
      </c>
      <c r="J1807" s="164">
        <f>'Order Form'!N232</f>
        <v>0</v>
      </c>
      <c r="K1807" s="164" t="str">
        <f t="shared" si="121"/>
        <v>F</v>
      </c>
      <c r="L1807" s="164">
        <f>IF('Pricing + Order Summary'!$O$13&gt;=5000,14,IF('Pricing + Order Summary'!$O$13&gt;=3500,15,IF('Pricing + Order Summary'!$O$13&gt;=2500,16,IF('Pricing + Order Summary'!$O$13&gt;=1000,23,21))))</f>
        <v>21</v>
      </c>
      <c r="M1807" s="164" t="str">
        <f t="shared" si="122"/>
        <v>SPR2014-4-0</v>
      </c>
    </row>
    <row r="1808" spans="1:13">
      <c r="A1808" s="167">
        <f>'Order Form'!A233</f>
        <v>107656</v>
      </c>
      <c r="B1808" s="167">
        <f>'Order Form'!A233</f>
        <v>107656</v>
      </c>
      <c r="C1808" s="168">
        <f t="shared" si="120"/>
        <v>107656</v>
      </c>
      <c r="D1808" s="164">
        <f>'Order Form'!$N$2</f>
        <v>0</v>
      </c>
      <c r="E1808" s="165">
        <f>'Order Form'!$N$11</f>
        <v>0</v>
      </c>
      <c r="F1808" s="165" t="str">
        <f>IF(ISBLANK('Order Form'!$N$12),"",'Order Form'!$N$12)</f>
        <v/>
      </c>
      <c r="G1808" s="165">
        <f t="shared" ca="1" si="123"/>
        <v>41493</v>
      </c>
      <c r="H1808" s="166">
        <f>'Order Form'!$N$13</f>
        <v>0</v>
      </c>
      <c r="I1808" s="169">
        <f>'Order Form'!F233</f>
        <v>7.5</v>
      </c>
      <c r="J1808" s="164">
        <f>'Order Form'!N233</f>
        <v>0</v>
      </c>
      <c r="K1808" s="164" t="str">
        <f t="shared" si="121"/>
        <v>F</v>
      </c>
      <c r="L1808" s="164">
        <f>IF('Pricing + Order Summary'!$O$13&gt;=5000,14,IF('Pricing + Order Summary'!$O$13&gt;=3500,15,IF('Pricing + Order Summary'!$O$13&gt;=2500,16,IF('Pricing + Order Summary'!$O$13&gt;=1000,23,21))))</f>
        <v>21</v>
      </c>
      <c r="M1808" s="164" t="str">
        <f t="shared" si="122"/>
        <v>SPR2014-4-0</v>
      </c>
    </row>
    <row r="1809" spans="1:13">
      <c r="A1809" s="167">
        <f>'Order Form'!A234</f>
        <v>107649</v>
      </c>
      <c r="B1809" s="167">
        <f>'Order Form'!A234</f>
        <v>107649</v>
      </c>
      <c r="C1809" s="168">
        <f t="shared" si="120"/>
        <v>107649</v>
      </c>
      <c r="D1809" s="164">
        <f>'Order Form'!$N$2</f>
        <v>0</v>
      </c>
      <c r="E1809" s="165">
        <f>'Order Form'!$N$11</f>
        <v>0</v>
      </c>
      <c r="F1809" s="165" t="str">
        <f>IF(ISBLANK('Order Form'!$N$12),"",'Order Form'!$N$12)</f>
        <v/>
      </c>
      <c r="G1809" s="165">
        <f t="shared" ca="1" si="123"/>
        <v>41493</v>
      </c>
      <c r="H1809" s="166">
        <f>'Order Form'!$N$13</f>
        <v>0</v>
      </c>
      <c r="I1809" s="169">
        <f>'Order Form'!F234</f>
        <v>7.5</v>
      </c>
      <c r="J1809" s="164">
        <f>'Order Form'!N234</f>
        <v>0</v>
      </c>
      <c r="K1809" s="164" t="str">
        <f t="shared" si="121"/>
        <v>F</v>
      </c>
      <c r="L1809" s="164">
        <f>IF('Pricing + Order Summary'!$O$13&gt;=5000,14,IF('Pricing + Order Summary'!$O$13&gt;=3500,15,IF('Pricing + Order Summary'!$O$13&gt;=2500,16,IF('Pricing + Order Summary'!$O$13&gt;=1000,23,21))))</f>
        <v>21</v>
      </c>
      <c r="M1809" s="164" t="str">
        <f t="shared" si="122"/>
        <v>SPR2014-4-0</v>
      </c>
    </row>
    <row r="1810" spans="1:13">
      <c r="A1810" s="167">
        <f>'Order Form'!A235</f>
        <v>107653</v>
      </c>
      <c r="B1810" s="167">
        <f>'Order Form'!A235</f>
        <v>107653</v>
      </c>
      <c r="C1810" s="168">
        <f t="shared" si="120"/>
        <v>107653</v>
      </c>
      <c r="D1810" s="164">
        <f>'Order Form'!$N$2</f>
        <v>0</v>
      </c>
      <c r="E1810" s="165">
        <f>'Order Form'!$N$11</f>
        <v>0</v>
      </c>
      <c r="F1810" s="165" t="str">
        <f>IF(ISBLANK('Order Form'!$N$12),"",'Order Form'!$N$12)</f>
        <v/>
      </c>
      <c r="G1810" s="165">
        <f t="shared" ca="1" si="123"/>
        <v>41493</v>
      </c>
      <c r="H1810" s="166">
        <f>'Order Form'!$N$13</f>
        <v>0</v>
      </c>
      <c r="I1810" s="169">
        <f>'Order Form'!F235</f>
        <v>7.5</v>
      </c>
      <c r="J1810" s="164">
        <f>'Order Form'!N235</f>
        <v>0</v>
      </c>
      <c r="K1810" s="164" t="str">
        <f t="shared" si="121"/>
        <v>F</v>
      </c>
      <c r="L1810" s="164">
        <f>IF('Pricing + Order Summary'!$O$13&gt;=5000,14,IF('Pricing + Order Summary'!$O$13&gt;=3500,15,IF('Pricing + Order Summary'!$O$13&gt;=2500,16,IF('Pricing + Order Summary'!$O$13&gt;=1000,23,21))))</f>
        <v>21</v>
      </c>
      <c r="M1810" s="164" t="str">
        <f t="shared" si="122"/>
        <v>SPR2014-4-0</v>
      </c>
    </row>
    <row r="1811" spans="1:13">
      <c r="A1811" s="167">
        <f>'Order Form'!A236</f>
        <v>107655</v>
      </c>
      <c r="B1811" s="167">
        <f>'Order Form'!A236</f>
        <v>107655</v>
      </c>
      <c r="C1811" s="168">
        <f t="shared" si="120"/>
        <v>107655</v>
      </c>
      <c r="D1811" s="164">
        <f>'Order Form'!$N$2</f>
        <v>0</v>
      </c>
      <c r="E1811" s="165">
        <f>'Order Form'!$N$11</f>
        <v>0</v>
      </c>
      <c r="F1811" s="165" t="str">
        <f>IF(ISBLANK('Order Form'!$N$12),"",'Order Form'!$N$12)</f>
        <v/>
      </c>
      <c r="G1811" s="165">
        <f t="shared" ca="1" si="123"/>
        <v>41493</v>
      </c>
      <c r="H1811" s="166">
        <f>'Order Form'!$N$13</f>
        <v>0</v>
      </c>
      <c r="I1811" s="169">
        <f>'Order Form'!F236</f>
        <v>7.5</v>
      </c>
      <c r="J1811" s="164">
        <f>'Order Form'!N236</f>
        <v>0</v>
      </c>
      <c r="K1811" s="164" t="str">
        <f t="shared" si="121"/>
        <v>F</v>
      </c>
      <c r="L1811" s="164">
        <f>IF('Pricing + Order Summary'!$O$13&gt;=5000,14,IF('Pricing + Order Summary'!$O$13&gt;=3500,15,IF('Pricing + Order Summary'!$O$13&gt;=2500,16,IF('Pricing + Order Summary'!$O$13&gt;=1000,23,21))))</f>
        <v>21</v>
      </c>
      <c r="M1811" s="164" t="str">
        <f t="shared" si="122"/>
        <v>SPR2014-4-0</v>
      </c>
    </row>
    <row r="1812" spans="1:13">
      <c r="A1812" s="167">
        <f>'Order Form'!A237</f>
        <v>105863</v>
      </c>
      <c r="B1812" s="167">
        <f>'Order Form'!A237</f>
        <v>105863</v>
      </c>
      <c r="C1812" s="168">
        <f t="shared" si="120"/>
        <v>105863</v>
      </c>
      <c r="D1812" s="164">
        <f>'Order Form'!$N$2</f>
        <v>0</v>
      </c>
      <c r="E1812" s="165">
        <f>'Order Form'!$N$11</f>
        <v>0</v>
      </c>
      <c r="F1812" s="165" t="str">
        <f>IF(ISBLANK('Order Form'!$N$12),"",'Order Form'!$N$12)</f>
        <v/>
      </c>
      <c r="G1812" s="165">
        <f t="shared" ca="1" si="123"/>
        <v>41493</v>
      </c>
      <c r="H1812" s="166">
        <f>'Order Form'!$N$13</f>
        <v>0</v>
      </c>
      <c r="I1812" s="169">
        <f>'Order Form'!F237</f>
        <v>7.5</v>
      </c>
      <c r="J1812" s="164">
        <f>'Order Form'!N237</f>
        <v>0</v>
      </c>
      <c r="K1812" s="164" t="str">
        <f t="shared" si="121"/>
        <v>F</v>
      </c>
      <c r="L1812" s="164">
        <f>IF('Pricing + Order Summary'!$O$13&gt;=5000,14,IF('Pricing + Order Summary'!$O$13&gt;=3500,15,IF('Pricing + Order Summary'!$O$13&gt;=2500,16,IF('Pricing + Order Summary'!$O$13&gt;=1000,23,21))))</f>
        <v>21</v>
      </c>
      <c r="M1812" s="164" t="str">
        <f t="shared" si="122"/>
        <v>SPR2014-4-0</v>
      </c>
    </row>
    <row r="1813" spans="1:13">
      <c r="A1813" s="167">
        <f>'Order Form'!A238</f>
        <v>107658</v>
      </c>
      <c r="B1813" s="167">
        <f>'Order Form'!A238</f>
        <v>107658</v>
      </c>
      <c r="C1813" s="168">
        <f t="shared" si="120"/>
        <v>107658</v>
      </c>
      <c r="D1813" s="164">
        <f>'Order Form'!$N$2</f>
        <v>0</v>
      </c>
      <c r="E1813" s="165">
        <f>'Order Form'!$N$11</f>
        <v>0</v>
      </c>
      <c r="F1813" s="165" t="str">
        <f>IF(ISBLANK('Order Form'!$N$12),"",'Order Form'!$N$12)</f>
        <v/>
      </c>
      <c r="G1813" s="165">
        <f t="shared" ca="1" si="123"/>
        <v>41493</v>
      </c>
      <c r="H1813" s="166">
        <f>'Order Form'!$N$13</f>
        <v>0</v>
      </c>
      <c r="I1813" s="169">
        <f>'Order Form'!F238</f>
        <v>7.5</v>
      </c>
      <c r="J1813" s="164">
        <f>'Order Form'!N238</f>
        <v>0</v>
      </c>
      <c r="K1813" s="164" t="str">
        <f t="shared" si="121"/>
        <v>F</v>
      </c>
      <c r="L1813" s="164">
        <f>IF('Pricing + Order Summary'!$O$13&gt;=5000,14,IF('Pricing + Order Summary'!$O$13&gt;=3500,15,IF('Pricing + Order Summary'!$O$13&gt;=2500,16,IF('Pricing + Order Summary'!$O$13&gt;=1000,23,21))))</f>
        <v>21</v>
      </c>
      <c r="M1813" s="164" t="str">
        <f t="shared" si="122"/>
        <v>SPR2014-4-0</v>
      </c>
    </row>
    <row r="1814" spans="1:13">
      <c r="A1814" s="167">
        <f>'Order Form'!A239</f>
        <v>107652</v>
      </c>
      <c r="B1814" s="167">
        <f>'Order Form'!A239</f>
        <v>107652</v>
      </c>
      <c r="C1814" s="168">
        <f t="shared" si="120"/>
        <v>107652</v>
      </c>
      <c r="D1814" s="164">
        <f>'Order Form'!$N$2</f>
        <v>0</v>
      </c>
      <c r="E1814" s="165">
        <f>'Order Form'!$N$11</f>
        <v>0</v>
      </c>
      <c r="F1814" s="165" t="str">
        <f>IF(ISBLANK('Order Form'!$N$12),"",'Order Form'!$N$12)</f>
        <v/>
      </c>
      <c r="G1814" s="165">
        <f t="shared" ca="1" si="123"/>
        <v>41493</v>
      </c>
      <c r="H1814" s="166">
        <f>'Order Form'!$N$13</f>
        <v>0</v>
      </c>
      <c r="I1814" s="169">
        <f>'Order Form'!F239</f>
        <v>7.5</v>
      </c>
      <c r="J1814" s="164">
        <f>'Order Form'!N239</f>
        <v>0</v>
      </c>
      <c r="K1814" s="164" t="str">
        <f t="shared" si="121"/>
        <v>F</v>
      </c>
      <c r="L1814" s="164">
        <f>IF('Pricing + Order Summary'!$O$13&gt;=5000,14,IF('Pricing + Order Summary'!$O$13&gt;=3500,15,IF('Pricing + Order Summary'!$O$13&gt;=2500,16,IF('Pricing + Order Summary'!$O$13&gt;=1000,23,21))))</f>
        <v>21</v>
      </c>
      <c r="M1814" s="164" t="str">
        <f t="shared" si="122"/>
        <v>SPR2014-4-0</v>
      </c>
    </row>
    <row r="1815" spans="1:13">
      <c r="A1815" s="167">
        <f>'Order Form'!A240</f>
        <v>107651</v>
      </c>
      <c r="B1815" s="167">
        <f>'Order Form'!A240</f>
        <v>107651</v>
      </c>
      <c r="C1815" s="168">
        <f t="shared" si="120"/>
        <v>107651</v>
      </c>
      <c r="D1815" s="164">
        <f>'Order Form'!$N$2</f>
        <v>0</v>
      </c>
      <c r="E1815" s="165">
        <f>'Order Form'!$N$11</f>
        <v>0</v>
      </c>
      <c r="F1815" s="165" t="str">
        <f>IF(ISBLANK('Order Form'!$N$12),"",'Order Form'!$N$12)</f>
        <v/>
      </c>
      <c r="G1815" s="165">
        <f t="shared" ca="1" si="123"/>
        <v>41493</v>
      </c>
      <c r="H1815" s="166">
        <f>'Order Form'!$N$13</f>
        <v>0</v>
      </c>
      <c r="I1815" s="169">
        <f>'Order Form'!F240</f>
        <v>7.5</v>
      </c>
      <c r="J1815" s="164">
        <f>'Order Form'!N240</f>
        <v>0</v>
      </c>
      <c r="K1815" s="164" t="str">
        <f t="shared" si="121"/>
        <v>F</v>
      </c>
      <c r="L1815" s="164">
        <f>IF('Pricing + Order Summary'!$O$13&gt;=5000,14,IF('Pricing + Order Summary'!$O$13&gt;=3500,15,IF('Pricing + Order Summary'!$O$13&gt;=2500,16,IF('Pricing + Order Summary'!$O$13&gt;=1000,23,21))))</f>
        <v>21</v>
      </c>
      <c r="M1815" s="164" t="str">
        <f t="shared" si="122"/>
        <v>SPR2014-4-0</v>
      </c>
    </row>
    <row r="1816" spans="1:13">
      <c r="A1816" s="167">
        <f>'Order Form'!A241</f>
        <v>100630</v>
      </c>
      <c r="B1816" s="167">
        <f>'Order Form'!A241</f>
        <v>100630</v>
      </c>
      <c r="C1816" s="168">
        <f t="shared" si="120"/>
        <v>100630</v>
      </c>
      <c r="D1816" s="164">
        <f>'Order Form'!$N$2</f>
        <v>0</v>
      </c>
      <c r="E1816" s="165">
        <f>'Order Form'!$N$11</f>
        <v>0</v>
      </c>
      <c r="F1816" s="165" t="str">
        <f>IF(ISBLANK('Order Form'!$N$12),"",'Order Form'!$N$12)</f>
        <v/>
      </c>
      <c r="G1816" s="165">
        <f t="shared" ca="1" si="123"/>
        <v>41493</v>
      </c>
      <c r="H1816" s="166">
        <f>'Order Form'!$N$13</f>
        <v>0</v>
      </c>
      <c r="I1816" s="169">
        <f>'Order Form'!F241</f>
        <v>7.5</v>
      </c>
      <c r="J1816" s="164">
        <f>'Order Form'!N241</f>
        <v>0</v>
      </c>
      <c r="K1816" s="164" t="str">
        <f t="shared" si="121"/>
        <v>F</v>
      </c>
      <c r="L1816" s="164">
        <f>IF('Pricing + Order Summary'!$O$13&gt;=5000,14,IF('Pricing + Order Summary'!$O$13&gt;=3500,15,IF('Pricing + Order Summary'!$O$13&gt;=2500,16,IF('Pricing + Order Summary'!$O$13&gt;=1000,23,21))))</f>
        <v>21</v>
      </c>
      <c r="M1816" s="164" t="str">
        <f t="shared" si="122"/>
        <v>SPR2014-4-0</v>
      </c>
    </row>
    <row r="1817" spans="1:13">
      <c r="A1817" s="167">
        <f>'Order Form'!A242</f>
        <v>100035</v>
      </c>
      <c r="B1817" s="167">
        <f>'Order Form'!A242</f>
        <v>100035</v>
      </c>
      <c r="C1817" s="168">
        <f t="shared" si="120"/>
        <v>100035</v>
      </c>
      <c r="D1817" s="164">
        <f>'Order Form'!$N$2</f>
        <v>0</v>
      </c>
      <c r="E1817" s="165">
        <f>'Order Form'!$N$11</f>
        <v>0</v>
      </c>
      <c r="F1817" s="165" t="str">
        <f>IF(ISBLANK('Order Form'!$N$12),"",'Order Form'!$N$12)</f>
        <v/>
      </c>
      <c r="G1817" s="165">
        <f t="shared" ca="1" si="123"/>
        <v>41493</v>
      </c>
      <c r="H1817" s="166">
        <f>'Order Form'!$N$13</f>
        <v>0</v>
      </c>
      <c r="I1817" s="169">
        <f>'Order Form'!F242</f>
        <v>7.5</v>
      </c>
      <c r="J1817" s="164">
        <f>'Order Form'!N242</f>
        <v>0</v>
      </c>
      <c r="K1817" s="164" t="str">
        <f t="shared" si="121"/>
        <v>F</v>
      </c>
      <c r="L1817" s="164">
        <f>IF('Pricing + Order Summary'!$O$13&gt;=5000,14,IF('Pricing + Order Summary'!$O$13&gt;=3500,15,IF('Pricing + Order Summary'!$O$13&gt;=2500,16,IF('Pricing + Order Summary'!$O$13&gt;=1000,23,21))))</f>
        <v>21</v>
      </c>
      <c r="M1817" s="164" t="str">
        <f t="shared" si="122"/>
        <v>SPR2014-4-0</v>
      </c>
    </row>
    <row r="1818" spans="1:13">
      <c r="A1818" s="167">
        <f>'Order Form'!A243</f>
        <v>104722</v>
      </c>
      <c r="B1818" s="167">
        <f>'Order Form'!A243</f>
        <v>104722</v>
      </c>
      <c r="C1818" s="168">
        <f t="shared" si="120"/>
        <v>104722</v>
      </c>
      <c r="D1818" s="164">
        <f>'Order Form'!$N$2</f>
        <v>0</v>
      </c>
      <c r="E1818" s="165">
        <f>'Order Form'!$N$11</f>
        <v>0</v>
      </c>
      <c r="F1818" s="165" t="str">
        <f>IF(ISBLANK('Order Form'!$N$12),"",'Order Form'!$N$12)</f>
        <v/>
      </c>
      <c r="G1818" s="165">
        <f t="shared" ca="1" si="123"/>
        <v>41493</v>
      </c>
      <c r="H1818" s="166">
        <f>'Order Form'!$N$13</f>
        <v>0</v>
      </c>
      <c r="I1818" s="169">
        <f>'Order Form'!F243</f>
        <v>7.5</v>
      </c>
      <c r="J1818" s="164">
        <f>'Order Form'!N243</f>
        <v>0</v>
      </c>
      <c r="K1818" s="164" t="str">
        <f t="shared" si="121"/>
        <v>F</v>
      </c>
      <c r="L1818" s="164">
        <f>IF('Pricing + Order Summary'!$O$13&gt;=5000,14,IF('Pricing + Order Summary'!$O$13&gt;=3500,15,IF('Pricing + Order Summary'!$O$13&gt;=2500,16,IF('Pricing + Order Summary'!$O$13&gt;=1000,23,21))))</f>
        <v>21</v>
      </c>
      <c r="M1818" s="164" t="str">
        <f t="shared" si="122"/>
        <v>SPR2014-4-0</v>
      </c>
    </row>
    <row r="1819" spans="1:13">
      <c r="A1819" s="167">
        <f>'Order Form'!A244</f>
        <v>100628</v>
      </c>
      <c r="B1819" s="167">
        <f>'Order Form'!A244</f>
        <v>100628</v>
      </c>
      <c r="C1819" s="168">
        <f t="shared" si="120"/>
        <v>100628</v>
      </c>
      <c r="D1819" s="164">
        <f>'Order Form'!$N$2</f>
        <v>0</v>
      </c>
      <c r="E1819" s="165">
        <f>'Order Form'!$N$11</f>
        <v>0</v>
      </c>
      <c r="F1819" s="165" t="str">
        <f>IF(ISBLANK('Order Form'!$N$12),"",'Order Form'!$N$12)</f>
        <v/>
      </c>
      <c r="G1819" s="165">
        <f t="shared" ca="1" si="123"/>
        <v>41493</v>
      </c>
      <c r="H1819" s="166">
        <f>'Order Form'!$N$13</f>
        <v>0</v>
      </c>
      <c r="I1819" s="169">
        <f>'Order Form'!F244</f>
        <v>7.5</v>
      </c>
      <c r="J1819" s="164">
        <f>'Order Form'!N244</f>
        <v>0</v>
      </c>
      <c r="K1819" s="164" t="str">
        <f t="shared" si="121"/>
        <v>F</v>
      </c>
      <c r="L1819" s="164">
        <f>IF('Pricing + Order Summary'!$O$13&gt;=5000,14,IF('Pricing + Order Summary'!$O$13&gt;=3500,15,IF('Pricing + Order Summary'!$O$13&gt;=2500,16,IF('Pricing + Order Summary'!$O$13&gt;=1000,23,21))))</f>
        <v>21</v>
      </c>
      <c r="M1819" s="164" t="str">
        <f t="shared" si="122"/>
        <v>SPR2014-4-0</v>
      </c>
    </row>
    <row r="1820" spans="1:13">
      <c r="A1820" s="167">
        <f>'Order Form'!A245</f>
        <v>107650</v>
      </c>
      <c r="B1820" s="167">
        <f>'Order Form'!A245</f>
        <v>107650</v>
      </c>
      <c r="C1820" s="168">
        <f t="shared" si="120"/>
        <v>107650</v>
      </c>
      <c r="D1820" s="164">
        <f>'Order Form'!$N$2</f>
        <v>0</v>
      </c>
      <c r="E1820" s="165">
        <f>'Order Form'!$N$11</f>
        <v>0</v>
      </c>
      <c r="F1820" s="165" t="str">
        <f>IF(ISBLANK('Order Form'!$N$12),"",'Order Form'!$N$12)</f>
        <v/>
      </c>
      <c r="G1820" s="165">
        <f t="shared" ca="1" si="123"/>
        <v>41493</v>
      </c>
      <c r="H1820" s="166">
        <f>'Order Form'!$N$13</f>
        <v>0</v>
      </c>
      <c r="I1820" s="169">
        <f>'Order Form'!F245</f>
        <v>7.5</v>
      </c>
      <c r="J1820" s="164">
        <f>'Order Form'!N245</f>
        <v>0</v>
      </c>
      <c r="K1820" s="164" t="str">
        <f t="shared" si="121"/>
        <v>F</v>
      </c>
      <c r="L1820" s="164">
        <f>IF('Pricing + Order Summary'!$O$13&gt;=5000,14,IF('Pricing + Order Summary'!$O$13&gt;=3500,15,IF('Pricing + Order Summary'!$O$13&gt;=2500,16,IF('Pricing + Order Summary'!$O$13&gt;=1000,23,21))))</f>
        <v>21</v>
      </c>
      <c r="M1820" s="164" t="str">
        <f t="shared" si="122"/>
        <v>SPR2014-4-0</v>
      </c>
    </row>
    <row r="1821" spans="1:13">
      <c r="A1821" s="167">
        <f>'Order Form'!A246</f>
        <v>100622</v>
      </c>
      <c r="B1821" s="167">
        <f>'Order Form'!A246</f>
        <v>100622</v>
      </c>
      <c r="C1821" s="168">
        <f t="shared" si="120"/>
        <v>100622</v>
      </c>
      <c r="D1821" s="164">
        <f>'Order Form'!$N$2</f>
        <v>0</v>
      </c>
      <c r="E1821" s="165">
        <f>'Order Form'!$N$11</f>
        <v>0</v>
      </c>
      <c r="F1821" s="165" t="str">
        <f>IF(ISBLANK('Order Form'!$N$12),"",'Order Form'!$N$12)</f>
        <v/>
      </c>
      <c r="G1821" s="165">
        <f t="shared" ca="1" si="123"/>
        <v>41493</v>
      </c>
      <c r="H1821" s="166">
        <f>'Order Form'!$N$13</f>
        <v>0</v>
      </c>
      <c r="I1821" s="169">
        <f>'Order Form'!F246</f>
        <v>7.5</v>
      </c>
      <c r="J1821" s="164">
        <f>'Order Form'!N246</f>
        <v>0</v>
      </c>
      <c r="K1821" s="164" t="str">
        <f t="shared" si="121"/>
        <v>F</v>
      </c>
      <c r="L1821" s="164">
        <f>IF('Pricing + Order Summary'!$O$13&gt;=5000,14,IF('Pricing + Order Summary'!$O$13&gt;=3500,15,IF('Pricing + Order Summary'!$O$13&gt;=2500,16,IF('Pricing + Order Summary'!$O$13&gt;=1000,23,21))))</f>
        <v>21</v>
      </c>
      <c r="M1821" s="164" t="str">
        <f t="shared" si="122"/>
        <v>SPR2014-4-0</v>
      </c>
    </row>
    <row r="1822" spans="1:13">
      <c r="A1822" s="167">
        <f>'Order Form'!A247</f>
        <v>100156</v>
      </c>
      <c r="B1822" s="167">
        <f>'Order Form'!A247</f>
        <v>100156</v>
      </c>
      <c r="C1822" s="168">
        <f t="shared" si="120"/>
        <v>100156</v>
      </c>
      <c r="D1822" s="164">
        <f>'Order Form'!$N$2</f>
        <v>0</v>
      </c>
      <c r="E1822" s="165">
        <f>'Order Form'!$N$11</f>
        <v>0</v>
      </c>
      <c r="F1822" s="165" t="str">
        <f>IF(ISBLANK('Order Form'!$N$12),"",'Order Form'!$N$12)</f>
        <v/>
      </c>
      <c r="G1822" s="165">
        <f t="shared" ca="1" si="123"/>
        <v>41493</v>
      </c>
      <c r="H1822" s="166">
        <f>'Order Form'!$N$13</f>
        <v>0</v>
      </c>
      <c r="I1822" s="169">
        <f>'Order Form'!F247</f>
        <v>7.5</v>
      </c>
      <c r="J1822" s="164">
        <f>'Order Form'!N247</f>
        <v>0</v>
      </c>
      <c r="K1822" s="164" t="str">
        <f t="shared" si="121"/>
        <v>F</v>
      </c>
      <c r="L1822" s="164">
        <f>IF('Pricing + Order Summary'!$O$13&gt;=5000,14,IF('Pricing + Order Summary'!$O$13&gt;=3500,15,IF('Pricing + Order Summary'!$O$13&gt;=2500,16,IF('Pricing + Order Summary'!$O$13&gt;=1000,23,21))))</f>
        <v>21</v>
      </c>
      <c r="M1822" s="164" t="str">
        <f t="shared" si="122"/>
        <v>SPR2014-4-0</v>
      </c>
    </row>
    <row r="1823" spans="1:13">
      <c r="A1823" s="167">
        <f>'Order Form'!A248</f>
        <v>100158</v>
      </c>
      <c r="B1823" s="167">
        <f>'Order Form'!A248</f>
        <v>100158</v>
      </c>
      <c r="C1823" s="168">
        <f t="shared" si="120"/>
        <v>100158</v>
      </c>
      <c r="D1823" s="164">
        <f>'Order Form'!$N$2</f>
        <v>0</v>
      </c>
      <c r="E1823" s="165">
        <f>'Order Form'!$N$11</f>
        <v>0</v>
      </c>
      <c r="F1823" s="165" t="str">
        <f>IF(ISBLANK('Order Form'!$N$12),"",'Order Form'!$N$12)</f>
        <v/>
      </c>
      <c r="G1823" s="165">
        <f t="shared" ca="1" si="123"/>
        <v>41493</v>
      </c>
      <c r="H1823" s="166">
        <f>'Order Form'!$N$13</f>
        <v>0</v>
      </c>
      <c r="I1823" s="169">
        <f>'Order Form'!F248</f>
        <v>7.5</v>
      </c>
      <c r="J1823" s="164">
        <f>'Order Form'!N248</f>
        <v>0</v>
      </c>
      <c r="K1823" s="164" t="str">
        <f t="shared" si="121"/>
        <v>F</v>
      </c>
      <c r="L1823" s="164">
        <f>IF('Pricing + Order Summary'!$O$13&gt;=5000,14,IF('Pricing + Order Summary'!$O$13&gt;=3500,15,IF('Pricing + Order Summary'!$O$13&gt;=2500,16,IF('Pricing + Order Summary'!$O$13&gt;=1000,23,21))))</f>
        <v>21</v>
      </c>
      <c r="M1823" s="164" t="str">
        <f t="shared" si="122"/>
        <v>SPR2014-4-0</v>
      </c>
    </row>
    <row r="1824" spans="1:13">
      <c r="A1824" s="167">
        <f>'Order Form'!A249</f>
        <v>100159</v>
      </c>
      <c r="B1824" s="167">
        <f>'Order Form'!A249</f>
        <v>100159</v>
      </c>
      <c r="C1824" s="168">
        <f t="shared" si="120"/>
        <v>100159</v>
      </c>
      <c r="D1824" s="164">
        <f>'Order Form'!$N$2</f>
        <v>0</v>
      </c>
      <c r="E1824" s="165">
        <f>'Order Form'!$N$11</f>
        <v>0</v>
      </c>
      <c r="F1824" s="165" t="str">
        <f>IF(ISBLANK('Order Form'!$N$12),"",'Order Form'!$N$12)</f>
        <v/>
      </c>
      <c r="G1824" s="165">
        <f t="shared" ca="1" si="123"/>
        <v>41493</v>
      </c>
      <c r="H1824" s="166">
        <f>'Order Form'!$N$13</f>
        <v>0</v>
      </c>
      <c r="I1824" s="169">
        <f>'Order Form'!F249</f>
        <v>7.5</v>
      </c>
      <c r="J1824" s="164">
        <f>'Order Form'!N249</f>
        <v>0</v>
      </c>
      <c r="K1824" s="164" t="str">
        <f t="shared" si="121"/>
        <v>F</v>
      </c>
      <c r="L1824" s="164">
        <f>IF('Pricing + Order Summary'!$O$13&gt;=5000,14,IF('Pricing + Order Summary'!$O$13&gt;=3500,15,IF('Pricing + Order Summary'!$O$13&gt;=2500,16,IF('Pricing + Order Summary'!$O$13&gt;=1000,23,21))))</f>
        <v>21</v>
      </c>
      <c r="M1824" s="164" t="str">
        <f t="shared" si="122"/>
        <v>SPR2014-4-0</v>
      </c>
    </row>
    <row r="1825" spans="1:13">
      <c r="A1825" s="167">
        <f>'Order Form'!A250</f>
        <v>100618</v>
      </c>
      <c r="B1825" s="167">
        <f>'Order Form'!A250</f>
        <v>100618</v>
      </c>
      <c r="C1825" s="168">
        <f t="shared" si="120"/>
        <v>100618</v>
      </c>
      <c r="D1825" s="164">
        <f>'Order Form'!$N$2</f>
        <v>0</v>
      </c>
      <c r="E1825" s="165">
        <f>'Order Form'!$N$11</f>
        <v>0</v>
      </c>
      <c r="F1825" s="165" t="str">
        <f>IF(ISBLANK('Order Form'!$N$12),"",'Order Form'!$N$12)</f>
        <v/>
      </c>
      <c r="G1825" s="165">
        <f t="shared" ca="1" si="123"/>
        <v>41493</v>
      </c>
      <c r="H1825" s="166">
        <f>'Order Form'!$N$13</f>
        <v>0</v>
      </c>
      <c r="I1825" s="169">
        <f>'Order Form'!F250</f>
        <v>7.5</v>
      </c>
      <c r="J1825" s="164">
        <f>'Order Form'!N250</f>
        <v>0</v>
      </c>
      <c r="K1825" s="164" t="str">
        <f t="shared" si="121"/>
        <v>F</v>
      </c>
      <c r="L1825" s="164">
        <f>IF('Pricing + Order Summary'!$O$13&gt;=5000,14,IF('Pricing + Order Summary'!$O$13&gt;=3500,15,IF('Pricing + Order Summary'!$O$13&gt;=2500,16,IF('Pricing + Order Summary'!$O$13&gt;=1000,23,21))))</f>
        <v>21</v>
      </c>
      <c r="M1825" s="164" t="str">
        <f t="shared" si="122"/>
        <v>SPR2014-4-0</v>
      </c>
    </row>
    <row r="1826" spans="1:13">
      <c r="A1826" s="167">
        <f>'Order Form'!A251</f>
        <v>100030</v>
      </c>
      <c r="B1826" s="167">
        <f>'Order Form'!A251</f>
        <v>100030</v>
      </c>
      <c r="C1826" s="168">
        <f t="shared" si="120"/>
        <v>100030</v>
      </c>
      <c r="D1826" s="164">
        <f>'Order Form'!$N$2</f>
        <v>0</v>
      </c>
      <c r="E1826" s="165">
        <f>'Order Form'!$N$11</f>
        <v>0</v>
      </c>
      <c r="F1826" s="165" t="str">
        <f>IF(ISBLANK('Order Form'!$N$12),"",'Order Form'!$N$12)</f>
        <v/>
      </c>
      <c r="G1826" s="165">
        <f t="shared" ca="1" si="123"/>
        <v>41493</v>
      </c>
      <c r="H1826" s="166">
        <f>'Order Form'!$N$13</f>
        <v>0</v>
      </c>
      <c r="I1826" s="169">
        <f>'Order Form'!F251</f>
        <v>7.5</v>
      </c>
      <c r="J1826" s="164">
        <f>'Order Form'!N251</f>
        <v>0</v>
      </c>
      <c r="K1826" s="164" t="str">
        <f t="shared" si="121"/>
        <v>F</v>
      </c>
      <c r="L1826" s="164">
        <f>IF('Pricing + Order Summary'!$O$13&gt;=5000,14,IF('Pricing + Order Summary'!$O$13&gt;=3500,15,IF('Pricing + Order Summary'!$O$13&gt;=2500,16,IF('Pricing + Order Summary'!$O$13&gt;=1000,23,21))))</f>
        <v>21</v>
      </c>
      <c r="M1826" s="164" t="str">
        <f t="shared" si="122"/>
        <v>SPR2014-4-0</v>
      </c>
    </row>
    <row r="1827" spans="1:13">
      <c r="A1827" s="167">
        <f>'Order Form'!A252</f>
        <v>100644</v>
      </c>
      <c r="B1827" s="167">
        <f>'Order Form'!A252</f>
        <v>100644</v>
      </c>
      <c r="C1827" s="168">
        <f t="shared" si="120"/>
        <v>100644</v>
      </c>
      <c r="D1827" s="164">
        <f>'Order Form'!$N$2</f>
        <v>0</v>
      </c>
      <c r="E1827" s="165">
        <f>'Order Form'!$N$11</f>
        <v>0</v>
      </c>
      <c r="F1827" s="165" t="str">
        <f>IF(ISBLANK('Order Form'!$N$12),"",'Order Form'!$N$12)</f>
        <v/>
      </c>
      <c r="G1827" s="165">
        <f t="shared" ca="1" si="123"/>
        <v>41493</v>
      </c>
      <c r="H1827" s="166">
        <f>'Order Form'!$N$13</f>
        <v>0</v>
      </c>
      <c r="I1827" s="169">
        <f>'Order Form'!F252</f>
        <v>7.5</v>
      </c>
      <c r="J1827" s="164">
        <f>'Order Form'!N252</f>
        <v>0</v>
      </c>
      <c r="K1827" s="164" t="str">
        <f t="shared" si="121"/>
        <v>F</v>
      </c>
      <c r="L1827" s="164">
        <f>IF('Pricing + Order Summary'!$O$13&gt;=5000,14,IF('Pricing + Order Summary'!$O$13&gt;=3500,15,IF('Pricing + Order Summary'!$O$13&gt;=2500,16,IF('Pricing + Order Summary'!$O$13&gt;=1000,23,21))))</f>
        <v>21</v>
      </c>
      <c r="M1827" s="164" t="str">
        <f t="shared" si="122"/>
        <v>SPR2014-4-0</v>
      </c>
    </row>
    <row r="1828" spans="1:13">
      <c r="A1828" s="167">
        <f>'Order Form'!A253</f>
        <v>15271</v>
      </c>
      <c r="B1828" s="167">
        <f>'Order Form'!A253</f>
        <v>15271</v>
      </c>
      <c r="C1828" s="168">
        <f t="shared" si="120"/>
        <v>15271</v>
      </c>
      <c r="D1828" s="164">
        <f>'Order Form'!$N$2</f>
        <v>0</v>
      </c>
      <c r="E1828" s="165">
        <f>'Order Form'!$N$11</f>
        <v>0</v>
      </c>
      <c r="F1828" s="165" t="str">
        <f>IF(ISBLANK('Order Form'!$N$12),"",'Order Form'!$N$12)</f>
        <v/>
      </c>
      <c r="G1828" s="165">
        <f t="shared" ca="1" si="123"/>
        <v>41493</v>
      </c>
      <c r="H1828" s="166">
        <f>'Order Form'!$N$13</f>
        <v>0</v>
      </c>
      <c r="I1828" s="169">
        <f>'Order Form'!F253</f>
        <v>13.5</v>
      </c>
      <c r="J1828" s="164">
        <f>'Order Form'!N253</f>
        <v>0</v>
      </c>
      <c r="K1828" s="164" t="str">
        <f t="shared" si="121"/>
        <v>F</v>
      </c>
      <c r="L1828" s="164">
        <f>IF('Pricing + Order Summary'!$O$13&gt;=5000,14,IF('Pricing + Order Summary'!$O$13&gt;=3500,15,IF('Pricing + Order Summary'!$O$13&gt;=2500,16,IF('Pricing + Order Summary'!$O$13&gt;=1000,23,21))))</f>
        <v>21</v>
      </c>
      <c r="M1828" s="164" t="str">
        <f t="shared" si="122"/>
        <v>SPR2014-4-0</v>
      </c>
    </row>
    <row r="1829" spans="1:13">
      <c r="A1829" s="167">
        <f>'Order Form'!A254</f>
        <v>15272</v>
      </c>
      <c r="B1829" s="167">
        <f>'Order Form'!A254</f>
        <v>15272</v>
      </c>
      <c r="C1829" s="168">
        <f t="shared" si="120"/>
        <v>15272</v>
      </c>
      <c r="D1829" s="164">
        <f>'Order Form'!$N$2</f>
        <v>0</v>
      </c>
      <c r="E1829" s="165">
        <f>'Order Form'!$N$11</f>
        <v>0</v>
      </c>
      <c r="F1829" s="165" t="str">
        <f>IF(ISBLANK('Order Form'!$N$12),"",'Order Form'!$N$12)</f>
        <v/>
      </c>
      <c r="G1829" s="165">
        <f t="shared" ca="1" si="123"/>
        <v>41493</v>
      </c>
      <c r="H1829" s="166">
        <f>'Order Form'!$N$13</f>
        <v>0</v>
      </c>
      <c r="I1829" s="169">
        <f>'Order Form'!F254</f>
        <v>13.5</v>
      </c>
      <c r="J1829" s="164">
        <f>'Order Form'!N254</f>
        <v>0</v>
      </c>
      <c r="K1829" s="164" t="str">
        <f t="shared" si="121"/>
        <v>F</v>
      </c>
      <c r="L1829" s="164">
        <f>IF('Pricing + Order Summary'!$O$13&gt;=5000,14,IF('Pricing + Order Summary'!$O$13&gt;=3500,15,IF('Pricing + Order Summary'!$O$13&gt;=2500,16,IF('Pricing + Order Summary'!$O$13&gt;=1000,23,21))))</f>
        <v>21</v>
      </c>
      <c r="M1829" s="164" t="str">
        <f t="shared" si="122"/>
        <v>SPR2014-4-0</v>
      </c>
    </row>
    <row r="1830" spans="1:13">
      <c r="A1830" s="167">
        <f>'Order Form'!A255</f>
        <v>15273</v>
      </c>
      <c r="B1830" s="167">
        <f>'Order Form'!A255</f>
        <v>15273</v>
      </c>
      <c r="C1830" s="168">
        <f t="shared" si="120"/>
        <v>15273</v>
      </c>
      <c r="D1830" s="164">
        <f>'Order Form'!$N$2</f>
        <v>0</v>
      </c>
      <c r="E1830" s="165">
        <f>'Order Form'!$N$11</f>
        <v>0</v>
      </c>
      <c r="F1830" s="165" t="str">
        <f>IF(ISBLANK('Order Form'!$N$12),"",'Order Form'!$N$12)</f>
        <v/>
      </c>
      <c r="G1830" s="165">
        <f t="shared" ca="1" si="123"/>
        <v>41493</v>
      </c>
      <c r="H1830" s="166">
        <f>'Order Form'!$N$13</f>
        <v>0</v>
      </c>
      <c r="I1830" s="169">
        <f>'Order Form'!F255</f>
        <v>13.5</v>
      </c>
      <c r="J1830" s="164">
        <f>'Order Form'!N255</f>
        <v>0</v>
      </c>
      <c r="K1830" s="164" t="str">
        <f t="shared" si="121"/>
        <v>F</v>
      </c>
      <c r="L1830" s="164">
        <f>IF('Pricing + Order Summary'!$O$13&gt;=5000,14,IF('Pricing + Order Summary'!$O$13&gt;=3500,15,IF('Pricing + Order Summary'!$O$13&gt;=2500,16,IF('Pricing + Order Summary'!$O$13&gt;=1000,23,21))))</f>
        <v>21</v>
      </c>
      <c r="M1830" s="164" t="str">
        <f t="shared" si="122"/>
        <v>SPR2014-4-0</v>
      </c>
    </row>
    <row r="1831" spans="1:13">
      <c r="A1831" s="167">
        <f>'Order Form'!A256</f>
        <v>15274</v>
      </c>
      <c r="B1831" s="167">
        <f>'Order Form'!A256</f>
        <v>15274</v>
      </c>
      <c r="C1831" s="168">
        <f t="shared" si="120"/>
        <v>15274</v>
      </c>
      <c r="D1831" s="164">
        <f>'Order Form'!$N$2</f>
        <v>0</v>
      </c>
      <c r="E1831" s="165">
        <f>'Order Form'!$N$11</f>
        <v>0</v>
      </c>
      <c r="F1831" s="165" t="str">
        <f>IF(ISBLANK('Order Form'!$N$12),"",'Order Form'!$N$12)</f>
        <v/>
      </c>
      <c r="G1831" s="165">
        <f t="shared" ca="1" si="123"/>
        <v>41493</v>
      </c>
      <c r="H1831" s="166">
        <f>'Order Form'!$N$13</f>
        <v>0</v>
      </c>
      <c r="I1831" s="169">
        <f>'Order Form'!F256</f>
        <v>13.5</v>
      </c>
      <c r="J1831" s="164">
        <f>'Order Form'!N256</f>
        <v>0</v>
      </c>
      <c r="K1831" s="164" t="str">
        <f t="shared" si="121"/>
        <v>F</v>
      </c>
      <c r="L1831" s="164">
        <f>IF('Pricing + Order Summary'!$O$13&gt;=5000,14,IF('Pricing + Order Summary'!$O$13&gt;=3500,15,IF('Pricing + Order Summary'!$O$13&gt;=2500,16,IF('Pricing + Order Summary'!$O$13&gt;=1000,23,21))))</f>
        <v>21</v>
      </c>
      <c r="M1831" s="164" t="str">
        <f t="shared" si="122"/>
        <v>SPR2014-4-0</v>
      </c>
    </row>
    <row r="1832" spans="1:13">
      <c r="A1832" s="167">
        <f>'Order Form'!A257</f>
        <v>15279</v>
      </c>
      <c r="B1832" s="167">
        <f>'Order Form'!A257</f>
        <v>15279</v>
      </c>
      <c r="C1832" s="168">
        <f t="shared" si="120"/>
        <v>15279</v>
      </c>
      <c r="D1832" s="164">
        <f>'Order Form'!$N$2</f>
        <v>0</v>
      </c>
      <c r="E1832" s="165">
        <f>'Order Form'!$N$11</f>
        <v>0</v>
      </c>
      <c r="F1832" s="165" t="str">
        <f>IF(ISBLANK('Order Form'!$N$12),"",'Order Form'!$N$12)</f>
        <v/>
      </c>
      <c r="G1832" s="165">
        <f t="shared" ca="1" si="123"/>
        <v>41493</v>
      </c>
      <c r="H1832" s="166">
        <f>'Order Form'!$N$13</f>
        <v>0</v>
      </c>
      <c r="I1832" s="169">
        <f>'Order Form'!F257</f>
        <v>13.5</v>
      </c>
      <c r="J1832" s="164">
        <f>'Order Form'!N257</f>
        <v>0</v>
      </c>
      <c r="K1832" s="164" t="str">
        <f t="shared" si="121"/>
        <v>F</v>
      </c>
      <c r="L1832" s="164">
        <f>IF('Pricing + Order Summary'!$O$13&gt;=5000,14,IF('Pricing + Order Summary'!$O$13&gt;=3500,15,IF('Pricing + Order Summary'!$O$13&gt;=2500,16,IF('Pricing + Order Summary'!$O$13&gt;=1000,23,21))))</f>
        <v>21</v>
      </c>
      <c r="M1832" s="164" t="str">
        <f t="shared" si="122"/>
        <v>SPR2014-4-0</v>
      </c>
    </row>
    <row r="1833" spans="1:13">
      <c r="A1833" s="167">
        <f>'Order Form'!A258</f>
        <v>15280</v>
      </c>
      <c r="B1833" s="167">
        <f>'Order Form'!A258</f>
        <v>15280</v>
      </c>
      <c r="C1833" s="168">
        <f t="shared" si="120"/>
        <v>15280</v>
      </c>
      <c r="D1833" s="164">
        <f>'Order Form'!$N$2</f>
        <v>0</v>
      </c>
      <c r="E1833" s="165">
        <f>'Order Form'!$N$11</f>
        <v>0</v>
      </c>
      <c r="F1833" s="165" t="str">
        <f>IF(ISBLANK('Order Form'!$N$12),"",'Order Form'!$N$12)</f>
        <v/>
      </c>
      <c r="G1833" s="165">
        <f t="shared" ca="1" si="123"/>
        <v>41493</v>
      </c>
      <c r="H1833" s="166">
        <f>'Order Form'!$N$13</f>
        <v>0</v>
      </c>
      <c r="I1833" s="169">
        <f>'Order Form'!F258</f>
        <v>13.5</v>
      </c>
      <c r="J1833" s="164">
        <f>'Order Form'!N258</f>
        <v>0</v>
      </c>
      <c r="K1833" s="164" t="str">
        <f t="shared" si="121"/>
        <v>F</v>
      </c>
      <c r="L1833" s="164">
        <f>IF('Pricing + Order Summary'!$O$13&gt;=5000,14,IF('Pricing + Order Summary'!$O$13&gt;=3500,15,IF('Pricing + Order Summary'!$O$13&gt;=2500,16,IF('Pricing + Order Summary'!$O$13&gt;=1000,23,21))))</f>
        <v>21</v>
      </c>
      <c r="M1833" s="164" t="str">
        <f t="shared" si="122"/>
        <v>SPR2014-4-0</v>
      </c>
    </row>
    <row r="1834" spans="1:13">
      <c r="A1834" s="167">
        <f>'Order Form'!A259</f>
        <v>15281</v>
      </c>
      <c r="B1834" s="167">
        <f>'Order Form'!A259</f>
        <v>15281</v>
      </c>
      <c r="C1834" s="168">
        <f t="shared" si="120"/>
        <v>15281</v>
      </c>
      <c r="D1834" s="164">
        <f>'Order Form'!$N$2</f>
        <v>0</v>
      </c>
      <c r="E1834" s="165">
        <f>'Order Form'!$N$11</f>
        <v>0</v>
      </c>
      <c r="F1834" s="165" t="str">
        <f>IF(ISBLANK('Order Form'!$N$12),"",'Order Form'!$N$12)</f>
        <v/>
      </c>
      <c r="G1834" s="165">
        <f t="shared" ca="1" si="123"/>
        <v>41493</v>
      </c>
      <c r="H1834" s="166">
        <f>'Order Form'!$N$13</f>
        <v>0</v>
      </c>
      <c r="I1834" s="169">
        <f>'Order Form'!F259</f>
        <v>13.5</v>
      </c>
      <c r="J1834" s="164">
        <f>'Order Form'!N259</f>
        <v>0</v>
      </c>
      <c r="K1834" s="164" t="str">
        <f t="shared" si="121"/>
        <v>F</v>
      </c>
      <c r="L1834" s="164">
        <f>IF('Pricing + Order Summary'!$O$13&gt;=5000,14,IF('Pricing + Order Summary'!$O$13&gt;=3500,15,IF('Pricing + Order Summary'!$O$13&gt;=2500,16,IF('Pricing + Order Summary'!$O$13&gt;=1000,23,21))))</f>
        <v>21</v>
      </c>
      <c r="M1834" s="164" t="str">
        <f t="shared" si="122"/>
        <v>SPR2014-4-0</v>
      </c>
    </row>
    <row r="1835" spans="1:13">
      <c r="A1835" s="167">
        <f>'Order Form'!A260</f>
        <v>15282</v>
      </c>
      <c r="B1835" s="167">
        <f>'Order Form'!A260</f>
        <v>15282</v>
      </c>
      <c r="C1835" s="168">
        <f t="shared" si="120"/>
        <v>15282</v>
      </c>
      <c r="D1835" s="164">
        <f>'Order Form'!$N$2</f>
        <v>0</v>
      </c>
      <c r="E1835" s="165">
        <f>'Order Form'!$N$11</f>
        <v>0</v>
      </c>
      <c r="F1835" s="165" t="str">
        <f>IF(ISBLANK('Order Form'!$N$12),"",'Order Form'!$N$12)</f>
        <v/>
      </c>
      <c r="G1835" s="165">
        <f t="shared" ca="1" si="123"/>
        <v>41493</v>
      </c>
      <c r="H1835" s="166">
        <f>'Order Form'!$N$13</f>
        <v>0</v>
      </c>
      <c r="I1835" s="169">
        <f>'Order Form'!F260</f>
        <v>13.5</v>
      </c>
      <c r="J1835" s="164">
        <f>'Order Form'!N260</f>
        <v>0</v>
      </c>
      <c r="K1835" s="164" t="str">
        <f t="shared" si="121"/>
        <v>F</v>
      </c>
      <c r="L1835" s="164">
        <f>IF('Pricing + Order Summary'!$O$13&gt;=5000,14,IF('Pricing + Order Summary'!$O$13&gt;=3500,15,IF('Pricing + Order Summary'!$O$13&gt;=2500,16,IF('Pricing + Order Summary'!$O$13&gt;=1000,23,21))))</f>
        <v>21</v>
      </c>
      <c r="M1835" s="164" t="str">
        <f t="shared" si="122"/>
        <v>SPR2014-4-0</v>
      </c>
    </row>
    <row r="1836" spans="1:13">
      <c r="A1836" s="167">
        <f>'Order Form'!A261</f>
        <v>15263</v>
      </c>
      <c r="B1836" s="167">
        <f>'Order Form'!A261</f>
        <v>15263</v>
      </c>
      <c r="C1836" s="168">
        <f t="shared" si="120"/>
        <v>15263</v>
      </c>
      <c r="D1836" s="164">
        <f>'Order Form'!$N$2</f>
        <v>0</v>
      </c>
      <c r="E1836" s="165">
        <f>'Order Form'!$N$11</f>
        <v>0</v>
      </c>
      <c r="F1836" s="165" t="str">
        <f>IF(ISBLANK('Order Form'!$N$12),"",'Order Form'!$N$12)</f>
        <v/>
      </c>
      <c r="G1836" s="165">
        <f t="shared" ca="1" si="123"/>
        <v>41493</v>
      </c>
      <c r="H1836" s="166">
        <f>'Order Form'!$N$13</f>
        <v>0</v>
      </c>
      <c r="I1836" s="169">
        <f>'Order Form'!F261</f>
        <v>13.5</v>
      </c>
      <c r="J1836" s="164">
        <f>'Order Form'!N261</f>
        <v>0</v>
      </c>
      <c r="K1836" s="164" t="str">
        <f t="shared" si="121"/>
        <v>F</v>
      </c>
      <c r="L1836" s="164">
        <f>IF('Pricing + Order Summary'!$O$13&gt;=5000,14,IF('Pricing + Order Summary'!$O$13&gt;=3500,15,IF('Pricing + Order Summary'!$O$13&gt;=2500,16,IF('Pricing + Order Summary'!$O$13&gt;=1000,23,21))))</f>
        <v>21</v>
      </c>
      <c r="M1836" s="164" t="str">
        <f t="shared" si="122"/>
        <v>SPR2014-4-0</v>
      </c>
    </row>
    <row r="1837" spans="1:13">
      <c r="A1837" s="167">
        <f>'Order Form'!A262</f>
        <v>15264</v>
      </c>
      <c r="B1837" s="167">
        <f>'Order Form'!A262</f>
        <v>15264</v>
      </c>
      <c r="C1837" s="168">
        <f t="shared" si="120"/>
        <v>15264</v>
      </c>
      <c r="D1837" s="164">
        <f>'Order Form'!$N$2</f>
        <v>0</v>
      </c>
      <c r="E1837" s="165">
        <f>'Order Form'!$N$11</f>
        <v>0</v>
      </c>
      <c r="F1837" s="165" t="str">
        <f>IF(ISBLANK('Order Form'!$N$12),"",'Order Form'!$N$12)</f>
        <v/>
      </c>
      <c r="G1837" s="165">
        <f t="shared" ca="1" si="123"/>
        <v>41493</v>
      </c>
      <c r="H1837" s="166">
        <f>'Order Form'!$N$13</f>
        <v>0</v>
      </c>
      <c r="I1837" s="169">
        <f>'Order Form'!F262</f>
        <v>13.5</v>
      </c>
      <c r="J1837" s="164">
        <f>'Order Form'!N262</f>
        <v>0</v>
      </c>
      <c r="K1837" s="164" t="str">
        <f t="shared" si="121"/>
        <v>F</v>
      </c>
      <c r="L1837" s="164">
        <f>IF('Pricing + Order Summary'!$O$13&gt;=5000,14,IF('Pricing + Order Summary'!$O$13&gt;=3500,15,IF('Pricing + Order Summary'!$O$13&gt;=2500,16,IF('Pricing + Order Summary'!$O$13&gt;=1000,23,21))))</f>
        <v>21</v>
      </c>
      <c r="M1837" s="164" t="str">
        <f t="shared" si="122"/>
        <v>SPR2014-4-0</v>
      </c>
    </row>
    <row r="1838" spans="1:13">
      <c r="A1838" s="167">
        <f>'Order Form'!A263</f>
        <v>15265</v>
      </c>
      <c r="B1838" s="167">
        <f>'Order Form'!A263</f>
        <v>15265</v>
      </c>
      <c r="C1838" s="168">
        <f t="shared" si="120"/>
        <v>15265</v>
      </c>
      <c r="D1838" s="164">
        <f>'Order Form'!$N$2</f>
        <v>0</v>
      </c>
      <c r="E1838" s="165">
        <f>'Order Form'!$N$11</f>
        <v>0</v>
      </c>
      <c r="F1838" s="165" t="str">
        <f>IF(ISBLANK('Order Form'!$N$12),"",'Order Form'!$N$12)</f>
        <v/>
      </c>
      <c r="G1838" s="165">
        <f t="shared" ca="1" si="123"/>
        <v>41493</v>
      </c>
      <c r="H1838" s="166">
        <f>'Order Form'!$N$13</f>
        <v>0</v>
      </c>
      <c r="I1838" s="169">
        <f>'Order Form'!F263</f>
        <v>13.5</v>
      </c>
      <c r="J1838" s="164">
        <f>'Order Form'!N263</f>
        <v>0</v>
      </c>
      <c r="K1838" s="164" t="str">
        <f t="shared" si="121"/>
        <v>F</v>
      </c>
      <c r="L1838" s="164">
        <f>IF('Pricing + Order Summary'!$O$13&gt;=5000,14,IF('Pricing + Order Summary'!$O$13&gt;=3500,15,IF('Pricing + Order Summary'!$O$13&gt;=2500,16,IF('Pricing + Order Summary'!$O$13&gt;=1000,23,21))))</f>
        <v>21</v>
      </c>
      <c r="M1838" s="164" t="str">
        <f t="shared" si="122"/>
        <v>SPR2014-4-0</v>
      </c>
    </row>
    <row r="1839" spans="1:13">
      <c r="A1839" s="167">
        <f>'Order Form'!A264</f>
        <v>15266</v>
      </c>
      <c r="B1839" s="167">
        <f>'Order Form'!A264</f>
        <v>15266</v>
      </c>
      <c r="C1839" s="168">
        <f t="shared" si="120"/>
        <v>15266</v>
      </c>
      <c r="D1839" s="164">
        <f>'Order Form'!$N$2</f>
        <v>0</v>
      </c>
      <c r="E1839" s="165">
        <f>'Order Form'!$N$11</f>
        <v>0</v>
      </c>
      <c r="F1839" s="165" t="str">
        <f>IF(ISBLANK('Order Form'!$N$12),"",'Order Form'!$N$12)</f>
        <v/>
      </c>
      <c r="G1839" s="165">
        <f t="shared" ca="1" si="123"/>
        <v>41493</v>
      </c>
      <c r="H1839" s="166">
        <f>'Order Form'!$N$13</f>
        <v>0</v>
      </c>
      <c r="I1839" s="169">
        <f>'Order Form'!F264</f>
        <v>13.5</v>
      </c>
      <c r="J1839" s="164">
        <f>'Order Form'!N264</f>
        <v>0</v>
      </c>
      <c r="K1839" s="164" t="str">
        <f t="shared" si="121"/>
        <v>F</v>
      </c>
      <c r="L1839" s="164">
        <f>IF('Pricing + Order Summary'!$O$13&gt;=5000,14,IF('Pricing + Order Summary'!$O$13&gt;=3500,15,IF('Pricing + Order Summary'!$O$13&gt;=2500,16,IF('Pricing + Order Summary'!$O$13&gt;=1000,23,21))))</f>
        <v>21</v>
      </c>
      <c r="M1839" s="164" t="str">
        <f t="shared" si="122"/>
        <v>SPR2014-4-0</v>
      </c>
    </row>
    <row r="1840" spans="1:13">
      <c r="A1840" s="167">
        <f>'Order Form'!A265</f>
        <v>15275</v>
      </c>
      <c r="B1840" s="167">
        <f>'Order Form'!A265</f>
        <v>15275</v>
      </c>
      <c r="C1840" s="168">
        <f t="shared" si="120"/>
        <v>15275</v>
      </c>
      <c r="D1840" s="164">
        <f>'Order Form'!$N$2</f>
        <v>0</v>
      </c>
      <c r="E1840" s="165">
        <f>'Order Form'!$N$11</f>
        <v>0</v>
      </c>
      <c r="F1840" s="165" t="str">
        <f>IF(ISBLANK('Order Form'!$N$12),"",'Order Form'!$N$12)</f>
        <v/>
      </c>
      <c r="G1840" s="165">
        <f t="shared" ca="1" si="123"/>
        <v>41493</v>
      </c>
      <c r="H1840" s="166">
        <f>'Order Form'!$N$13</f>
        <v>0</v>
      </c>
      <c r="I1840" s="169">
        <f>'Order Form'!F265</f>
        <v>13.5</v>
      </c>
      <c r="J1840" s="164">
        <f>'Order Form'!N265</f>
        <v>0</v>
      </c>
      <c r="K1840" s="164" t="str">
        <f t="shared" si="121"/>
        <v>F</v>
      </c>
      <c r="L1840" s="164">
        <f>IF('Pricing + Order Summary'!$O$13&gt;=5000,14,IF('Pricing + Order Summary'!$O$13&gt;=3500,15,IF('Pricing + Order Summary'!$O$13&gt;=2500,16,IF('Pricing + Order Summary'!$O$13&gt;=1000,23,21))))</f>
        <v>21</v>
      </c>
      <c r="M1840" s="164" t="str">
        <f t="shared" si="122"/>
        <v>SPR2014-4-0</v>
      </c>
    </row>
    <row r="1841" spans="1:13">
      <c r="A1841" s="167">
        <f>'Order Form'!A266</f>
        <v>15276</v>
      </c>
      <c r="B1841" s="167">
        <f>'Order Form'!A266</f>
        <v>15276</v>
      </c>
      <c r="C1841" s="168">
        <f t="shared" si="120"/>
        <v>15276</v>
      </c>
      <c r="D1841" s="164">
        <f>'Order Form'!$N$2</f>
        <v>0</v>
      </c>
      <c r="E1841" s="165">
        <f>'Order Form'!$N$11</f>
        <v>0</v>
      </c>
      <c r="F1841" s="165" t="str">
        <f>IF(ISBLANK('Order Form'!$N$12),"",'Order Form'!$N$12)</f>
        <v/>
      </c>
      <c r="G1841" s="165">
        <f t="shared" ca="1" si="123"/>
        <v>41493</v>
      </c>
      <c r="H1841" s="166">
        <f>'Order Form'!$N$13</f>
        <v>0</v>
      </c>
      <c r="I1841" s="169">
        <f>'Order Form'!F266</f>
        <v>13.5</v>
      </c>
      <c r="J1841" s="164">
        <f>'Order Form'!N266</f>
        <v>0</v>
      </c>
      <c r="K1841" s="164" t="str">
        <f t="shared" si="121"/>
        <v>F</v>
      </c>
      <c r="L1841" s="164">
        <f>IF('Pricing + Order Summary'!$O$13&gt;=5000,14,IF('Pricing + Order Summary'!$O$13&gt;=3500,15,IF('Pricing + Order Summary'!$O$13&gt;=2500,16,IF('Pricing + Order Summary'!$O$13&gt;=1000,23,21))))</f>
        <v>21</v>
      </c>
      <c r="M1841" s="164" t="str">
        <f t="shared" si="122"/>
        <v>SPR2014-4-0</v>
      </c>
    </row>
    <row r="1842" spans="1:13">
      <c r="A1842" s="167">
        <f>'Order Form'!A267</f>
        <v>15277</v>
      </c>
      <c r="B1842" s="167">
        <f>'Order Form'!A267</f>
        <v>15277</v>
      </c>
      <c r="C1842" s="168">
        <f t="shared" si="120"/>
        <v>15277</v>
      </c>
      <c r="D1842" s="164">
        <f>'Order Form'!$N$2</f>
        <v>0</v>
      </c>
      <c r="E1842" s="165">
        <f>'Order Form'!$N$11</f>
        <v>0</v>
      </c>
      <c r="F1842" s="165" t="str">
        <f>IF(ISBLANK('Order Form'!$N$12),"",'Order Form'!$N$12)</f>
        <v/>
      </c>
      <c r="G1842" s="165">
        <f t="shared" ca="1" si="123"/>
        <v>41493</v>
      </c>
      <c r="H1842" s="166">
        <f>'Order Form'!$N$13</f>
        <v>0</v>
      </c>
      <c r="I1842" s="169">
        <f>'Order Form'!F267</f>
        <v>13.5</v>
      </c>
      <c r="J1842" s="164">
        <f>'Order Form'!N267</f>
        <v>0</v>
      </c>
      <c r="K1842" s="164" t="str">
        <f t="shared" si="121"/>
        <v>F</v>
      </c>
      <c r="L1842" s="164">
        <f>IF('Pricing + Order Summary'!$O$13&gt;=5000,14,IF('Pricing + Order Summary'!$O$13&gt;=3500,15,IF('Pricing + Order Summary'!$O$13&gt;=2500,16,IF('Pricing + Order Summary'!$O$13&gt;=1000,23,21))))</f>
        <v>21</v>
      </c>
      <c r="M1842" s="164" t="str">
        <f t="shared" si="122"/>
        <v>SPR2014-4-0</v>
      </c>
    </row>
    <row r="1843" spans="1:13">
      <c r="A1843" s="167">
        <f>'Order Form'!A268</f>
        <v>15278</v>
      </c>
      <c r="B1843" s="167">
        <f>'Order Form'!A268</f>
        <v>15278</v>
      </c>
      <c r="C1843" s="168">
        <f t="shared" si="120"/>
        <v>15278</v>
      </c>
      <c r="D1843" s="164">
        <f>'Order Form'!$N$2</f>
        <v>0</v>
      </c>
      <c r="E1843" s="165">
        <f>'Order Form'!$N$11</f>
        <v>0</v>
      </c>
      <c r="F1843" s="165" t="str">
        <f>IF(ISBLANK('Order Form'!$N$12),"",'Order Form'!$N$12)</f>
        <v/>
      </c>
      <c r="G1843" s="165">
        <f t="shared" ca="1" si="123"/>
        <v>41493</v>
      </c>
      <c r="H1843" s="166">
        <f>'Order Form'!$N$13</f>
        <v>0</v>
      </c>
      <c r="I1843" s="169">
        <f>'Order Form'!F268</f>
        <v>13.5</v>
      </c>
      <c r="J1843" s="164">
        <f>'Order Form'!N268</f>
        <v>0</v>
      </c>
      <c r="K1843" s="164" t="str">
        <f t="shared" si="121"/>
        <v>F</v>
      </c>
      <c r="L1843" s="164">
        <f>IF('Pricing + Order Summary'!$O$13&gt;=5000,14,IF('Pricing + Order Summary'!$O$13&gt;=3500,15,IF('Pricing + Order Summary'!$O$13&gt;=2500,16,IF('Pricing + Order Summary'!$O$13&gt;=1000,23,21))))</f>
        <v>21</v>
      </c>
      <c r="M1843" s="164" t="str">
        <f t="shared" si="122"/>
        <v>SPR2014-4-0</v>
      </c>
    </row>
    <row r="1844" spans="1:13">
      <c r="A1844" s="167">
        <f>'Order Form'!A269</f>
        <v>15214</v>
      </c>
      <c r="B1844" s="167">
        <f>'Order Form'!A269</f>
        <v>15214</v>
      </c>
      <c r="C1844" s="168">
        <f t="shared" si="120"/>
        <v>15214</v>
      </c>
      <c r="D1844" s="164">
        <f>'Order Form'!$N$2</f>
        <v>0</v>
      </c>
      <c r="E1844" s="165">
        <f>'Order Form'!$N$11</f>
        <v>0</v>
      </c>
      <c r="F1844" s="165" t="str">
        <f>IF(ISBLANK('Order Form'!$N$12),"",'Order Form'!$N$12)</f>
        <v/>
      </c>
      <c r="G1844" s="165">
        <f t="shared" ca="1" si="123"/>
        <v>41493</v>
      </c>
      <c r="H1844" s="166">
        <f>'Order Form'!$N$13</f>
        <v>0</v>
      </c>
      <c r="I1844" s="169">
        <f>'Order Form'!F269</f>
        <v>13.5</v>
      </c>
      <c r="J1844" s="164">
        <f>'Order Form'!N269</f>
        <v>0</v>
      </c>
      <c r="K1844" s="164" t="str">
        <f t="shared" si="121"/>
        <v>F</v>
      </c>
      <c r="L1844" s="164">
        <f>IF('Pricing + Order Summary'!$O$13&gt;=5000,14,IF('Pricing + Order Summary'!$O$13&gt;=3500,15,IF('Pricing + Order Summary'!$O$13&gt;=2500,16,IF('Pricing + Order Summary'!$O$13&gt;=1000,23,21))))</f>
        <v>21</v>
      </c>
      <c r="M1844" s="164" t="str">
        <f t="shared" si="122"/>
        <v>SPR2014-4-0</v>
      </c>
    </row>
    <row r="1845" spans="1:13">
      <c r="A1845" s="167">
        <f>'Order Form'!A270</f>
        <v>15215</v>
      </c>
      <c r="B1845" s="167">
        <f>'Order Form'!A270</f>
        <v>15215</v>
      </c>
      <c r="C1845" s="168">
        <f t="shared" si="120"/>
        <v>15215</v>
      </c>
      <c r="D1845" s="164">
        <f>'Order Form'!$N$2</f>
        <v>0</v>
      </c>
      <c r="E1845" s="165">
        <f>'Order Form'!$N$11</f>
        <v>0</v>
      </c>
      <c r="F1845" s="165" t="str">
        <f>IF(ISBLANK('Order Form'!$N$12),"",'Order Form'!$N$12)</f>
        <v/>
      </c>
      <c r="G1845" s="165">
        <f t="shared" ca="1" si="123"/>
        <v>41493</v>
      </c>
      <c r="H1845" s="166">
        <f>'Order Form'!$N$13</f>
        <v>0</v>
      </c>
      <c r="I1845" s="169">
        <f>'Order Form'!F270</f>
        <v>13.5</v>
      </c>
      <c r="J1845" s="164">
        <f>'Order Form'!N270</f>
        <v>0</v>
      </c>
      <c r="K1845" s="164" t="str">
        <f t="shared" si="121"/>
        <v>F</v>
      </c>
      <c r="L1845" s="164">
        <f>IF('Pricing + Order Summary'!$O$13&gt;=5000,14,IF('Pricing + Order Summary'!$O$13&gt;=3500,15,IF('Pricing + Order Summary'!$O$13&gt;=2500,16,IF('Pricing + Order Summary'!$O$13&gt;=1000,23,21))))</f>
        <v>21</v>
      </c>
      <c r="M1845" s="164" t="str">
        <f t="shared" si="122"/>
        <v>SPR2014-4-0</v>
      </c>
    </row>
    <row r="1846" spans="1:13">
      <c r="A1846" s="167">
        <f>'Order Form'!A271</f>
        <v>15216</v>
      </c>
      <c r="B1846" s="167">
        <f>'Order Form'!A271</f>
        <v>15216</v>
      </c>
      <c r="C1846" s="168">
        <f t="shared" si="120"/>
        <v>15216</v>
      </c>
      <c r="D1846" s="164">
        <f>'Order Form'!$N$2</f>
        <v>0</v>
      </c>
      <c r="E1846" s="165">
        <f>'Order Form'!$N$11</f>
        <v>0</v>
      </c>
      <c r="F1846" s="165" t="str">
        <f>IF(ISBLANK('Order Form'!$N$12),"",'Order Form'!$N$12)</f>
        <v/>
      </c>
      <c r="G1846" s="165">
        <f t="shared" ca="1" si="123"/>
        <v>41493</v>
      </c>
      <c r="H1846" s="166">
        <f>'Order Form'!$N$13</f>
        <v>0</v>
      </c>
      <c r="I1846" s="169">
        <f>'Order Form'!F271</f>
        <v>13.5</v>
      </c>
      <c r="J1846" s="164">
        <f>'Order Form'!N271</f>
        <v>0</v>
      </c>
      <c r="K1846" s="164" t="str">
        <f t="shared" si="121"/>
        <v>F</v>
      </c>
      <c r="L1846" s="164">
        <f>IF('Pricing + Order Summary'!$O$13&gt;=5000,14,IF('Pricing + Order Summary'!$O$13&gt;=3500,15,IF('Pricing + Order Summary'!$O$13&gt;=2500,16,IF('Pricing + Order Summary'!$O$13&gt;=1000,23,21))))</f>
        <v>21</v>
      </c>
      <c r="M1846" s="164" t="str">
        <f t="shared" si="122"/>
        <v>SPR2014-4-0</v>
      </c>
    </row>
    <row r="1847" spans="1:13">
      <c r="A1847" s="167">
        <f>'Order Form'!A272</f>
        <v>15217</v>
      </c>
      <c r="B1847" s="167">
        <f>'Order Form'!A272</f>
        <v>15217</v>
      </c>
      <c r="C1847" s="168">
        <f t="shared" si="120"/>
        <v>15217</v>
      </c>
      <c r="D1847" s="164">
        <f>'Order Form'!$N$2</f>
        <v>0</v>
      </c>
      <c r="E1847" s="165">
        <f>'Order Form'!$N$11</f>
        <v>0</v>
      </c>
      <c r="F1847" s="165" t="str">
        <f>IF(ISBLANK('Order Form'!$N$12),"",'Order Form'!$N$12)</f>
        <v/>
      </c>
      <c r="G1847" s="165">
        <f t="shared" ca="1" si="123"/>
        <v>41493</v>
      </c>
      <c r="H1847" s="166">
        <f>'Order Form'!$N$13</f>
        <v>0</v>
      </c>
      <c r="I1847" s="169">
        <f>'Order Form'!F272</f>
        <v>13.5</v>
      </c>
      <c r="J1847" s="164">
        <f>'Order Form'!N272</f>
        <v>0</v>
      </c>
      <c r="K1847" s="164" t="str">
        <f t="shared" si="121"/>
        <v>F</v>
      </c>
      <c r="L1847" s="164">
        <f>IF('Pricing + Order Summary'!$O$13&gt;=5000,14,IF('Pricing + Order Summary'!$O$13&gt;=3500,15,IF('Pricing + Order Summary'!$O$13&gt;=2500,16,IF('Pricing + Order Summary'!$O$13&gt;=1000,23,21))))</f>
        <v>21</v>
      </c>
      <c r="M1847" s="164" t="str">
        <f t="shared" si="122"/>
        <v>SPR2014-4-0</v>
      </c>
    </row>
    <row r="1848" spans="1:13">
      <c r="A1848" s="167">
        <f>'Order Form'!A273</f>
        <v>15218</v>
      </c>
      <c r="B1848" s="167">
        <f>'Order Form'!A273</f>
        <v>15218</v>
      </c>
      <c r="C1848" s="168">
        <f t="shared" si="120"/>
        <v>15218</v>
      </c>
      <c r="D1848" s="164">
        <f>'Order Form'!$N$2</f>
        <v>0</v>
      </c>
      <c r="E1848" s="165">
        <f>'Order Form'!$N$11</f>
        <v>0</v>
      </c>
      <c r="F1848" s="165" t="str">
        <f>IF(ISBLANK('Order Form'!$N$12),"",'Order Form'!$N$12)</f>
        <v/>
      </c>
      <c r="G1848" s="165">
        <f t="shared" ca="1" si="123"/>
        <v>41493</v>
      </c>
      <c r="H1848" s="166">
        <f>'Order Form'!$N$13</f>
        <v>0</v>
      </c>
      <c r="I1848" s="169">
        <f>'Order Form'!F273</f>
        <v>13.5</v>
      </c>
      <c r="J1848" s="164">
        <f>'Order Form'!N273</f>
        <v>0</v>
      </c>
      <c r="K1848" s="164" t="str">
        <f t="shared" si="121"/>
        <v>F</v>
      </c>
      <c r="L1848" s="164">
        <f>IF('Pricing + Order Summary'!$O$13&gt;=5000,14,IF('Pricing + Order Summary'!$O$13&gt;=3500,15,IF('Pricing + Order Summary'!$O$13&gt;=2500,16,IF('Pricing + Order Summary'!$O$13&gt;=1000,23,21))))</f>
        <v>21</v>
      </c>
      <c r="M1848" s="164" t="str">
        <f t="shared" si="122"/>
        <v>SPR2014-4-0</v>
      </c>
    </row>
    <row r="1849" spans="1:13">
      <c r="A1849" s="167">
        <f>'Order Form'!A274</f>
        <v>15219</v>
      </c>
      <c r="B1849" s="167">
        <f>'Order Form'!A274</f>
        <v>15219</v>
      </c>
      <c r="C1849" s="168">
        <f t="shared" ref="C1849:C1912" si="124">IF(B1849=0,A1849,B1849)</f>
        <v>15219</v>
      </c>
      <c r="D1849" s="164">
        <f>'Order Form'!$N$2</f>
        <v>0</v>
      </c>
      <c r="E1849" s="165">
        <f>'Order Form'!$N$11</f>
        <v>0</v>
      </c>
      <c r="F1849" s="165" t="str">
        <f>IF(ISBLANK('Order Form'!$N$12),"",'Order Form'!$N$12)</f>
        <v/>
      </c>
      <c r="G1849" s="165">
        <f t="shared" ca="1" si="123"/>
        <v>41493</v>
      </c>
      <c r="H1849" s="166">
        <f>'Order Form'!$N$13</f>
        <v>0</v>
      </c>
      <c r="I1849" s="169">
        <f>'Order Form'!F274</f>
        <v>13.5</v>
      </c>
      <c r="J1849" s="164">
        <f>'Order Form'!N274</f>
        <v>0</v>
      </c>
      <c r="K1849" s="164" t="str">
        <f t="shared" ref="K1849:K1912" si="125">IF(J1849=0,"F","T")</f>
        <v>F</v>
      </c>
      <c r="L1849" s="164">
        <f>IF('Pricing + Order Summary'!$O$13&gt;=5000,14,IF('Pricing + Order Summary'!$O$13&gt;=3500,15,IF('Pricing + Order Summary'!$O$13&gt;=2500,16,IF('Pricing + Order Summary'!$O$13&gt;=1000,23,21))))</f>
        <v>21</v>
      </c>
      <c r="M1849" s="164" t="str">
        <f t="shared" ref="M1849:M1912" si="126">"SPR2014"&amp;"-4-"&amp;D1849</f>
        <v>SPR2014-4-0</v>
      </c>
    </row>
    <row r="1850" spans="1:13">
      <c r="A1850" s="167">
        <f>'Order Form'!A275</f>
        <v>15220</v>
      </c>
      <c r="B1850" s="167">
        <f>'Order Form'!A275</f>
        <v>15220</v>
      </c>
      <c r="C1850" s="168">
        <f t="shared" si="124"/>
        <v>15220</v>
      </c>
      <c r="D1850" s="164">
        <f>'Order Form'!$N$2</f>
        <v>0</v>
      </c>
      <c r="E1850" s="165">
        <f>'Order Form'!$N$11</f>
        <v>0</v>
      </c>
      <c r="F1850" s="165" t="str">
        <f>IF(ISBLANK('Order Form'!$N$12),"",'Order Form'!$N$12)</f>
        <v/>
      </c>
      <c r="G1850" s="165">
        <f t="shared" ca="1" si="123"/>
        <v>41493</v>
      </c>
      <c r="H1850" s="166">
        <f>'Order Form'!$N$13</f>
        <v>0</v>
      </c>
      <c r="I1850" s="169">
        <f>'Order Form'!F275</f>
        <v>13.5</v>
      </c>
      <c r="J1850" s="164">
        <f>'Order Form'!N275</f>
        <v>0</v>
      </c>
      <c r="K1850" s="164" t="str">
        <f t="shared" si="125"/>
        <v>F</v>
      </c>
      <c r="L1850" s="164">
        <f>IF('Pricing + Order Summary'!$O$13&gt;=5000,14,IF('Pricing + Order Summary'!$O$13&gt;=3500,15,IF('Pricing + Order Summary'!$O$13&gt;=2500,16,IF('Pricing + Order Summary'!$O$13&gt;=1000,23,21))))</f>
        <v>21</v>
      </c>
      <c r="M1850" s="164" t="str">
        <f t="shared" si="126"/>
        <v>SPR2014-4-0</v>
      </c>
    </row>
    <row r="1851" spans="1:13">
      <c r="A1851" s="167">
        <f>'Order Form'!A276</f>
        <v>15221</v>
      </c>
      <c r="B1851" s="167">
        <f>'Order Form'!A276</f>
        <v>15221</v>
      </c>
      <c r="C1851" s="168">
        <f t="shared" si="124"/>
        <v>15221</v>
      </c>
      <c r="D1851" s="164">
        <f>'Order Form'!$N$2</f>
        <v>0</v>
      </c>
      <c r="E1851" s="165">
        <f>'Order Form'!$N$11</f>
        <v>0</v>
      </c>
      <c r="F1851" s="165" t="str">
        <f>IF(ISBLANK('Order Form'!$N$12),"",'Order Form'!$N$12)</f>
        <v/>
      </c>
      <c r="G1851" s="165">
        <f t="shared" ca="1" si="123"/>
        <v>41493</v>
      </c>
      <c r="H1851" s="166">
        <f>'Order Form'!$N$13</f>
        <v>0</v>
      </c>
      <c r="I1851" s="169">
        <f>'Order Form'!F276</f>
        <v>13.5</v>
      </c>
      <c r="J1851" s="164">
        <f>'Order Form'!N276</f>
        <v>0</v>
      </c>
      <c r="K1851" s="164" t="str">
        <f t="shared" si="125"/>
        <v>F</v>
      </c>
      <c r="L1851" s="164">
        <f>IF('Pricing + Order Summary'!$O$13&gt;=5000,14,IF('Pricing + Order Summary'!$O$13&gt;=3500,15,IF('Pricing + Order Summary'!$O$13&gt;=2500,16,IF('Pricing + Order Summary'!$O$13&gt;=1000,23,21))))</f>
        <v>21</v>
      </c>
      <c r="M1851" s="164" t="str">
        <f t="shared" si="126"/>
        <v>SPR2014-4-0</v>
      </c>
    </row>
    <row r="1852" spans="1:13">
      <c r="A1852" s="167">
        <f>'Order Form'!A277</f>
        <v>15245</v>
      </c>
      <c r="B1852" s="167">
        <f>'Order Form'!A277</f>
        <v>15245</v>
      </c>
      <c r="C1852" s="168">
        <f t="shared" si="124"/>
        <v>15245</v>
      </c>
      <c r="D1852" s="164">
        <f>'Order Form'!$N$2</f>
        <v>0</v>
      </c>
      <c r="E1852" s="165">
        <f>'Order Form'!$N$11</f>
        <v>0</v>
      </c>
      <c r="F1852" s="165" t="str">
        <f>IF(ISBLANK('Order Form'!$N$12),"",'Order Form'!$N$12)</f>
        <v/>
      </c>
      <c r="G1852" s="165">
        <f t="shared" ca="1" si="123"/>
        <v>41493</v>
      </c>
      <c r="H1852" s="166">
        <f>'Order Form'!$N$13</f>
        <v>0</v>
      </c>
      <c r="I1852" s="169">
        <f>'Order Form'!F277</f>
        <v>17.5</v>
      </c>
      <c r="J1852" s="164">
        <f>'Order Form'!N277</f>
        <v>0</v>
      </c>
      <c r="K1852" s="164" t="str">
        <f t="shared" si="125"/>
        <v>F</v>
      </c>
      <c r="L1852" s="164">
        <f>IF('Pricing + Order Summary'!$O$13&gt;=5000,14,IF('Pricing + Order Summary'!$O$13&gt;=3500,15,IF('Pricing + Order Summary'!$O$13&gt;=2500,16,IF('Pricing + Order Summary'!$O$13&gt;=1000,23,21))))</f>
        <v>21</v>
      </c>
      <c r="M1852" s="164" t="str">
        <f t="shared" si="126"/>
        <v>SPR2014-4-0</v>
      </c>
    </row>
    <row r="1853" spans="1:13">
      <c r="A1853" s="167">
        <f>'Order Form'!A278</f>
        <v>15246</v>
      </c>
      <c r="B1853" s="167">
        <f>'Order Form'!A278</f>
        <v>15246</v>
      </c>
      <c r="C1853" s="168">
        <f t="shared" si="124"/>
        <v>15246</v>
      </c>
      <c r="D1853" s="164">
        <f>'Order Form'!$N$2</f>
        <v>0</v>
      </c>
      <c r="E1853" s="165">
        <f>'Order Form'!$N$11</f>
        <v>0</v>
      </c>
      <c r="F1853" s="165" t="str">
        <f>IF(ISBLANK('Order Form'!$N$12),"",'Order Form'!$N$12)</f>
        <v/>
      </c>
      <c r="G1853" s="165">
        <f t="shared" ca="1" si="123"/>
        <v>41493</v>
      </c>
      <c r="H1853" s="166">
        <f>'Order Form'!$N$13</f>
        <v>0</v>
      </c>
      <c r="I1853" s="169">
        <f>'Order Form'!F278</f>
        <v>17.5</v>
      </c>
      <c r="J1853" s="164">
        <f>'Order Form'!N278</f>
        <v>0</v>
      </c>
      <c r="K1853" s="164" t="str">
        <f t="shared" si="125"/>
        <v>F</v>
      </c>
      <c r="L1853" s="164">
        <f>IF('Pricing + Order Summary'!$O$13&gt;=5000,14,IF('Pricing + Order Summary'!$O$13&gt;=3500,15,IF('Pricing + Order Summary'!$O$13&gt;=2500,16,IF('Pricing + Order Summary'!$O$13&gt;=1000,23,21))))</f>
        <v>21</v>
      </c>
      <c r="M1853" s="164" t="str">
        <f t="shared" si="126"/>
        <v>SPR2014-4-0</v>
      </c>
    </row>
    <row r="1854" spans="1:13">
      <c r="A1854" s="167">
        <f>'Order Form'!A279</f>
        <v>15247</v>
      </c>
      <c r="B1854" s="167">
        <f>'Order Form'!A279</f>
        <v>15247</v>
      </c>
      <c r="C1854" s="168">
        <f t="shared" si="124"/>
        <v>15247</v>
      </c>
      <c r="D1854" s="164">
        <f>'Order Form'!$N$2</f>
        <v>0</v>
      </c>
      <c r="E1854" s="165">
        <f>'Order Form'!$N$11</f>
        <v>0</v>
      </c>
      <c r="F1854" s="165" t="str">
        <f>IF(ISBLANK('Order Form'!$N$12),"",'Order Form'!$N$12)</f>
        <v/>
      </c>
      <c r="G1854" s="165">
        <f t="shared" ca="1" si="123"/>
        <v>41493</v>
      </c>
      <c r="H1854" s="166">
        <f>'Order Form'!$N$13</f>
        <v>0</v>
      </c>
      <c r="I1854" s="169">
        <f>'Order Form'!F279</f>
        <v>17.5</v>
      </c>
      <c r="J1854" s="164">
        <f>'Order Form'!N279</f>
        <v>0</v>
      </c>
      <c r="K1854" s="164" t="str">
        <f t="shared" si="125"/>
        <v>F</v>
      </c>
      <c r="L1854" s="164">
        <f>IF('Pricing + Order Summary'!$O$13&gt;=5000,14,IF('Pricing + Order Summary'!$O$13&gt;=3500,15,IF('Pricing + Order Summary'!$O$13&gt;=2500,16,IF('Pricing + Order Summary'!$O$13&gt;=1000,23,21))))</f>
        <v>21</v>
      </c>
      <c r="M1854" s="164" t="str">
        <f t="shared" si="126"/>
        <v>SPR2014-4-0</v>
      </c>
    </row>
    <row r="1855" spans="1:13">
      <c r="A1855" s="167">
        <f>'Order Form'!A280</f>
        <v>15248</v>
      </c>
      <c r="B1855" s="167">
        <f>'Order Form'!A280</f>
        <v>15248</v>
      </c>
      <c r="C1855" s="168">
        <f t="shared" si="124"/>
        <v>15248</v>
      </c>
      <c r="D1855" s="164">
        <f>'Order Form'!$N$2</f>
        <v>0</v>
      </c>
      <c r="E1855" s="165">
        <f>'Order Form'!$N$11</f>
        <v>0</v>
      </c>
      <c r="F1855" s="165" t="str">
        <f>IF(ISBLANK('Order Form'!$N$12),"",'Order Form'!$N$12)</f>
        <v/>
      </c>
      <c r="G1855" s="165">
        <f t="shared" ca="1" si="123"/>
        <v>41493</v>
      </c>
      <c r="H1855" s="166">
        <f>'Order Form'!$N$13</f>
        <v>0</v>
      </c>
      <c r="I1855" s="169">
        <f>'Order Form'!F280</f>
        <v>17.5</v>
      </c>
      <c r="J1855" s="164">
        <f>'Order Form'!N280</f>
        <v>0</v>
      </c>
      <c r="K1855" s="164" t="str">
        <f t="shared" si="125"/>
        <v>F</v>
      </c>
      <c r="L1855" s="164">
        <f>IF('Pricing + Order Summary'!$O$13&gt;=5000,14,IF('Pricing + Order Summary'!$O$13&gt;=3500,15,IF('Pricing + Order Summary'!$O$13&gt;=2500,16,IF('Pricing + Order Summary'!$O$13&gt;=1000,23,21))))</f>
        <v>21</v>
      </c>
      <c r="M1855" s="164" t="str">
        <f t="shared" si="126"/>
        <v>SPR2014-4-0</v>
      </c>
    </row>
    <row r="1856" spans="1:13">
      <c r="A1856" s="167">
        <f>'Order Form'!A281</f>
        <v>15241</v>
      </c>
      <c r="B1856" s="167">
        <f>'Order Form'!A281</f>
        <v>15241</v>
      </c>
      <c r="C1856" s="168">
        <f t="shared" si="124"/>
        <v>15241</v>
      </c>
      <c r="D1856" s="164">
        <f>'Order Form'!$N$2</f>
        <v>0</v>
      </c>
      <c r="E1856" s="165">
        <f>'Order Form'!$N$11</f>
        <v>0</v>
      </c>
      <c r="F1856" s="165" t="str">
        <f>IF(ISBLANK('Order Form'!$N$12),"",'Order Form'!$N$12)</f>
        <v/>
      </c>
      <c r="G1856" s="165">
        <f t="shared" ca="1" si="123"/>
        <v>41493</v>
      </c>
      <c r="H1856" s="166">
        <f>'Order Form'!$N$13</f>
        <v>0</v>
      </c>
      <c r="I1856" s="169">
        <f>'Order Form'!F281</f>
        <v>17.5</v>
      </c>
      <c r="J1856" s="164">
        <f>'Order Form'!N281</f>
        <v>0</v>
      </c>
      <c r="K1856" s="164" t="str">
        <f t="shared" si="125"/>
        <v>F</v>
      </c>
      <c r="L1856" s="164">
        <f>IF('Pricing + Order Summary'!$O$13&gt;=5000,14,IF('Pricing + Order Summary'!$O$13&gt;=3500,15,IF('Pricing + Order Summary'!$O$13&gt;=2500,16,IF('Pricing + Order Summary'!$O$13&gt;=1000,23,21))))</f>
        <v>21</v>
      </c>
      <c r="M1856" s="164" t="str">
        <f t="shared" si="126"/>
        <v>SPR2014-4-0</v>
      </c>
    </row>
    <row r="1857" spans="1:13">
      <c r="A1857" s="167">
        <f>'Order Form'!A282</f>
        <v>15242</v>
      </c>
      <c r="B1857" s="167">
        <f>'Order Form'!A282</f>
        <v>15242</v>
      </c>
      <c r="C1857" s="168">
        <f t="shared" si="124"/>
        <v>15242</v>
      </c>
      <c r="D1857" s="164">
        <f>'Order Form'!$N$2</f>
        <v>0</v>
      </c>
      <c r="E1857" s="165">
        <f>'Order Form'!$N$11</f>
        <v>0</v>
      </c>
      <c r="F1857" s="165" t="str">
        <f>IF(ISBLANK('Order Form'!$N$12),"",'Order Form'!$N$12)</f>
        <v/>
      </c>
      <c r="G1857" s="165">
        <f t="shared" ca="1" si="123"/>
        <v>41493</v>
      </c>
      <c r="H1857" s="166">
        <f>'Order Form'!$N$13</f>
        <v>0</v>
      </c>
      <c r="I1857" s="169">
        <f>'Order Form'!F282</f>
        <v>17.5</v>
      </c>
      <c r="J1857" s="164">
        <f>'Order Form'!N282</f>
        <v>0</v>
      </c>
      <c r="K1857" s="164" t="str">
        <f t="shared" si="125"/>
        <v>F</v>
      </c>
      <c r="L1857" s="164">
        <f>IF('Pricing + Order Summary'!$O$13&gt;=5000,14,IF('Pricing + Order Summary'!$O$13&gt;=3500,15,IF('Pricing + Order Summary'!$O$13&gt;=2500,16,IF('Pricing + Order Summary'!$O$13&gt;=1000,23,21))))</f>
        <v>21</v>
      </c>
      <c r="M1857" s="164" t="str">
        <f t="shared" si="126"/>
        <v>SPR2014-4-0</v>
      </c>
    </row>
    <row r="1858" spans="1:13">
      <c r="A1858" s="167">
        <f>'Order Form'!A283</f>
        <v>15243</v>
      </c>
      <c r="B1858" s="167">
        <f>'Order Form'!A283</f>
        <v>15243</v>
      </c>
      <c r="C1858" s="168">
        <f t="shared" si="124"/>
        <v>15243</v>
      </c>
      <c r="D1858" s="164">
        <f>'Order Form'!$N$2</f>
        <v>0</v>
      </c>
      <c r="E1858" s="165">
        <f>'Order Form'!$N$11</f>
        <v>0</v>
      </c>
      <c r="F1858" s="165" t="str">
        <f>IF(ISBLANK('Order Form'!$N$12),"",'Order Form'!$N$12)</f>
        <v/>
      </c>
      <c r="G1858" s="165">
        <f t="shared" ref="G1858:G1921" ca="1" si="127">TODAY()</f>
        <v>41493</v>
      </c>
      <c r="H1858" s="166">
        <f>'Order Form'!$N$13</f>
        <v>0</v>
      </c>
      <c r="I1858" s="169">
        <f>'Order Form'!F283</f>
        <v>17.5</v>
      </c>
      <c r="J1858" s="164">
        <f>'Order Form'!N283</f>
        <v>0</v>
      </c>
      <c r="K1858" s="164" t="str">
        <f t="shared" si="125"/>
        <v>F</v>
      </c>
      <c r="L1858" s="164">
        <f>IF('Pricing + Order Summary'!$O$13&gt;=5000,14,IF('Pricing + Order Summary'!$O$13&gt;=3500,15,IF('Pricing + Order Summary'!$O$13&gt;=2500,16,IF('Pricing + Order Summary'!$O$13&gt;=1000,23,21))))</f>
        <v>21</v>
      </c>
      <c r="M1858" s="164" t="str">
        <f t="shared" si="126"/>
        <v>SPR2014-4-0</v>
      </c>
    </row>
    <row r="1859" spans="1:13">
      <c r="A1859" s="167">
        <f>'Order Form'!A284</f>
        <v>15244</v>
      </c>
      <c r="B1859" s="167">
        <f>'Order Form'!A284</f>
        <v>15244</v>
      </c>
      <c r="C1859" s="168">
        <f t="shared" si="124"/>
        <v>15244</v>
      </c>
      <c r="D1859" s="164">
        <f>'Order Form'!$N$2</f>
        <v>0</v>
      </c>
      <c r="E1859" s="165">
        <f>'Order Form'!$N$11</f>
        <v>0</v>
      </c>
      <c r="F1859" s="165" t="str">
        <f>IF(ISBLANK('Order Form'!$N$12),"",'Order Form'!$N$12)</f>
        <v/>
      </c>
      <c r="G1859" s="165">
        <f t="shared" ca="1" si="127"/>
        <v>41493</v>
      </c>
      <c r="H1859" s="166">
        <f>'Order Form'!$N$13</f>
        <v>0</v>
      </c>
      <c r="I1859" s="169">
        <f>'Order Form'!F284</f>
        <v>17.5</v>
      </c>
      <c r="J1859" s="164">
        <f>'Order Form'!N284</f>
        <v>0</v>
      </c>
      <c r="K1859" s="164" t="str">
        <f t="shared" si="125"/>
        <v>F</v>
      </c>
      <c r="L1859" s="164">
        <f>IF('Pricing + Order Summary'!$O$13&gt;=5000,14,IF('Pricing + Order Summary'!$O$13&gt;=3500,15,IF('Pricing + Order Summary'!$O$13&gt;=2500,16,IF('Pricing + Order Summary'!$O$13&gt;=1000,23,21))))</f>
        <v>21</v>
      </c>
      <c r="M1859" s="164" t="str">
        <f t="shared" si="126"/>
        <v>SPR2014-4-0</v>
      </c>
    </row>
    <row r="1860" spans="1:13">
      <c r="A1860" s="167">
        <f>'Order Form'!A285</f>
        <v>15233</v>
      </c>
      <c r="B1860" s="167">
        <f>'Order Form'!A285</f>
        <v>15233</v>
      </c>
      <c r="C1860" s="168">
        <f t="shared" si="124"/>
        <v>15233</v>
      </c>
      <c r="D1860" s="164">
        <f>'Order Form'!$N$2</f>
        <v>0</v>
      </c>
      <c r="E1860" s="165">
        <f>'Order Form'!$N$11</f>
        <v>0</v>
      </c>
      <c r="F1860" s="165" t="str">
        <f>IF(ISBLANK('Order Form'!$N$12),"",'Order Form'!$N$12)</f>
        <v/>
      </c>
      <c r="G1860" s="165">
        <f t="shared" ca="1" si="127"/>
        <v>41493</v>
      </c>
      <c r="H1860" s="166">
        <f>'Order Form'!$N$13</f>
        <v>0</v>
      </c>
      <c r="I1860" s="169">
        <f>'Order Form'!F285</f>
        <v>17.5</v>
      </c>
      <c r="J1860" s="164">
        <f>'Order Form'!N285</f>
        <v>0</v>
      </c>
      <c r="K1860" s="164" t="str">
        <f t="shared" si="125"/>
        <v>F</v>
      </c>
      <c r="L1860" s="164">
        <f>IF('Pricing + Order Summary'!$O$13&gt;=5000,14,IF('Pricing + Order Summary'!$O$13&gt;=3500,15,IF('Pricing + Order Summary'!$O$13&gt;=2500,16,IF('Pricing + Order Summary'!$O$13&gt;=1000,23,21))))</f>
        <v>21</v>
      </c>
      <c r="M1860" s="164" t="str">
        <f t="shared" si="126"/>
        <v>SPR2014-4-0</v>
      </c>
    </row>
    <row r="1861" spans="1:13">
      <c r="A1861" s="167">
        <f>'Order Form'!A286</f>
        <v>15234</v>
      </c>
      <c r="B1861" s="167">
        <f>'Order Form'!A286</f>
        <v>15234</v>
      </c>
      <c r="C1861" s="168">
        <f t="shared" si="124"/>
        <v>15234</v>
      </c>
      <c r="D1861" s="164">
        <f>'Order Form'!$N$2</f>
        <v>0</v>
      </c>
      <c r="E1861" s="165">
        <f>'Order Form'!$N$11</f>
        <v>0</v>
      </c>
      <c r="F1861" s="165" t="str">
        <f>IF(ISBLANK('Order Form'!$N$12),"",'Order Form'!$N$12)</f>
        <v/>
      </c>
      <c r="G1861" s="165">
        <f t="shared" ca="1" si="127"/>
        <v>41493</v>
      </c>
      <c r="H1861" s="166">
        <f>'Order Form'!$N$13</f>
        <v>0</v>
      </c>
      <c r="I1861" s="169">
        <f>'Order Form'!F286</f>
        <v>17.5</v>
      </c>
      <c r="J1861" s="164">
        <f>'Order Form'!N286</f>
        <v>0</v>
      </c>
      <c r="K1861" s="164" t="str">
        <f t="shared" si="125"/>
        <v>F</v>
      </c>
      <c r="L1861" s="164">
        <f>IF('Pricing + Order Summary'!$O$13&gt;=5000,14,IF('Pricing + Order Summary'!$O$13&gt;=3500,15,IF('Pricing + Order Summary'!$O$13&gt;=2500,16,IF('Pricing + Order Summary'!$O$13&gt;=1000,23,21))))</f>
        <v>21</v>
      </c>
      <c r="M1861" s="164" t="str">
        <f t="shared" si="126"/>
        <v>SPR2014-4-0</v>
      </c>
    </row>
    <row r="1862" spans="1:13">
      <c r="A1862" s="167">
        <f>'Order Form'!A287</f>
        <v>15235</v>
      </c>
      <c r="B1862" s="167">
        <f>'Order Form'!A287</f>
        <v>15235</v>
      </c>
      <c r="C1862" s="168">
        <f t="shared" si="124"/>
        <v>15235</v>
      </c>
      <c r="D1862" s="164">
        <f>'Order Form'!$N$2</f>
        <v>0</v>
      </c>
      <c r="E1862" s="165">
        <f>'Order Form'!$N$11</f>
        <v>0</v>
      </c>
      <c r="F1862" s="165" t="str">
        <f>IF(ISBLANK('Order Form'!$N$12),"",'Order Form'!$N$12)</f>
        <v/>
      </c>
      <c r="G1862" s="165">
        <f t="shared" ca="1" si="127"/>
        <v>41493</v>
      </c>
      <c r="H1862" s="166">
        <f>'Order Form'!$N$13</f>
        <v>0</v>
      </c>
      <c r="I1862" s="169">
        <f>'Order Form'!F287</f>
        <v>17.5</v>
      </c>
      <c r="J1862" s="164">
        <f>'Order Form'!N287</f>
        <v>0</v>
      </c>
      <c r="K1862" s="164" t="str">
        <f t="shared" si="125"/>
        <v>F</v>
      </c>
      <c r="L1862" s="164">
        <f>IF('Pricing + Order Summary'!$O$13&gt;=5000,14,IF('Pricing + Order Summary'!$O$13&gt;=3500,15,IF('Pricing + Order Summary'!$O$13&gt;=2500,16,IF('Pricing + Order Summary'!$O$13&gt;=1000,23,21))))</f>
        <v>21</v>
      </c>
      <c r="M1862" s="164" t="str">
        <f t="shared" si="126"/>
        <v>SPR2014-4-0</v>
      </c>
    </row>
    <row r="1863" spans="1:13">
      <c r="A1863" s="167">
        <f>'Order Form'!A288</f>
        <v>15236</v>
      </c>
      <c r="B1863" s="167">
        <f>'Order Form'!A288</f>
        <v>15236</v>
      </c>
      <c r="C1863" s="168">
        <f t="shared" si="124"/>
        <v>15236</v>
      </c>
      <c r="D1863" s="164">
        <f>'Order Form'!$N$2</f>
        <v>0</v>
      </c>
      <c r="E1863" s="165">
        <f>'Order Form'!$N$11</f>
        <v>0</v>
      </c>
      <c r="F1863" s="165" t="str">
        <f>IF(ISBLANK('Order Form'!$N$12),"",'Order Form'!$N$12)</f>
        <v/>
      </c>
      <c r="G1863" s="165">
        <f t="shared" ca="1" si="127"/>
        <v>41493</v>
      </c>
      <c r="H1863" s="166">
        <f>'Order Form'!$N$13</f>
        <v>0</v>
      </c>
      <c r="I1863" s="169">
        <f>'Order Form'!F288</f>
        <v>17.5</v>
      </c>
      <c r="J1863" s="164">
        <f>'Order Form'!N288</f>
        <v>0</v>
      </c>
      <c r="K1863" s="164" t="str">
        <f t="shared" si="125"/>
        <v>F</v>
      </c>
      <c r="L1863" s="164">
        <f>IF('Pricing + Order Summary'!$O$13&gt;=5000,14,IF('Pricing + Order Summary'!$O$13&gt;=3500,15,IF('Pricing + Order Summary'!$O$13&gt;=2500,16,IF('Pricing + Order Summary'!$O$13&gt;=1000,23,21))))</f>
        <v>21</v>
      </c>
      <c r="M1863" s="164" t="str">
        <f t="shared" si="126"/>
        <v>SPR2014-4-0</v>
      </c>
    </row>
    <row r="1864" spans="1:13">
      <c r="A1864" s="167">
        <f>'Order Form'!A289</f>
        <v>15237</v>
      </c>
      <c r="B1864" s="167">
        <f>'Order Form'!A289</f>
        <v>15237</v>
      </c>
      <c r="C1864" s="168">
        <f t="shared" si="124"/>
        <v>15237</v>
      </c>
      <c r="D1864" s="164">
        <f>'Order Form'!$N$2</f>
        <v>0</v>
      </c>
      <c r="E1864" s="165">
        <f>'Order Form'!$N$11</f>
        <v>0</v>
      </c>
      <c r="F1864" s="165" t="str">
        <f>IF(ISBLANK('Order Form'!$N$12),"",'Order Form'!$N$12)</f>
        <v/>
      </c>
      <c r="G1864" s="165">
        <f t="shared" ca="1" si="127"/>
        <v>41493</v>
      </c>
      <c r="H1864" s="166">
        <f>'Order Form'!$N$13</f>
        <v>0</v>
      </c>
      <c r="I1864" s="169">
        <f>'Order Form'!F289</f>
        <v>17.5</v>
      </c>
      <c r="J1864" s="164">
        <f>'Order Form'!N289</f>
        <v>0</v>
      </c>
      <c r="K1864" s="164" t="str">
        <f t="shared" si="125"/>
        <v>F</v>
      </c>
      <c r="L1864" s="164">
        <f>IF('Pricing + Order Summary'!$O$13&gt;=5000,14,IF('Pricing + Order Summary'!$O$13&gt;=3500,15,IF('Pricing + Order Summary'!$O$13&gt;=2500,16,IF('Pricing + Order Summary'!$O$13&gt;=1000,23,21))))</f>
        <v>21</v>
      </c>
      <c r="M1864" s="164" t="str">
        <f t="shared" si="126"/>
        <v>SPR2014-4-0</v>
      </c>
    </row>
    <row r="1865" spans="1:13">
      <c r="A1865" s="167">
        <f>'Order Form'!A290</f>
        <v>15238</v>
      </c>
      <c r="B1865" s="167">
        <f>'Order Form'!A290</f>
        <v>15238</v>
      </c>
      <c r="C1865" s="168">
        <f t="shared" si="124"/>
        <v>15238</v>
      </c>
      <c r="D1865" s="164">
        <f>'Order Form'!$N$2</f>
        <v>0</v>
      </c>
      <c r="E1865" s="165">
        <f>'Order Form'!$N$11</f>
        <v>0</v>
      </c>
      <c r="F1865" s="165" t="str">
        <f>IF(ISBLANK('Order Form'!$N$12),"",'Order Form'!$N$12)</f>
        <v/>
      </c>
      <c r="G1865" s="165">
        <f t="shared" ca="1" si="127"/>
        <v>41493</v>
      </c>
      <c r="H1865" s="166">
        <f>'Order Form'!$N$13</f>
        <v>0</v>
      </c>
      <c r="I1865" s="169">
        <f>'Order Form'!F290</f>
        <v>17.5</v>
      </c>
      <c r="J1865" s="164">
        <f>'Order Form'!N290</f>
        <v>0</v>
      </c>
      <c r="K1865" s="164" t="str">
        <f t="shared" si="125"/>
        <v>F</v>
      </c>
      <c r="L1865" s="164">
        <f>IF('Pricing + Order Summary'!$O$13&gt;=5000,14,IF('Pricing + Order Summary'!$O$13&gt;=3500,15,IF('Pricing + Order Summary'!$O$13&gt;=2500,16,IF('Pricing + Order Summary'!$O$13&gt;=1000,23,21))))</f>
        <v>21</v>
      </c>
      <c r="M1865" s="164" t="str">
        <f t="shared" si="126"/>
        <v>SPR2014-4-0</v>
      </c>
    </row>
    <row r="1866" spans="1:13">
      <c r="A1866" s="167">
        <f>'Order Form'!A291</f>
        <v>15239</v>
      </c>
      <c r="B1866" s="167">
        <f>'Order Form'!A291</f>
        <v>15239</v>
      </c>
      <c r="C1866" s="168">
        <f t="shared" si="124"/>
        <v>15239</v>
      </c>
      <c r="D1866" s="164">
        <f>'Order Form'!$N$2</f>
        <v>0</v>
      </c>
      <c r="E1866" s="165">
        <f>'Order Form'!$N$11</f>
        <v>0</v>
      </c>
      <c r="F1866" s="165" t="str">
        <f>IF(ISBLANK('Order Form'!$N$12),"",'Order Form'!$N$12)</f>
        <v/>
      </c>
      <c r="G1866" s="165">
        <f t="shared" ca="1" si="127"/>
        <v>41493</v>
      </c>
      <c r="H1866" s="166">
        <f>'Order Form'!$N$13</f>
        <v>0</v>
      </c>
      <c r="I1866" s="169">
        <f>'Order Form'!F291</f>
        <v>17.5</v>
      </c>
      <c r="J1866" s="164">
        <f>'Order Form'!N291</f>
        <v>0</v>
      </c>
      <c r="K1866" s="164" t="str">
        <f t="shared" si="125"/>
        <v>F</v>
      </c>
      <c r="L1866" s="164">
        <f>IF('Pricing + Order Summary'!$O$13&gt;=5000,14,IF('Pricing + Order Summary'!$O$13&gt;=3500,15,IF('Pricing + Order Summary'!$O$13&gt;=2500,16,IF('Pricing + Order Summary'!$O$13&gt;=1000,23,21))))</f>
        <v>21</v>
      </c>
      <c r="M1866" s="164" t="str">
        <f t="shared" si="126"/>
        <v>SPR2014-4-0</v>
      </c>
    </row>
    <row r="1867" spans="1:13">
      <c r="A1867" s="167">
        <f>'Order Form'!A292</f>
        <v>15240</v>
      </c>
      <c r="B1867" s="167">
        <f>'Order Form'!A292</f>
        <v>15240</v>
      </c>
      <c r="C1867" s="168">
        <f t="shared" si="124"/>
        <v>15240</v>
      </c>
      <c r="D1867" s="164">
        <f>'Order Form'!$N$2</f>
        <v>0</v>
      </c>
      <c r="E1867" s="165">
        <f>'Order Form'!$N$11</f>
        <v>0</v>
      </c>
      <c r="F1867" s="165" t="str">
        <f>IF(ISBLANK('Order Form'!$N$12),"",'Order Form'!$N$12)</f>
        <v/>
      </c>
      <c r="G1867" s="165">
        <f t="shared" ca="1" si="127"/>
        <v>41493</v>
      </c>
      <c r="H1867" s="166">
        <f>'Order Form'!$N$13</f>
        <v>0</v>
      </c>
      <c r="I1867" s="169">
        <f>'Order Form'!F292</f>
        <v>17.5</v>
      </c>
      <c r="J1867" s="164">
        <f>'Order Form'!N292</f>
        <v>0</v>
      </c>
      <c r="K1867" s="164" t="str">
        <f t="shared" si="125"/>
        <v>F</v>
      </c>
      <c r="L1867" s="164">
        <f>IF('Pricing + Order Summary'!$O$13&gt;=5000,14,IF('Pricing + Order Summary'!$O$13&gt;=3500,15,IF('Pricing + Order Summary'!$O$13&gt;=2500,16,IF('Pricing + Order Summary'!$O$13&gt;=1000,23,21))))</f>
        <v>21</v>
      </c>
      <c r="M1867" s="164" t="str">
        <f t="shared" si="126"/>
        <v>SPR2014-4-0</v>
      </c>
    </row>
    <row r="1868" spans="1:13">
      <c r="A1868" s="167">
        <f>'Order Form'!A293</f>
        <v>15249</v>
      </c>
      <c r="B1868" s="167">
        <f>'Order Form'!A293</f>
        <v>15249</v>
      </c>
      <c r="C1868" s="168">
        <f t="shared" si="124"/>
        <v>15249</v>
      </c>
      <c r="D1868" s="164">
        <f>'Order Form'!$N$2</f>
        <v>0</v>
      </c>
      <c r="E1868" s="165">
        <f>'Order Form'!$N$11</f>
        <v>0</v>
      </c>
      <c r="F1868" s="165" t="str">
        <f>IF(ISBLANK('Order Form'!$N$12),"",'Order Form'!$N$12)</f>
        <v/>
      </c>
      <c r="G1868" s="165">
        <f t="shared" ca="1" si="127"/>
        <v>41493</v>
      </c>
      <c r="H1868" s="166">
        <f>'Order Form'!$N$13</f>
        <v>0</v>
      </c>
      <c r="I1868" s="169">
        <f>'Order Form'!F293</f>
        <v>20</v>
      </c>
      <c r="J1868" s="164">
        <f>'Order Form'!N293</f>
        <v>0</v>
      </c>
      <c r="K1868" s="164" t="str">
        <f t="shared" si="125"/>
        <v>F</v>
      </c>
      <c r="L1868" s="164">
        <f>IF('Pricing + Order Summary'!$O$13&gt;=5000,14,IF('Pricing + Order Summary'!$O$13&gt;=3500,15,IF('Pricing + Order Summary'!$O$13&gt;=2500,16,IF('Pricing + Order Summary'!$O$13&gt;=1000,23,21))))</f>
        <v>21</v>
      </c>
      <c r="M1868" s="164" t="str">
        <f t="shared" si="126"/>
        <v>SPR2014-4-0</v>
      </c>
    </row>
    <row r="1869" spans="1:13">
      <c r="A1869" s="167">
        <f>'Order Form'!A294</f>
        <v>15250</v>
      </c>
      <c r="B1869" s="167">
        <f>'Order Form'!A294</f>
        <v>15250</v>
      </c>
      <c r="C1869" s="168">
        <f t="shared" si="124"/>
        <v>15250</v>
      </c>
      <c r="D1869" s="164">
        <f>'Order Form'!$N$2</f>
        <v>0</v>
      </c>
      <c r="E1869" s="165">
        <f>'Order Form'!$N$11</f>
        <v>0</v>
      </c>
      <c r="F1869" s="165" t="str">
        <f>IF(ISBLANK('Order Form'!$N$12),"",'Order Form'!$N$12)</f>
        <v/>
      </c>
      <c r="G1869" s="165">
        <f t="shared" ca="1" si="127"/>
        <v>41493</v>
      </c>
      <c r="H1869" s="166">
        <f>'Order Form'!$N$13</f>
        <v>0</v>
      </c>
      <c r="I1869" s="169">
        <f>'Order Form'!F294</f>
        <v>20</v>
      </c>
      <c r="J1869" s="164">
        <f>'Order Form'!N294</f>
        <v>0</v>
      </c>
      <c r="K1869" s="164" t="str">
        <f t="shared" si="125"/>
        <v>F</v>
      </c>
      <c r="L1869" s="164">
        <f>IF('Pricing + Order Summary'!$O$13&gt;=5000,14,IF('Pricing + Order Summary'!$O$13&gt;=3500,15,IF('Pricing + Order Summary'!$O$13&gt;=2500,16,IF('Pricing + Order Summary'!$O$13&gt;=1000,23,21))))</f>
        <v>21</v>
      </c>
      <c r="M1869" s="164" t="str">
        <f t="shared" si="126"/>
        <v>SPR2014-4-0</v>
      </c>
    </row>
    <row r="1870" spans="1:13">
      <c r="A1870" s="167">
        <f>'Order Form'!A295</f>
        <v>15251</v>
      </c>
      <c r="B1870" s="167">
        <f>'Order Form'!A295</f>
        <v>15251</v>
      </c>
      <c r="C1870" s="168">
        <f t="shared" si="124"/>
        <v>15251</v>
      </c>
      <c r="D1870" s="164">
        <f>'Order Form'!$N$2</f>
        <v>0</v>
      </c>
      <c r="E1870" s="165">
        <f>'Order Form'!$N$11</f>
        <v>0</v>
      </c>
      <c r="F1870" s="165" t="str">
        <f>IF(ISBLANK('Order Form'!$N$12),"",'Order Form'!$N$12)</f>
        <v/>
      </c>
      <c r="G1870" s="165">
        <f t="shared" ca="1" si="127"/>
        <v>41493</v>
      </c>
      <c r="H1870" s="166">
        <f>'Order Form'!$N$13</f>
        <v>0</v>
      </c>
      <c r="I1870" s="169">
        <f>'Order Form'!F295</f>
        <v>20</v>
      </c>
      <c r="J1870" s="164">
        <f>'Order Form'!N295</f>
        <v>0</v>
      </c>
      <c r="K1870" s="164" t="str">
        <f t="shared" si="125"/>
        <v>F</v>
      </c>
      <c r="L1870" s="164">
        <f>IF('Pricing + Order Summary'!$O$13&gt;=5000,14,IF('Pricing + Order Summary'!$O$13&gt;=3500,15,IF('Pricing + Order Summary'!$O$13&gt;=2500,16,IF('Pricing + Order Summary'!$O$13&gt;=1000,23,21))))</f>
        <v>21</v>
      </c>
      <c r="M1870" s="164" t="str">
        <f t="shared" si="126"/>
        <v>SPR2014-4-0</v>
      </c>
    </row>
    <row r="1871" spans="1:13">
      <c r="A1871" s="167">
        <f>'Order Form'!A296</f>
        <v>15252</v>
      </c>
      <c r="B1871" s="167">
        <f>'Order Form'!A296</f>
        <v>15252</v>
      </c>
      <c r="C1871" s="168">
        <f t="shared" si="124"/>
        <v>15252</v>
      </c>
      <c r="D1871" s="164">
        <f>'Order Form'!$N$2</f>
        <v>0</v>
      </c>
      <c r="E1871" s="165">
        <f>'Order Form'!$N$11</f>
        <v>0</v>
      </c>
      <c r="F1871" s="165" t="str">
        <f>IF(ISBLANK('Order Form'!$N$12),"",'Order Form'!$N$12)</f>
        <v/>
      </c>
      <c r="G1871" s="165">
        <f t="shared" ca="1" si="127"/>
        <v>41493</v>
      </c>
      <c r="H1871" s="166">
        <f>'Order Form'!$N$13</f>
        <v>0</v>
      </c>
      <c r="I1871" s="169">
        <f>'Order Form'!F296</f>
        <v>20</v>
      </c>
      <c r="J1871" s="164">
        <f>'Order Form'!N296</f>
        <v>0</v>
      </c>
      <c r="K1871" s="164" t="str">
        <f t="shared" si="125"/>
        <v>F</v>
      </c>
      <c r="L1871" s="164">
        <f>IF('Pricing + Order Summary'!$O$13&gt;=5000,14,IF('Pricing + Order Summary'!$O$13&gt;=3500,15,IF('Pricing + Order Summary'!$O$13&gt;=2500,16,IF('Pricing + Order Summary'!$O$13&gt;=1000,23,21))))</f>
        <v>21</v>
      </c>
      <c r="M1871" s="164" t="str">
        <f t="shared" si="126"/>
        <v>SPR2014-4-0</v>
      </c>
    </row>
    <row r="1872" spans="1:13">
      <c r="A1872" s="167">
        <f>'Order Form'!A297</f>
        <v>15253</v>
      </c>
      <c r="B1872" s="167">
        <f>'Order Form'!A297</f>
        <v>15253</v>
      </c>
      <c r="C1872" s="168">
        <f t="shared" si="124"/>
        <v>15253</v>
      </c>
      <c r="D1872" s="164">
        <f>'Order Form'!$N$2</f>
        <v>0</v>
      </c>
      <c r="E1872" s="165">
        <f>'Order Form'!$N$11</f>
        <v>0</v>
      </c>
      <c r="F1872" s="165" t="str">
        <f>IF(ISBLANK('Order Form'!$N$12),"",'Order Form'!$N$12)</f>
        <v/>
      </c>
      <c r="G1872" s="165">
        <f t="shared" ca="1" si="127"/>
        <v>41493</v>
      </c>
      <c r="H1872" s="166">
        <f>'Order Form'!$N$13</f>
        <v>0</v>
      </c>
      <c r="I1872" s="169">
        <f>'Order Form'!F297</f>
        <v>20</v>
      </c>
      <c r="J1872" s="164">
        <f>'Order Form'!N297</f>
        <v>0</v>
      </c>
      <c r="K1872" s="164" t="str">
        <f t="shared" si="125"/>
        <v>F</v>
      </c>
      <c r="L1872" s="164">
        <f>IF('Pricing + Order Summary'!$O$13&gt;=5000,14,IF('Pricing + Order Summary'!$O$13&gt;=3500,15,IF('Pricing + Order Summary'!$O$13&gt;=2500,16,IF('Pricing + Order Summary'!$O$13&gt;=1000,23,21))))</f>
        <v>21</v>
      </c>
      <c r="M1872" s="164" t="str">
        <f t="shared" si="126"/>
        <v>SPR2014-4-0</v>
      </c>
    </row>
    <row r="1873" spans="1:13">
      <c r="A1873" s="167">
        <f>'Order Form'!A298</f>
        <v>15254</v>
      </c>
      <c r="B1873" s="167">
        <f>'Order Form'!A298</f>
        <v>15254</v>
      </c>
      <c r="C1873" s="168">
        <f t="shared" si="124"/>
        <v>15254</v>
      </c>
      <c r="D1873" s="164">
        <f>'Order Form'!$N$2</f>
        <v>0</v>
      </c>
      <c r="E1873" s="165">
        <f>'Order Form'!$N$11</f>
        <v>0</v>
      </c>
      <c r="F1873" s="165" t="str">
        <f>IF(ISBLANK('Order Form'!$N$12),"",'Order Form'!$N$12)</f>
        <v/>
      </c>
      <c r="G1873" s="165">
        <f t="shared" ca="1" si="127"/>
        <v>41493</v>
      </c>
      <c r="H1873" s="166">
        <f>'Order Form'!$N$13</f>
        <v>0</v>
      </c>
      <c r="I1873" s="169">
        <f>'Order Form'!F298</f>
        <v>20</v>
      </c>
      <c r="J1873" s="164">
        <f>'Order Form'!N298</f>
        <v>0</v>
      </c>
      <c r="K1873" s="164" t="str">
        <f t="shared" si="125"/>
        <v>F</v>
      </c>
      <c r="L1873" s="164">
        <f>IF('Pricing + Order Summary'!$O$13&gt;=5000,14,IF('Pricing + Order Summary'!$O$13&gt;=3500,15,IF('Pricing + Order Summary'!$O$13&gt;=2500,16,IF('Pricing + Order Summary'!$O$13&gt;=1000,23,21))))</f>
        <v>21</v>
      </c>
      <c r="M1873" s="164" t="str">
        <f t="shared" si="126"/>
        <v>SPR2014-4-0</v>
      </c>
    </row>
    <row r="1874" spans="1:13">
      <c r="A1874" s="167">
        <f>'Order Form'!A299</f>
        <v>15255</v>
      </c>
      <c r="B1874" s="167">
        <f>'Order Form'!A299</f>
        <v>15255</v>
      </c>
      <c r="C1874" s="168">
        <f t="shared" si="124"/>
        <v>15255</v>
      </c>
      <c r="D1874" s="164">
        <f>'Order Form'!$N$2</f>
        <v>0</v>
      </c>
      <c r="E1874" s="165">
        <f>'Order Form'!$N$11</f>
        <v>0</v>
      </c>
      <c r="F1874" s="165" t="str">
        <f>IF(ISBLANK('Order Form'!$N$12),"",'Order Form'!$N$12)</f>
        <v/>
      </c>
      <c r="G1874" s="165">
        <f t="shared" ca="1" si="127"/>
        <v>41493</v>
      </c>
      <c r="H1874" s="166">
        <f>'Order Form'!$N$13</f>
        <v>0</v>
      </c>
      <c r="I1874" s="169">
        <f>'Order Form'!F299</f>
        <v>20</v>
      </c>
      <c r="J1874" s="164">
        <f>'Order Form'!N299</f>
        <v>0</v>
      </c>
      <c r="K1874" s="164" t="str">
        <f t="shared" si="125"/>
        <v>F</v>
      </c>
      <c r="L1874" s="164">
        <f>IF('Pricing + Order Summary'!$O$13&gt;=5000,14,IF('Pricing + Order Summary'!$O$13&gt;=3500,15,IF('Pricing + Order Summary'!$O$13&gt;=2500,16,IF('Pricing + Order Summary'!$O$13&gt;=1000,23,21))))</f>
        <v>21</v>
      </c>
      <c r="M1874" s="164" t="str">
        <f t="shared" si="126"/>
        <v>SPR2014-4-0</v>
      </c>
    </row>
    <row r="1875" spans="1:13">
      <c r="A1875" s="167">
        <f>'Order Form'!A300</f>
        <v>15256</v>
      </c>
      <c r="B1875" s="167">
        <f>'Order Form'!A300</f>
        <v>15256</v>
      </c>
      <c r="C1875" s="168">
        <f t="shared" si="124"/>
        <v>15256</v>
      </c>
      <c r="D1875" s="164">
        <f>'Order Form'!$N$2</f>
        <v>0</v>
      </c>
      <c r="E1875" s="165">
        <f>'Order Form'!$N$11</f>
        <v>0</v>
      </c>
      <c r="F1875" s="165" t="str">
        <f>IF(ISBLANK('Order Form'!$N$12),"",'Order Form'!$N$12)</f>
        <v/>
      </c>
      <c r="G1875" s="165">
        <f t="shared" ca="1" si="127"/>
        <v>41493</v>
      </c>
      <c r="H1875" s="166">
        <f>'Order Form'!$N$13</f>
        <v>0</v>
      </c>
      <c r="I1875" s="169">
        <f>'Order Form'!F300</f>
        <v>20</v>
      </c>
      <c r="J1875" s="164">
        <f>'Order Form'!N300</f>
        <v>0</v>
      </c>
      <c r="K1875" s="164" t="str">
        <f t="shared" si="125"/>
        <v>F</v>
      </c>
      <c r="L1875" s="164">
        <f>IF('Pricing + Order Summary'!$O$13&gt;=5000,14,IF('Pricing + Order Summary'!$O$13&gt;=3500,15,IF('Pricing + Order Summary'!$O$13&gt;=2500,16,IF('Pricing + Order Summary'!$O$13&gt;=1000,23,21))))</f>
        <v>21</v>
      </c>
      <c r="M1875" s="164" t="str">
        <f t="shared" si="126"/>
        <v>SPR2014-4-0</v>
      </c>
    </row>
    <row r="1876" spans="1:13">
      <c r="A1876" s="167">
        <f>'Order Form'!A301</f>
        <v>15290</v>
      </c>
      <c r="B1876" s="167">
        <f>'Order Form'!A301</f>
        <v>15290</v>
      </c>
      <c r="C1876" s="168">
        <f t="shared" si="124"/>
        <v>15290</v>
      </c>
      <c r="D1876" s="164">
        <f>'Order Form'!$N$2</f>
        <v>0</v>
      </c>
      <c r="E1876" s="165">
        <f>'Order Form'!$N$11</f>
        <v>0</v>
      </c>
      <c r="F1876" s="165" t="str">
        <f>IF(ISBLANK('Order Form'!$N$12),"",'Order Form'!$N$12)</f>
        <v/>
      </c>
      <c r="G1876" s="165">
        <f t="shared" ca="1" si="127"/>
        <v>41493</v>
      </c>
      <c r="H1876" s="166">
        <f>'Order Form'!$N$13</f>
        <v>0</v>
      </c>
      <c r="I1876" s="169">
        <f>'Order Form'!F301</f>
        <v>20</v>
      </c>
      <c r="J1876" s="164">
        <f>'Order Form'!N301</f>
        <v>0</v>
      </c>
      <c r="K1876" s="164" t="str">
        <f t="shared" si="125"/>
        <v>F</v>
      </c>
      <c r="L1876" s="164">
        <f>IF('Pricing + Order Summary'!$O$13&gt;=5000,14,IF('Pricing + Order Summary'!$O$13&gt;=3500,15,IF('Pricing + Order Summary'!$O$13&gt;=2500,16,IF('Pricing + Order Summary'!$O$13&gt;=1000,23,21))))</f>
        <v>21</v>
      </c>
      <c r="M1876" s="164" t="str">
        <f t="shared" si="126"/>
        <v>SPR2014-4-0</v>
      </c>
    </row>
    <row r="1877" spans="1:13">
      <c r="A1877" s="167">
        <f>'Order Form'!A302</f>
        <v>15291</v>
      </c>
      <c r="B1877" s="167">
        <f>'Order Form'!A302</f>
        <v>15291</v>
      </c>
      <c r="C1877" s="168">
        <f t="shared" si="124"/>
        <v>15291</v>
      </c>
      <c r="D1877" s="164">
        <f>'Order Form'!$N$2</f>
        <v>0</v>
      </c>
      <c r="E1877" s="165">
        <f>'Order Form'!$N$11</f>
        <v>0</v>
      </c>
      <c r="F1877" s="165" t="str">
        <f>IF(ISBLANK('Order Form'!$N$12),"",'Order Form'!$N$12)</f>
        <v/>
      </c>
      <c r="G1877" s="165">
        <f t="shared" ca="1" si="127"/>
        <v>41493</v>
      </c>
      <c r="H1877" s="166">
        <f>'Order Form'!$N$13</f>
        <v>0</v>
      </c>
      <c r="I1877" s="169">
        <f>'Order Form'!F302</f>
        <v>20</v>
      </c>
      <c r="J1877" s="164">
        <f>'Order Form'!N302</f>
        <v>0</v>
      </c>
      <c r="K1877" s="164" t="str">
        <f t="shared" si="125"/>
        <v>F</v>
      </c>
      <c r="L1877" s="164">
        <f>IF('Pricing + Order Summary'!$O$13&gt;=5000,14,IF('Pricing + Order Summary'!$O$13&gt;=3500,15,IF('Pricing + Order Summary'!$O$13&gt;=2500,16,IF('Pricing + Order Summary'!$O$13&gt;=1000,23,21))))</f>
        <v>21</v>
      </c>
      <c r="M1877" s="164" t="str">
        <f t="shared" si="126"/>
        <v>SPR2014-4-0</v>
      </c>
    </row>
    <row r="1878" spans="1:13">
      <c r="A1878" s="167">
        <f>'Order Form'!A303</f>
        <v>15292</v>
      </c>
      <c r="B1878" s="167">
        <f>'Order Form'!A303</f>
        <v>15292</v>
      </c>
      <c r="C1878" s="168">
        <f t="shared" si="124"/>
        <v>15292</v>
      </c>
      <c r="D1878" s="164">
        <f>'Order Form'!$N$2</f>
        <v>0</v>
      </c>
      <c r="E1878" s="165">
        <f>'Order Form'!$N$11</f>
        <v>0</v>
      </c>
      <c r="F1878" s="165" t="str">
        <f>IF(ISBLANK('Order Form'!$N$12),"",'Order Form'!$N$12)</f>
        <v/>
      </c>
      <c r="G1878" s="165">
        <f t="shared" ca="1" si="127"/>
        <v>41493</v>
      </c>
      <c r="H1878" s="166">
        <f>'Order Form'!$N$13</f>
        <v>0</v>
      </c>
      <c r="I1878" s="169">
        <f>'Order Form'!F303</f>
        <v>20</v>
      </c>
      <c r="J1878" s="164">
        <f>'Order Form'!N303</f>
        <v>0</v>
      </c>
      <c r="K1878" s="164" t="str">
        <f t="shared" si="125"/>
        <v>F</v>
      </c>
      <c r="L1878" s="164">
        <f>IF('Pricing + Order Summary'!$O$13&gt;=5000,14,IF('Pricing + Order Summary'!$O$13&gt;=3500,15,IF('Pricing + Order Summary'!$O$13&gt;=2500,16,IF('Pricing + Order Summary'!$O$13&gt;=1000,23,21))))</f>
        <v>21</v>
      </c>
      <c r="M1878" s="164" t="str">
        <f t="shared" si="126"/>
        <v>SPR2014-4-0</v>
      </c>
    </row>
    <row r="1879" spans="1:13">
      <c r="A1879" s="167">
        <f>'Order Form'!A304</f>
        <v>15293</v>
      </c>
      <c r="B1879" s="167">
        <f>'Order Form'!A304</f>
        <v>15293</v>
      </c>
      <c r="C1879" s="168">
        <f t="shared" si="124"/>
        <v>15293</v>
      </c>
      <c r="D1879" s="164">
        <f>'Order Form'!$N$2</f>
        <v>0</v>
      </c>
      <c r="E1879" s="165">
        <f>'Order Form'!$N$11</f>
        <v>0</v>
      </c>
      <c r="F1879" s="165" t="str">
        <f>IF(ISBLANK('Order Form'!$N$12),"",'Order Form'!$N$12)</f>
        <v/>
      </c>
      <c r="G1879" s="165">
        <f t="shared" ca="1" si="127"/>
        <v>41493</v>
      </c>
      <c r="H1879" s="166">
        <f>'Order Form'!$N$13</f>
        <v>0</v>
      </c>
      <c r="I1879" s="169">
        <f>'Order Form'!F304</f>
        <v>20</v>
      </c>
      <c r="J1879" s="164">
        <f>'Order Form'!N304</f>
        <v>0</v>
      </c>
      <c r="K1879" s="164" t="str">
        <f t="shared" si="125"/>
        <v>F</v>
      </c>
      <c r="L1879" s="164">
        <f>IF('Pricing + Order Summary'!$O$13&gt;=5000,14,IF('Pricing + Order Summary'!$O$13&gt;=3500,15,IF('Pricing + Order Summary'!$O$13&gt;=2500,16,IF('Pricing + Order Summary'!$O$13&gt;=1000,23,21))))</f>
        <v>21</v>
      </c>
      <c r="M1879" s="164" t="str">
        <f t="shared" si="126"/>
        <v>SPR2014-4-0</v>
      </c>
    </row>
    <row r="1880" spans="1:13">
      <c r="A1880" s="167">
        <f>'Order Form'!A305</f>
        <v>15257</v>
      </c>
      <c r="B1880" s="167">
        <f>'Order Form'!A305</f>
        <v>15257</v>
      </c>
      <c r="C1880" s="168">
        <f t="shared" si="124"/>
        <v>15257</v>
      </c>
      <c r="D1880" s="164">
        <f>'Order Form'!$N$2</f>
        <v>0</v>
      </c>
      <c r="E1880" s="165">
        <f>'Order Form'!$N$11</f>
        <v>0</v>
      </c>
      <c r="F1880" s="165" t="str">
        <f>IF(ISBLANK('Order Form'!$N$12),"",'Order Form'!$N$12)</f>
        <v/>
      </c>
      <c r="G1880" s="165">
        <f t="shared" ca="1" si="127"/>
        <v>41493</v>
      </c>
      <c r="H1880" s="166">
        <f>'Order Form'!$N$13</f>
        <v>0</v>
      </c>
      <c r="I1880" s="169">
        <f>'Order Form'!F305</f>
        <v>20</v>
      </c>
      <c r="J1880" s="164">
        <f>'Order Form'!N305</f>
        <v>0</v>
      </c>
      <c r="K1880" s="164" t="str">
        <f t="shared" si="125"/>
        <v>F</v>
      </c>
      <c r="L1880" s="164">
        <f>IF('Pricing + Order Summary'!$O$13&gt;=5000,14,IF('Pricing + Order Summary'!$O$13&gt;=3500,15,IF('Pricing + Order Summary'!$O$13&gt;=2500,16,IF('Pricing + Order Summary'!$O$13&gt;=1000,23,21))))</f>
        <v>21</v>
      </c>
      <c r="M1880" s="164" t="str">
        <f t="shared" si="126"/>
        <v>SPR2014-4-0</v>
      </c>
    </row>
    <row r="1881" spans="1:13">
      <c r="A1881" s="167">
        <f>'Order Form'!A306</f>
        <v>15258</v>
      </c>
      <c r="B1881" s="167">
        <f>'Order Form'!A306</f>
        <v>15258</v>
      </c>
      <c r="C1881" s="168">
        <f t="shared" si="124"/>
        <v>15258</v>
      </c>
      <c r="D1881" s="164">
        <f>'Order Form'!$N$2</f>
        <v>0</v>
      </c>
      <c r="E1881" s="165">
        <f>'Order Form'!$N$11</f>
        <v>0</v>
      </c>
      <c r="F1881" s="165" t="str">
        <f>IF(ISBLANK('Order Form'!$N$12),"",'Order Form'!$N$12)</f>
        <v/>
      </c>
      <c r="G1881" s="165">
        <f t="shared" ca="1" si="127"/>
        <v>41493</v>
      </c>
      <c r="H1881" s="166">
        <f>'Order Form'!$N$13</f>
        <v>0</v>
      </c>
      <c r="I1881" s="169">
        <f>'Order Form'!F306</f>
        <v>20</v>
      </c>
      <c r="J1881" s="164">
        <f>'Order Form'!N306</f>
        <v>0</v>
      </c>
      <c r="K1881" s="164" t="str">
        <f t="shared" si="125"/>
        <v>F</v>
      </c>
      <c r="L1881" s="164">
        <f>IF('Pricing + Order Summary'!$O$13&gt;=5000,14,IF('Pricing + Order Summary'!$O$13&gt;=3500,15,IF('Pricing + Order Summary'!$O$13&gt;=2500,16,IF('Pricing + Order Summary'!$O$13&gt;=1000,23,21))))</f>
        <v>21</v>
      </c>
      <c r="M1881" s="164" t="str">
        <f t="shared" si="126"/>
        <v>SPR2014-4-0</v>
      </c>
    </row>
    <row r="1882" spans="1:13">
      <c r="A1882" s="167">
        <f>'Order Form'!A307</f>
        <v>15259</v>
      </c>
      <c r="B1882" s="167">
        <f>'Order Form'!A307</f>
        <v>15259</v>
      </c>
      <c r="C1882" s="168">
        <f t="shared" si="124"/>
        <v>15259</v>
      </c>
      <c r="D1882" s="164">
        <f>'Order Form'!$N$2</f>
        <v>0</v>
      </c>
      <c r="E1882" s="165">
        <f>'Order Form'!$N$11</f>
        <v>0</v>
      </c>
      <c r="F1882" s="165" t="str">
        <f>IF(ISBLANK('Order Form'!$N$12),"",'Order Form'!$N$12)</f>
        <v/>
      </c>
      <c r="G1882" s="165">
        <f t="shared" ca="1" si="127"/>
        <v>41493</v>
      </c>
      <c r="H1882" s="166">
        <f>'Order Form'!$N$13</f>
        <v>0</v>
      </c>
      <c r="I1882" s="169">
        <f>'Order Form'!F307</f>
        <v>20</v>
      </c>
      <c r="J1882" s="164">
        <f>'Order Form'!N307</f>
        <v>0</v>
      </c>
      <c r="K1882" s="164" t="str">
        <f t="shared" si="125"/>
        <v>F</v>
      </c>
      <c r="L1882" s="164">
        <f>IF('Pricing + Order Summary'!$O$13&gt;=5000,14,IF('Pricing + Order Summary'!$O$13&gt;=3500,15,IF('Pricing + Order Summary'!$O$13&gt;=2500,16,IF('Pricing + Order Summary'!$O$13&gt;=1000,23,21))))</f>
        <v>21</v>
      </c>
      <c r="M1882" s="164" t="str">
        <f t="shared" si="126"/>
        <v>SPR2014-4-0</v>
      </c>
    </row>
    <row r="1883" spans="1:13">
      <c r="A1883" s="167">
        <f>'Order Form'!A308</f>
        <v>15260</v>
      </c>
      <c r="B1883" s="167">
        <f>'Order Form'!A308</f>
        <v>15260</v>
      </c>
      <c r="C1883" s="168">
        <f t="shared" si="124"/>
        <v>15260</v>
      </c>
      <c r="D1883" s="164">
        <f>'Order Form'!$N$2</f>
        <v>0</v>
      </c>
      <c r="E1883" s="165">
        <f>'Order Form'!$N$11</f>
        <v>0</v>
      </c>
      <c r="F1883" s="165" t="str">
        <f>IF(ISBLANK('Order Form'!$N$12),"",'Order Form'!$N$12)</f>
        <v/>
      </c>
      <c r="G1883" s="165">
        <f t="shared" ca="1" si="127"/>
        <v>41493</v>
      </c>
      <c r="H1883" s="166">
        <f>'Order Form'!$N$13</f>
        <v>0</v>
      </c>
      <c r="I1883" s="169">
        <f>'Order Form'!F308</f>
        <v>20</v>
      </c>
      <c r="J1883" s="164">
        <f>'Order Form'!N308</f>
        <v>0</v>
      </c>
      <c r="K1883" s="164" t="str">
        <f t="shared" si="125"/>
        <v>F</v>
      </c>
      <c r="L1883" s="164">
        <f>IF('Pricing + Order Summary'!$O$13&gt;=5000,14,IF('Pricing + Order Summary'!$O$13&gt;=3500,15,IF('Pricing + Order Summary'!$O$13&gt;=2500,16,IF('Pricing + Order Summary'!$O$13&gt;=1000,23,21))))</f>
        <v>21</v>
      </c>
      <c r="M1883" s="164" t="str">
        <f t="shared" si="126"/>
        <v>SPR2014-4-0</v>
      </c>
    </row>
    <row r="1884" spans="1:13">
      <c r="A1884" s="167">
        <f>'Order Form'!A309</f>
        <v>15261</v>
      </c>
      <c r="B1884" s="167">
        <f>'Order Form'!A309</f>
        <v>15261</v>
      </c>
      <c r="C1884" s="168">
        <f t="shared" si="124"/>
        <v>15261</v>
      </c>
      <c r="D1884" s="164">
        <f>'Order Form'!$N$2</f>
        <v>0</v>
      </c>
      <c r="E1884" s="165">
        <f>'Order Form'!$N$11</f>
        <v>0</v>
      </c>
      <c r="F1884" s="165" t="str">
        <f>IF(ISBLANK('Order Form'!$N$12),"",'Order Form'!$N$12)</f>
        <v/>
      </c>
      <c r="G1884" s="165">
        <f t="shared" ca="1" si="127"/>
        <v>41493</v>
      </c>
      <c r="H1884" s="166">
        <f>'Order Form'!$N$13</f>
        <v>0</v>
      </c>
      <c r="I1884" s="169">
        <f>'Order Form'!F309</f>
        <v>20</v>
      </c>
      <c r="J1884" s="164">
        <f>'Order Form'!N309</f>
        <v>0</v>
      </c>
      <c r="K1884" s="164" t="str">
        <f t="shared" si="125"/>
        <v>F</v>
      </c>
      <c r="L1884" s="164">
        <f>IF('Pricing + Order Summary'!$O$13&gt;=5000,14,IF('Pricing + Order Summary'!$O$13&gt;=3500,15,IF('Pricing + Order Summary'!$O$13&gt;=2500,16,IF('Pricing + Order Summary'!$O$13&gt;=1000,23,21))))</f>
        <v>21</v>
      </c>
      <c r="M1884" s="164" t="str">
        <f t="shared" si="126"/>
        <v>SPR2014-4-0</v>
      </c>
    </row>
    <row r="1885" spans="1:13">
      <c r="A1885" s="167">
        <f>'Order Form'!A310</f>
        <v>15262</v>
      </c>
      <c r="B1885" s="167">
        <f>'Order Form'!A310</f>
        <v>15262</v>
      </c>
      <c r="C1885" s="168">
        <f t="shared" si="124"/>
        <v>15262</v>
      </c>
      <c r="D1885" s="164">
        <f>'Order Form'!$N$2</f>
        <v>0</v>
      </c>
      <c r="E1885" s="165">
        <f>'Order Form'!$N$11</f>
        <v>0</v>
      </c>
      <c r="F1885" s="165" t="str">
        <f>IF(ISBLANK('Order Form'!$N$12),"",'Order Form'!$N$12)</f>
        <v/>
      </c>
      <c r="G1885" s="165">
        <f t="shared" ca="1" si="127"/>
        <v>41493</v>
      </c>
      <c r="H1885" s="166">
        <f>'Order Form'!$N$13</f>
        <v>0</v>
      </c>
      <c r="I1885" s="169">
        <f>'Order Form'!F310</f>
        <v>20</v>
      </c>
      <c r="J1885" s="164">
        <f>'Order Form'!N310</f>
        <v>0</v>
      </c>
      <c r="K1885" s="164" t="str">
        <f t="shared" si="125"/>
        <v>F</v>
      </c>
      <c r="L1885" s="164">
        <f>IF('Pricing + Order Summary'!$O$13&gt;=5000,14,IF('Pricing + Order Summary'!$O$13&gt;=3500,15,IF('Pricing + Order Summary'!$O$13&gt;=2500,16,IF('Pricing + Order Summary'!$O$13&gt;=1000,23,21))))</f>
        <v>21</v>
      </c>
      <c r="M1885" s="164" t="str">
        <f t="shared" si="126"/>
        <v>SPR2014-4-0</v>
      </c>
    </row>
    <row r="1886" spans="1:13">
      <c r="A1886" s="167">
        <f>'Order Form'!A311</f>
        <v>15287</v>
      </c>
      <c r="B1886" s="167">
        <f>'Order Form'!A311</f>
        <v>15287</v>
      </c>
      <c r="C1886" s="168">
        <f t="shared" si="124"/>
        <v>15287</v>
      </c>
      <c r="D1886" s="164">
        <f>'Order Form'!$N$2</f>
        <v>0</v>
      </c>
      <c r="E1886" s="165">
        <f>'Order Form'!$N$11</f>
        <v>0</v>
      </c>
      <c r="F1886" s="165" t="str">
        <f>IF(ISBLANK('Order Form'!$N$12),"",'Order Form'!$N$12)</f>
        <v/>
      </c>
      <c r="G1886" s="165">
        <f t="shared" ca="1" si="127"/>
        <v>41493</v>
      </c>
      <c r="H1886" s="166">
        <f>'Order Form'!$N$13</f>
        <v>0</v>
      </c>
      <c r="I1886" s="169">
        <f>'Order Form'!F311</f>
        <v>20</v>
      </c>
      <c r="J1886" s="164">
        <f>'Order Form'!N311</f>
        <v>0</v>
      </c>
      <c r="K1886" s="164" t="str">
        <f t="shared" si="125"/>
        <v>F</v>
      </c>
      <c r="L1886" s="164">
        <f>IF('Pricing + Order Summary'!$O$13&gt;=5000,14,IF('Pricing + Order Summary'!$O$13&gt;=3500,15,IF('Pricing + Order Summary'!$O$13&gt;=2500,16,IF('Pricing + Order Summary'!$O$13&gt;=1000,23,21))))</f>
        <v>21</v>
      </c>
      <c r="M1886" s="164" t="str">
        <f t="shared" si="126"/>
        <v>SPR2014-4-0</v>
      </c>
    </row>
    <row r="1887" spans="1:13">
      <c r="A1887" s="167">
        <f>'Order Form'!A312</f>
        <v>15288</v>
      </c>
      <c r="B1887" s="167">
        <f>'Order Form'!A312</f>
        <v>15288</v>
      </c>
      <c r="C1887" s="168">
        <f t="shared" si="124"/>
        <v>15288</v>
      </c>
      <c r="D1887" s="164">
        <f>'Order Form'!$N$2</f>
        <v>0</v>
      </c>
      <c r="E1887" s="165">
        <f>'Order Form'!$N$11</f>
        <v>0</v>
      </c>
      <c r="F1887" s="165" t="str">
        <f>IF(ISBLANK('Order Form'!$N$12),"",'Order Form'!$N$12)</f>
        <v/>
      </c>
      <c r="G1887" s="165">
        <f t="shared" ca="1" si="127"/>
        <v>41493</v>
      </c>
      <c r="H1887" s="166">
        <f>'Order Form'!$N$13</f>
        <v>0</v>
      </c>
      <c r="I1887" s="169">
        <f>'Order Form'!F312</f>
        <v>20</v>
      </c>
      <c r="J1887" s="164">
        <f>'Order Form'!N312</f>
        <v>0</v>
      </c>
      <c r="K1887" s="164" t="str">
        <f t="shared" si="125"/>
        <v>F</v>
      </c>
      <c r="L1887" s="164">
        <f>IF('Pricing + Order Summary'!$O$13&gt;=5000,14,IF('Pricing + Order Summary'!$O$13&gt;=3500,15,IF('Pricing + Order Summary'!$O$13&gt;=2500,16,IF('Pricing + Order Summary'!$O$13&gt;=1000,23,21))))</f>
        <v>21</v>
      </c>
      <c r="M1887" s="164" t="str">
        <f t="shared" si="126"/>
        <v>SPR2014-4-0</v>
      </c>
    </row>
    <row r="1888" spans="1:13">
      <c r="A1888" s="167">
        <f>'Order Form'!A313</f>
        <v>15289</v>
      </c>
      <c r="B1888" s="167">
        <f>'Order Form'!A313</f>
        <v>15289</v>
      </c>
      <c r="C1888" s="168">
        <f t="shared" si="124"/>
        <v>15289</v>
      </c>
      <c r="D1888" s="164">
        <f>'Order Form'!$N$2</f>
        <v>0</v>
      </c>
      <c r="E1888" s="165">
        <f>'Order Form'!$N$11</f>
        <v>0</v>
      </c>
      <c r="F1888" s="165" t="str">
        <f>IF(ISBLANK('Order Form'!$N$12),"",'Order Form'!$N$12)</f>
        <v/>
      </c>
      <c r="G1888" s="165">
        <f t="shared" ca="1" si="127"/>
        <v>41493</v>
      </c>
      <c r="H1888" s="166">
        <f>'Order Form'!$N$13</f>
        <v>0</v>
      </c>
      <c r="I1888" s="169">
        <f>'Order Form'!F313</f>
        <v>20</v>
      </c>
      <c r="J1888" s="164">
        <f>'Order Form'!N313</f>
        <v>0</v>
      </c>
      <c r="K1888" s="164" t="str">
        <f t="shared" si="125"/>
        <v>F</v>
      </c>
      <c r="L1888" s="164">
        <f>IF('Pricing + Order Summary'!$O$13&gt;=5000,14,IF('Pricing + Order Summary'!$O$13&gt;=3500,15,IF('Pricing + Order Summary'!$O$13&gt;=2500,16,IF('Pricing + Order Summary'!$O$13&gt;=1000,23,21))))</f>
        <v>21</v>
      </c>
      <c r="M1888" s="164" t="str">
        <f t="shared" si="126"/>
        <v>SPR2014-4-0</v>
      </c>
    </row>
    <row r="1889" spans="1:13">
      <c r="A1889" s="167">
        <f>'Order Form'!A314</f>
        <v>107607</v>
      </c>
      <c r="B1889" s="167">
        <f>'Order Form'!A314</f>
        <v>107607</v>
      </c>
      <c r="C1889" s="168">
        <f t="shared" si="124"/>
        <v>107607</v>
      </c>
      <c r="D1889" s="164">
        <f>'Order Form'!$N$2</f>
        <v>0</v>
      </c>
      <c r="E1889" s="165">
        <f>'Order Form'!$N$11</f>
        <v>0</v>
      </c>
      <c r="F1889" s="165" t="str">
        <f>IF(ISBLANK('Order Form'!$N$12),"",'Order Form'!$N$12)</f>
        <v/>
      </c>
      <c r="G1889" s="165">
        <f t="shared" ca="1" si="127"/>
        <v>41493</v>
      </c>
      <c r="H1889" s="166">
        <f>'Order Form'!$N$13</f>
        <v>0</v>
      </c>
      <c r="I1889" s="169">
        <f>'Order Form'!F314</f>
        <v>18.5</v>
      </c>
      <c r="J1889" s="164">
        <f>'Order Form'!N314</f>
        <v>0</v>
      </c>
      <c r="K1889" s="164" t="str">
        <f t="shared" si="125"/>
        <v>F</v>
      </c>
      <c r="L1889" s="164">
        <f>IF('Pricing + Order Summary'!$O$13&gt;=5000,14,IF('Pricing + Order Summary'!$O$13&gt;=3500,15,IF('Pricing + Order Summary'!$O$13&gt;=2500,16,IF('Pricing + Order Summary'!$O$13&gt;=1000,23,21))))</f>
        <v>21</v>
      </c>
      <c r="M1889" s="164" t="str">
        <f t="shared" si="126"/>
        <v>SPR2014-4-0</v>
      </c>
    </row>
    <row r="1890" spans="1:13">
      <c r="A1890" s="167">
        <f>'Order Form'!A315</f>
        <v>107612</v>
      </c>
      <c r="B1890" s="167">
        <f>'Order Form'!A315</f>
        <v>107612</v>
      </c>
      <c r="C1890" s="168">
        <f t="shared" si="124"/>
        <v>107612</v>
      </c>
      <c r="D1890" s="164">
        <f>'Order Form'!$N$2</f>
        <v>0</v>
      </c>
      <c r="E1890" s="165">
        <f>'Order Form'!$N$11</f>
        <v>0</v>
      </c>
      <c r="F1890" s="165" t="str">
        <f>IF(ISBLANK('Order Form'!$N$12),"",'Order Form'!$N$12)</f>
        <v/>
      </c>
      <c r="G1890" s="165">
        <f t="shared" ca="1" si="127"/>
        <v>41493</v>
      </c>
      <c r="H1890" s="166">
        <f>'Order Form'!$N$13</f>
        <v>0</v>
      </c>
      <c r="I1890" s="169">
        <f>'Order Form'!F315</f>
        <v>18.5</v>
      </c>
      <c r="J1890" s="164">
        <f>'Order Form'!N315</f>
        <v>0</v>
      </c>
      <c r="K1890" s="164" t="str">
        <f t="shared" si="125"/>
        <v>F</v>
      </c>
      <c r="L1890" s="164">
        <f>IF('Pricing + Order Summary'!$O$13&gt;=5000,14,IF('Pricing + Order Summary'!$O$13&gt;=3500,15,IF('Pricing + Order Summary'!$O$13&gt;=2500,16,IF('Pricing + Order Summary'!$O$13&gt;=1000,23,21))))</f>
        <v>21</v>
      </c>
      <c r="M1890" s="164" t="str">
        <f t="shared" si="126"/>
        <v>SPR2014-4-0</v>
      </c>
    </row>
    <row r="1891" spans="1:13">
      <c r="A1891" s="167">
        <f>'Order Form'!A316</f>
        <v>107613</v>
      </c>
      <c r="B1891" s="167">
        <f>'Order Form'!A316</f>
        <v>107613</v>
      </c>
      <c r="C1891" s="168">
        <f t="shared" si="124"/>
        <v>107613</v>
      </c>
      <c r="D1891" s="164">
        <f>'Order Form'!$N$2</f>
        <v>0</v>
      </c>
      <c r="E1891" s="165">
        <f>'Order Form'!$N$11</f>
        <v>0</v>
      </c>
      <c r="F1891" s="165" t="str">
        <f>IF(ISBLANK('Order Form'!$N$12),"",'Order Form'!$N$12)</f>
        <v/>
      </c>
      <c r="G1891" s="165">
        <f t="shared" ca="1" si="127"/>
        <v>41493</v>
      </c>
      <c r="H1891" s="166">
        <f>'Order Form'!$N$13</f>
        <v>0</v>
      </c>
      <c r="I1891" s="169">
        <f>'Order Form'!F316</f>
        <v>18.5</v>
      </c>
      <c r="J1891" s="164">
        <f>'Order Form'!N316</f>
        <v>0</v>
      </c>
      <c r="K1891" s="164" t="str">
        <f t="shared" si="125"/>
        <v>F</v>
      </c>
      <c r="L1891" s="164">
        <f>IF('Pricing + Order Summary'!$O$13&gt;=5000,14,IF('Pricing + Order Summary'!$O$13&gt;=3500,15,IF('Pricing + Order Summary'!$O$13&gt;=2500,16,IF('Pricing + Order Summary'!$O$13&gt;=1000,23,21))))</f>
        <v>21</v>
      </c>
      <c r="M1891" s="164" t="str">
        <f t="shared" si="126"/>
        <v>SPR2014-4-0</v>
      </c>
    </row>
    <row r="1892" spans="1:13">
      <c r="A1892" s="167">
        <f>'Order Form'!A317</f>
        <v>105812</v>
      </c>
      <c r="B1892" s="167">
        <f>'Order Form'!A317</f>
        <v>105812</v>
      </c>
      <c r="C1892" s="168">
        <f t="shared" si="124"/>
        <v>105812</v>
      </c>
      <c r="D1892" s="164">
        <f>'Order Form'!$N$2</f>
        <v>0</v>
      </c>
      <c r="E1892" s="165">
        <f>'Order Form'!$N$11</f>
        <v>0</v>
      </c>
      <c r="F1892" s="165" t="str">
        <f>IF(ISBLANK('Order Form'!$N$12),"",'Order Form'!$N$12)</f>
        <v/>
      </c>
      <c r="G1892" s="165">
        <f t="shared" ca="1" si="127"/>
        <v>41493</v>
      </c>
      <c r="H1892" s="166">
        <f>'Order Form'!$N$13</f>
        <v>0</v>
      </c>
      <c r="I1892" s="169">
        <f>'Order Form'!F317</f>
        <v>19.5</v>
      </c>
      <c r="J1892" s="164">
        <f>'Order Form'!N317</f>
        <v>0</v>
      </c>
      <c r="K1892" s="164" t="str">
        <f t="shared" si="125"/>
        <v>F</v>
      </c>
      <c r="L1892" s="164">
        <f>IF('Pricing + Order Summary'!$O$13&gt;=5000,14,IF('Pricing + Order Summary'!$O$13&gt;=3500,15,IF('Pricing + Order Summary'!$O$13&gt;=2500,16,IF('Pricing + Order Summary'!$O$13&gt;=1000,23,21))))</f>
        <v>21</v>
      </c>
      <c r="M1892" s="164" t="str">
        <f t="shared" si="126"/>
        <v>SPR2014-4-0</v>
      </c>
    </row>
    <row r="1893" spans="1:13">
      <c r="A1893" s="167">
        <f>'Order Form'!A318</f>
        <v>105811</v>
      </c>
      <c r="B1893" s="167">
        <f>'Order Form'!A318</f>
        <v>105811</v>
      </c>
      <c r="C1893" s="168">
        <f t="shared" si="124"/>
        <v>105811</v>
      </c>
      <c r="D1893" s="164">
        <f>'Order Form'!$N$2</f>
        <v>0</v>
      </c>
      <c r="E1893" s="165">
        <f>'Order Form'!$N$11</f>
        <v>0</v>
      </c>
      <c r="F1893" s="165" t="str">
        <f>IF(ISBLANK('Order Form'!$N$12),"",'Order Form'!$N$12)</f>
        <v/>
      </c>
      <c r="G1893" s="165">
        <f t="shared" ca="1" si="127"/>
        <v>41493</v>
      </c>
      <c r="H1893" s="166">
        <f>'Order Form'!$N$13</f>
        <v>0</v>
      </c>
      <c r="I1893" s="169">
        <f>'Order Form'!F318</f>
        <v>19.5</v>
      </c>
      <c r="J1893" s="164">
        <f>'Order Form'!N318</f>
        <v>0</v>
      </c>
      <c r="K1893" s="164" t="str">
        <f t="shared" si="125"/>
        <v>F</v>
      </c>
      <c r="L1893" s="164">
        <f>IF('Pricing + Order Summary'!$O$13&gt;=5000,14,IF('Pricing + Order Summary'!$O$13&gt;=3500,15,IF('Pricing + Order Summary'!$O$13&gt;=2500,16,IF('Pricing + Order Summary'!$O$13&gt;=1000,23,21))))</f>
        <v>21</v>
      </c>
      <c r="M1893" s="164" t="str">
        <f t="shared" si="126"/>
        <v>SPR2014-4-0</v>
      </c>
    </row>
    <row r="1894" spans="1:13">
      <c r="A1894" s="167">
        <f>'Order Form'!A319</f>
        <v>107581</v>
      </c>
      <c r="B1894" s="167">
        <f>'Order Form'!A319</f>
        <v>107581</v>
      </c>
      <c r="C1894" s="168">
        <f t="shared" si="124"/>
        <v>107581</v>
      </c>
      <c r="D1894" s="164">
        <f>'Order Form'!$N$2</f>
        <v>0</v>
      </c>
      <c r="E1894" s="165">
        <f>'Order Form'!$N$11</f>
        <v>0</v>
      </c>
      <c r="F1894" s="165" t="str">
        <f>IF(ISBLANK('Order Form'!$N$12),"",'Order Form'!$N$12)</f>
        <v/>
      </c>
      <c r="G1894" s="165">
        <f t="shared" ca="1" si="127"/>
        <v>41493</v>
      </c>
      <c r="H1894" s="166">
        <f>'Order Form'!$N$13</f>
        <v>0</v>
      </c>
      <c r="I1894" s="169">
        <f>'Order Form'!F319</f>
        <v>19.5</v>
      </c>
      <c r="J1894" s="164">
        <f>'Order Form'!N319</f>
        <v>0</v>
      </c>
      <c r="K1894" s="164" t="str">
        <f t="shared" si="125"/>
        <v>F</v>
      </c>
      <c r="L1894" s="164">
        <f>IF('Pricing + Order Summary'!$O$13&gt;=5000,14,IF('Pricing + Order Summary'!$O$13&gt;=3500,15,IF('Pricing + Order Summary'!$O$13&gt;=2500,16,IF('Pricing + Order Summary'!$O$13&gt;=1000,23,21))))</f>
        <v>21</v>
      </c>
      <c r="M1894" s="164" t="str">
        <f t="shared" si="126"/>
        <v>SPR2014-4-0</v>
      </c>
    </row>
    <row r="1895" spans="1:13">
      <c r="A1895" s="167">
        <f>'Order Form'!A320</f>
        <v>107605</v>
      </c>
      <c r="B1895" s="167">
        <f>'Order Form'!A320</f>
        <v>107605</v>
      </c>
      <c r="C1895" s="168">
        <f t="shared" si="124"/>
        <v>107605</v>
      </c>
      <c r="D1895" s="164">
        <f>'Order Form'!$N$2</f>
        <v>0</v>
      </c>
      <c r="E1895" s="165">
        <f>'Order Form'!$N$11</f>
        <v>0</v>
      </c>
      <c r="F1895" s="165" t="str">
        <f>IF(ISBLANK('Order Form'!$N$12),"",'Order Form'!$N$12)</f>
        <v/>
      </c>
      <c r="G1895" s="165">
        <f t="shared" ca="1" si="127"/>
        <v>41493</v>
      </c>
      <c r="H1895" s="166">
        <f>'Order Form'!$N$13</f>
        <v>0</v>
      </c>
      <c r="I1895" s="169">
        <f>'Order Form'!F320</f>
        <v>19.5</v>
      </c>
      <c r="J1895" s="164">
        <f>'Order Form'!N320</f>
        <v>0</v>
      </c>
      <c r="K1895" s="164" t="str">
        <f t="shared" si="125"/>
        <v>F</v>
      </c>
      <c r="L1895" s="164">
        <f>IF('Pricing + Order Summary'!$O$13&gt;=5000,14,IF('Pricing + Order Summary'!$O$13&gt;=3500,15,IF('Pricing + Order Summary'!$O$13&gt;=2500,16,IF('Pricing + Order Summary'!$O$13&gt;=1000,23,21))))</f>
        <v>21</v>
      </c>
      <c r="M1895" s="164" t="str">
        <f t="shared" si="126"/>
        <v>SPR2014-4-0</v>
      </c>
    </row>
    <row r="1896" spans="1:13">
      <c r="A1896" s="167">
        <f>'Order Form'!A321</f>
        <v>100054</v>
      </c>
      <c r="B1896" s="167">
        <f>'Order Form'!A321</f>
        <v>100054</v>
      </c>
      <c r="C1896" s="168">
        <f t="shared" si="124"/>
        <v>100054</v>
      </c>
      <c r="D1896" s="164">
        <f>'Order Form'!$N$2</f>
        <v>0</v>
      </c>
      <c r="E1896" s="165">
        <f>'Order Form'!$N$11</f>
        <v>0</v>
      </c>
      <c r="F1896" s="165" t="str">
        <f>IF(ISBLANK('Order Form'!$N$12),"",'Order Form'!$N$12)</f>
        <v/>
      </c>
      <c r="G1896" s="165">
        <f t="shared" ca="1" si="127"/>
        <v>41493</v>
      </c>
      <c r="H1896" s="166">
        <f>'Order Form'!$N$13</f>
        <v>0</v>
      </c>
      <c r="I1896" s="169">
        <f>'Order Form'!F321</f>
        <v>19.5</v>
      </c>
      <c r="J1896" s="164">
        <f>'Order Form'!N321</f>
        <v>0</v>
      </c>
      <c r="K1896" s="164" t="str">
        <f t="shared" si="125"/>
        <v>F</v>
      </c>
      <c r="L1896" s="164">
        <f>IF('Pricing + Order Summary'!$O$13&gt;=5000,14,IF('Pricing + Order Summary'!$O$13&gt;=3500,15,IF('Pricing + Order Summary'!$O$13&gt;=2500,16,IF('Pricing + Order Summary'!$O$13&gt;=1000,23,21))))</f>
        <v>21</v>
      </c>
      <c r="M1896" s="164" t="str">
        <f t="shared" si="126"/>
        <v>SPR2014-4-0</v>
      </c>
    </row>
    <row r="1897" spans="1:13">
      <c r="A1897" s="167">
        <f>'Order Form'!A322</f>
        <v>104775</v>
      </c>
      <c r="B1897" s="167">
        <f>'Order Form'!A322</f>
        <v>104775</v>
      </c>
      <c r="C1897" s="168">
        <f t="shared" si="124"/>
        <v>104775</v>
      </c>
      <c r="D1897" s="164">
        <f>'Order Form'!$N$2</f>
        <v>0</v>
      </c>
      <c r="E1897" s="165">
        <f>'Order Form'!$N$11</f>
        <v>0</v>
      </c>
      <c r="F1897" s="165" t="str">
        <f>IF(ISBLANK('Order Form'!$N$12),"",'Order Form'!$N$12)</f>
        <v/>
      </c>
      <c r="G1897" s="165">
        <f t="shared" ca="1" si="127"/>
        <v>41493</v>
      </c>
      <c r="H1897" s="166">
        <f>'Order Form'!$N$13</f>
        <v>0</v>
      </c>
      <c r="I1897" s="169">
        <f>'Order Form'!F322</f>
        <v>19.5</v>
      </c>
      <c r="J1897" s="164">
        <f>'Order Form'!N322</f>
        <v>0</v>
      </c>
      <c r="K1897" s="164" t="str">
        <f t="shared" si="125"/>
        <v>F</v>
      </c>
      <c r="L1897" s="164">
        <f>IF('Pricing + Order Summary'!$O$13&gt;=5000,14,IF('Pricing + Order Summary'!$O$13&gt;=3500,15,IF('Pricing + Order Summary'!$O$13&gt;=2500,16,IF('Pricing + Order Summary'!$O$13&gt;=1000,23,21))))</f>
        <v>21</v>
      </c>
      <c r="M1897" s="164" t="str">
        <f t="shared" si="126"/>
        <v>SPR2014-4-0</v>
      </c>
    </row>
    <row r="1898" spans="1:13">
      <c r="A1898" s="167">
        <f>'Order Form'!A323</f>
        <v>105681</v>
      </c>
      <c r="B1898" s="167">
        <f>'Order Form'!A323</f>
        <v>105681</v>
      </c>
      <c r="C1898" s="168">
        <f t="shared" si="124"/>
        <v>105681</v>
      </c>
      <c r="D1898" s="164">
        <f>'Order Form'!$N$2</f>
        <v>0</v>
      </c>
      <c r="E1898" s="165">
        <f>'Order Form'!$N$11</f>
        <v>0</v>
      </c>
      <c r="F1898" s="165" t="str">
        <f>IF(ISBLANK('Order Form'!$N$12),"",'Order Form'!$N$12)</f>
        <v/>
      </c>
      <c r="G1898" s="165">
        <f t="shared" ca="1" si="127"/>
        <v>41493</v>
      </c>
      <c r="H1898" s="166">
        <f>'Order Form'!$N$13</f>
        <v>0</v>
      </c>
      <c r="I1898" s="169">
        <f>'Order Form'!F323</f>
        <v>24.75</v>
      </c>
      <c r="J1898" s="164">
        <f>'Order Form'!N323</f>
        <v>0</v>
      </c>
      <c r="K1898" s="164" t="str">
        <f t="shared" si="125"/>
        <v>F</v>
      </c>
      <c r="L1898" s="164">
        <f>IF('Pricing + Order Summary'!$O$13&gt;=5000,14,IF('Pricing + Order Summary'!$O$13&gt;=3500,15,IF('Pricing + Order Summary'!$O$13&gt;=2500,16,IF('Pricing + Order Summary'!$O$13&gt;=1000,23,21))))</f>
        <v>21</v>
      </c>
      <c r="M1898" s="164" t="str">
        <f t="shared" si="126"/>
        <v>SPR2014-4-0</v>
      </c>
    </row>
    <row r="1899" spans="1:13">
      <c r="A1899" s="167">
        <f>'Order Form'!A324</f>
        <v>105684</v>
      </c>
      <c r="B1899" s="167">
        <f>'Order Form'!A324</f>
        <v>105684</v>
      </c>
      <c r="C1899" s="168">
        <f t="shared" si="124"/>
        <v>105684</v>
      </c>
      <c r="D1899" s="164">
        <f>'Order Form'!$N$2</f>
        <v>0</v>
      </c>
      <c r="E1899" s="165">
        <f>'Order Form'!$N$11</f>
        <v>0</v>
      </c>
      <c r="F1899" s="165" t="str">
        <f>IF(ISBLANK('Order Form'!$N$12),"",'Order Form'!$N$12)</f>
        <v/>
      </c>
      <c r="G1899" s="165">
        <f t="shared" ca="1" si="127"/>
        <v>41493</v>
      </c>
      <c r="H1899" s="166">
        <f>'Order Form'!$N$13</f>
        <v>0</v>
      </c>
      <c r="I1899" s="169">
        <f>'Order Form'!F324</f>
        <v>24.75</v>
      </c>
      <c r="J1899" s="164">
        <f>'Order Form'!N324</f>
        <v>0</v>
      </c>
      <c r="K1899" s="164" t="str">
        <f t="shared" si="125"/>
        <v>F</v>
      </c>
      <c r="L1899" s="164">
        <f>IF('Pricing + Order Summary'!$O$13&gt;=5000,14,IF('Pricing + Order Summary'!$O$13&gt;=3500,15,IF('Pricing + Order Summary'!$O$13&gt;=2500,16,IF('Pricing + Order Summary'!$O$13&gt;=1000,23,21))))</f>
        <v>21</v>
      </c>
      <c r="M1899" s="164" t="str">
        <f t="shared" si="126"/>
        <v>SPR2014-4-0</v>
      </c>
    </row>
    <row r="1900" spans="1:13">
      <c r="A1900" s="167">
        <f>'Order Form'!A325</f>
        <v>105682</v>
      </c>
      <c r="B1900" s="167">
        <f>'Order Form'!A325</f>
        <v>105682</v>
      </c>
      <c r="C1900" s="168">
        <f t="shared" si="124"/>
        <v>105682</v>
      </c>
      <c r="D1900" s="164">
        <f>'Order Form'!$N$2</f>
        <v>0</v>
      </c>
      <c r="E1900" s="165">
        <f>'Order Form'!$N$11</f>
        <v>0</v>
      </c>
      <c r="F1900" s="165" t="str">
        <f>IF(ISBLANK('Order Form'!$N$12),"",'Order Form'!$N$12)</f>
        <v/>
      </c>
      <c r="G1900" s="165">
        <f t="shared" ca="1" si="127"/>
        <v>41493</v>
      </c>
      <c r="H1900" s="166">
        <f>'Order Form'!$N$13</f>
        <v>0</v>
      </c>
      <c r="I1900" s="169">
        <f>'Order Form'!F325</f>
        <v>24.75</v>
      </c>
      <c r="J1900" s="164">
        <f>'Order Form'!N325</f>
        <v>0</v>
      </c>
      <c r="K1900" s="164" t="str">
        <f t="shared" si="125"/>
        <v>F</v>
      </c>
      <c r="L1900" s="164">
        <f>IF('Pricing + Order Summary'!$O$13&gt;=5000,14,IF('Pricing + Order Summary'!$O$13&gt;=3500,15,IF('Pricing + Order Summary'!$O$13&gt;=2500,16,IF('Pricing + Order Summary'!$O$13&gt;=1000,23,21))))</f>
        <v>21</v>
      </c>
      <c r="M1900" s="164" t="str">
        <f t="shared" si="126"/>
        <v>SPR2014-4-0</v>
      </c>
    </row>
    <row r="1901" spans="1:13">
      <c r="A1901" s="167">
        <f>'Order Form'!A326</f>
        <v>105683</v>
      </c>
      <c r="B1901" s="167">
        <f>'Order Form'!A326</f>
        <v>105683</v>
      </c>
      <c r="C1901" s="168">
        <f t="shared" si="124"/>
        <v>105683</v>
      </c>
      <c r="D1901" s="164">
        <f>'Order Form'!$N$2</f>
        <v>0</v>
      </c>
      <c r="E1901" s="165">
        <f>'Order Form'!$N$11</f>
        <v>0</v>
      </c>
      <c r="F1901" s="165" t="str">
        <f>IF(ISBLANK('Order Form'!$N$12),"",'Order Form'!$N$12)</f>
        <v/>
      </c>
      <c r="G1901" s="165">
        <f t="shared" ca="1" si="127"/>
        <v>41493</v>
      </c>
      <c r="H1901" s="166">
        <f>'Order Form'!$N$13</f>
        <v>0</v>
      </c>
      <c r="I1901" s="169">
        <f>'Order Form'!F326</f>
        <v>24.75</v>
      </c>
      <c r="J1901" s="164">
        <f>'Order Form'!N326</f>
        <v>0</v>
      </c>
      <c r="K1901" s="164" t="str">
        <f t="shared" si="125"/>
        <v>F</v>
      </c>
      <c r="L1901" s="164">
        <f>IF('Pricing + Order Summary'!$O$13&gt;=5000,14,IF('Pricing + Order Summary'!$O$13&gt;=3500,15,IF('Pricing + Order Summary'!$O$13&gt;=2500,16,IF('Pricing + Order Summary'!$O$13&gt;=1000,23,21))))</f>
        <v>21</v>
      </c>
      <c r="M1901" s="164" t="str">
        <f t="shared" si="126"/>
        <v>SPR2014-4-0</v>
      </c>
    </row>
    <row r="1902" spans="1:13">
      <c r="A1902" s="167">
        <f>'Order Form'!A327</f>
        <v>105658</v>
      </c>
      <c r="B1902" s="167">
        <f>'Order Form'!A327</f>
        <v>105658</v>
      </c>
      <c r="C1902" s="168">
        <f t="shared" si="124"/>
        <v>105658</v>
      </c>
      <c r="D1902" s="164">
        <f>'Order Form'!$N$2</f>
        <v>0</v>
      </c>
      <c r="E1902" s="165">
        <f>'Order Form'!$N$11</f>
        <v>0</v>
      </c>
      <c r="F1902" s="165" t="str">
        <f>IF(ISBLANK('Order Form'!$N$12),"",'Order Form'!$N$12)</f>
        <v/>
      </c>
      <c r="G1902" s="165">
        <f t="shared" ca="1" si="127"/>
        <v>41493</v>
      </c>
      <c r="H1902" s="166">
        <f>'Order Form'!$N$13</f>
        <v>0</v>
      </c>
      <c r="I1902" s="169">
        <f>'Order Form'!F327</f>
        <v>10</v>
      </c>
      <c r="J1902" s="164">
        <f>'Order Form'!N327</f>
        <v>0</v>
      </c>
      <c r="K1902" s="164" t="str">
        <f t="shared" si="125"/>
        <v>F</v>
      </c>
      <c r="L1902" s="164">
        <f>IF('Pricing + Order Summary'!$O$13&gt;=5000,14,IF('Pricing + Order Summary'!$O$13&gt;=3500,15,IF('Pricing + Order Summary'!$O$13&gt;=2500,16,IF('Pricing + Order Summary'!$O$13&gt;=1000,23,21))))</f>
        <v>21</v>
      </c>
      <c r="M1902" s="164" t="str">
        <f t="shared" si="126"/>
        <v>SPR2014-4-0</v>
      </c>
    </row>
    <row r="1903" spans="1:13">
      <c r="A1903" s="167">
        <f>'Order Form'!A328</f>
        <v>105660</v>
      </c>
      <c r="B1903" s="167">
        <f>'Order Form'!A328</f>
        <v>105660</v>
      </c>
      <c r="C1903" s="168">
        <f t="shared" si="124"/>
        <v>105660</v>
      </c>
      <c r="D1903" s="164">
        <f>'Order Form'!$N$2</f>
        <v>0</v>
      </c>
      <c r="E1903" s="165">
        <f>'Order Form'!$N$11</f>
        <v>0</v>
      </c>
      <c r="F1903" s="165" t="str">
        <f>IF(ISBLANK('Order Form'!$N$12),"",'Order Form'!$N$12)</f>
        <v/>
      </c>
      <c r="G1903" s="165">
        <f t="shared" ca="1" si="127"/>
        <v>41493</v>
      </c>
      <c r="H1903" s="166">
        <f>'Order Form'!$N$13</f>
        <v>0</v>
      </c>
      <c r="I1903" s="169">
        <f>'Order Form'!F328</f>
        <v>10</v>
      </c>
      <c r="J1903" s="164">
        <f>'Order Form'!N328</f>
        <v>0</v>
      </c>
      <c r="K1903" s="164" t="str">
        <f t="shared" si="125"/>
        <v>F</v>
      </c>
      <c r="L1903" s="164">
        <f>IF('Pricing + Order Summary'!$O$13&gt;=5000,14,IF('Pricing + Order Summary'!$O$13&gt;=3500,15,IF('Pricing + Order Summary'!$O$13&gt;=2500,16,IF('Pricing + Order Summary'!$O$13&gt;=1000,23,21))))</f>
        <v>21</v>
      </c>
      <c r="M1903" s="164" t="str">
        <f t="shared" si="126"/>
        <v>SPR2014-4-0</v>
      </c>
    </row>
    <row r="1904" spans="1:13">
      <c r="A1904" s="167">
        <f>'Order Form'!A329</f>
        <v>105656</v>
      </c>
      <c r="B1904" s="167">
        <f>'Order Form'!A329</f>
        <v>105656</v>
      </c>
      <c r="C1904" s="168">
        <f t="shared" si="124"/>
        <v>105656</v>
      </c>
      <c r="D1904" s="164">
        <f>'Order Form'!$N$2</f>
        <v>0</v>
      </c>
      <c r="E1904" s="165">
        <f>'Order Form'!$N$11</f>
        <v>0</v>
      </c>
      <c r="F1904" s="165" t="str">
        <f>IF(ISBLANK('Order Form'!$N$12),"",'Order Form'!$N$12)</f>
        <v/>
      </c>
      <c r="G1904" s="165">
        <f t="shared" ca="1" si="127"/>
        <v>41493</v>
      </c>
      <c r="H1904" s="166">
        <f>'Order Form'!$N$13</f>
        <v>0</v>
      </c>
      <c r="I1904" s="169">
        <f>'Order Form'!F329</f>
        <v>10</v>
      </c>
      <c r="J1904" s="164">
        <f>'Order Form'!N329</f>
        <v>0</v>
      </c>
      <c r="K1904" s="164" t="str">
        <f t="shared" si="125"/>
        <v>F</v>
      </c>
      <c r="L1904" s="164">
        <f>IF('Pricing + Order Summary'!$O$13&gt;=5000,14,IF('Pricing + Order Summary'!$O$13&gt;=3500,15,IF('Pricing + Order Summary'!$O$13&gt;=2500,16,IF('Pricing + Order Summary'!$O$13&gt;=1000,23,21))))</f>
        <v>21</v>
      </c>
      <c r="M1904" s="164" t="str">
        <f t="shared" si="126"/>
        <v>SPR2014-4-0</v>
      </c>
    </row>
    <row r="1905" spans="1:13">
      <c r="A1905" s="167">
        <f>'Order Form'!A330</f>
        <v>100460</v>
      </c>
      <c r="B1905" s="167">
        <f>'Order Form'!A330</f>
        <v>100460</v>
      </c>
      <c r="C1905" s="168">
        <f t="shared" si="124"/>
        <v>100460</v>
      </c>
      <c r="D1905" s="164">
        <f>'Order Form'!$N$2</f>
        <v>0</v>
      </c>
      <c r="E1905" s="165">
        <f>'Order Form'!$N$11</f>
        <v>0</v>
      </c>
      <c r="F1905" s="165" t="str">
        <f>IF(ISBLANK('Order Form'!$N$12),"",'Order Form'!$N$12)</f>
        <v/>
      </c>
      <c r="G1905" s="165">
        <f t="shared" ca="1" si="127"/>
        <v>41493</v>
      </c>
      <c r="H1905" s="166">
        <f>'Order Form'!$N$13</f>
        <v>0</v>
      </c>
      <c r="I1905" s="169">
        <f>'Order Form'!F330</f>
        <v>10</v>
      </c>
      <c r="J1905" s="164">
        <f>'Order Form'!N330</f>
        <v>0</v>
      </c>
      <c r="K1905" s="164" t="str">
        <f t="shared" si="125"/>
        <v>F</v>
      </c>
      <c r="L1905" s="164">
        <f>IF('Pricing + Order Summary'!$O$13&gt;=5000,14,IF('Pricing + Order Summary'!$O$13&gt;=3500,15,IF('Pricing + Order Summary'!$O$13&gt;=2500,16,IF('Pricing + Order Summary'!$O$13&gt;=1000,23,21))))</f>
        <v>21</v>
      </c>
      <c r="M1905" s="164" t="str">
        <f t="shared" si="126"/>
        <v>SPR2014-4-0</v>
      </c>
    </row>
    <row r="1906" spans="1:13">
      <c r="A1906" s="167">
        <f>'Order Form'!A331</f>
        <v>104788</v>
      </c>
      <c r="B1906" s="167">
        <f>'Order Form'!A331</f>
        <v>104788</v>
      </c>
      <c r="C1906" s="168">
        <f t="shared" si="124"/>
        <v>104788</v>
      </c>
      <c r="D1906" s="164">
        <f>'Order Form'!$N$2</f>
        <v>0</v>
      </c>
      <c r="E1906" s="165">
        <f>'Order Form'!$N$11</f>
        <v>0</v>
      </c>
      <c r="F1906" s="165" t="str">
        <f>IF(ISBLANK('Order Form'!$N$12),"",'Order Form'!$N$12)</f>
        <v/>
      </c>
      <c r="G1906" s="165">
        <f t="shared" ca="1" si="127"/>
        <v>41493</v>
      </c>
      <c r="H1906" s="166">
        <f>'Order Form'!$N$13</f>
        <v>0</v>
      </c>
      <c r="I1906" s="169">
        <f>'Order Form'!F331</f>
        <v>10</v>
      </c>
      <c r="J1906" s="164">
        <f>'Order Form'!N331</f>
        <v>0</v>
      </c>
      <c r="K1906" s="164" t="str">
        <f t="shared" si="125"/>
        <v>F</v>
      </c>
      <c r="L1906" s="164">
        <f>IF('Pricing + Order Summary'!$O$13&gt;=5000,14,IF('Pricing + Order Summary'!$O$13&gt;=3500,15,IF('Pricing + Order Summary'!$O$13&gt;=2500,16,IF('Pricing + Order Summary'!$O$13&gt;=1000,23,21))))</f>
        <v>21</v>
      </c>
      <c r="M1906" s="164" t="str">
        <f t="shared" si="126"/>
        <v>SPR2014-4-0</v>
      </c>
    </row>
    <row r="1907" spans="1:13">
      <c r="A1907" s="167">
        <f>'Order Form'!A332</f>
        <v>100649</v>
      </c>
      <c r="B1907" s="167">
        <f>'Order Form'!A332</f>
        <v>100649</v>
      </c>
      <c r="C1907" s="168">
        <f t="shared" si="124"/>
        <v>100649</v>
      </c>
      <c r="D1907" s="164">
        <f>'Order Form'!$N$2</f>
        <v>0</v>
      </c>
      <c r="E1907" s="165">
        <f>'Order Form'!$N$11</f>
        <v>0</v>
      </c>
      <c r="F1907" s="165" t="str">
        <f>IF(ISBLANK('Order Form'!$N$12),"",'Order Form'!$N$12)</f>
        <v/>
      </c>
      <c r="G1907" s="165">
        <f t="shared" ca="1" si="127"/>
        <v>41493</v>
      </c>
      <c r="H1907" s="166">
        <f>'Order Form'!$N$13</f>
        <v>0</v>
      </c>
      <c r="I1907" s="169">
        <f>'Order Form'!F332</f>
        <v>10</v>
      </c>
      <c r="J1907" s="164">
        <f>'Order Form'!N332</f>
        <v>0</v>
      </c>
      <c r="K1907" s="164" t="str">
        <f t="shared" si="125"/>
        <v>F</v>
      </c>
      <c r="L1907" s="164">
        <f>IF('Pricing + Order Summary'!$O$13&gt;=5000,14,IF('Pricing + Order Summary'!$O$13&gt;=3500,15,IF('Pricing + Order Summary'!$O$13&gt;=2500,16,IF('Pricing + Order Summary'!$O$13&gt;=1000,23,21))))</f>
        <v>21</v>
      </c>
      <c r="M1907" s="164" t="str">
        <f t="shared" si="126"/>
        <v>SPR2014-4-0</v>
      </c>
    </row>
    <row r="1908" spans="1:13">
      <c r="A1908" s="167">
        <f>'Order Form'!A333</f>
        <v>104789</v>
      </c>
      <c r="B1908" s="167">
        <f>'Order Form'!A333</f>
        <v>104789</v>
      </c>
      <c r="C1908" s="168">
        <f t="shared" si="124"/>
        <v>104789</v>
      </c>
      <c r="D1908" s="164">
        <f>'Order Form'!$N$2</f>
        <v>0</v>
      </c>
      <c r="E1908" s="165">
        <f>'Order Form'!$N$11</f>
        <v>0</v>
      </c>
      <c r="F1908" s="165" t="str">
        <f>IF(ISBLANK('Order Form'!$N$12),"",'Order Form'!$N$12)</f>
        <v/>
      </c>
      <c r="G1908" s="165">
        <f t="shared" ca="1" si="127"/>
        <v>41493</v>
      </c>
      <c r="H1908" s="166">
        <f>'Order Form'!$N$13</f>
        <v>0</v>
      </c>
      <c r="I1908" s="169">
        <f>'Order Form'!F333</f>
        <v>10</v>
      </c>
      <c r="J1908" s="164">
        <f>'Order Form'!N333</f>
        <v>0</v>
      </c>
      <c r="K1908" s="164" t="str">
        <f t="shared" si="125"/>
        <v>F</v>
      </c>
      <c r="L1908" s="164">
        <f>IF('Pricing + Order Summary'!$O$13&gt;=5000,14,IF('Pricing + Order Summary'!$O$13&gt;=3500,15,IF('Pricing + Order Summary'!$O$13&gt;=2500,16,IF('Pricing + Order Summary'!$O$13&gt;=1000,23,21))))</f>
        <v>21</v>
      </c>
      <c r="M1908" s="164" t="str">
        <f t="shared" si="126"/>
        <v>SPR2014-4-0</v>
      </c>
    </row>
    <row r="1909" spans="1:13">
      <c r="A1909" s="167">
        <f>'Order Form'!A334</f>
        <v>100404</v>
      </c>
      <c r="B1909" s="167">
        <f>'Order Form'!A334</f>
        <v>100404</v>
      </c>
      <c r="C1909" s="168">
        <f t="shared" si="124"/>
        <v>100404</v>
      </c>
      <c r="D1909" s="164">
        <f>'Order Form'!$N$2</f>
        <v>0</v>
      </c>
      <c r="E1909" s="165">
        <f>'Order Form'!$N$11</f>
        <v>0</v>
      </c>
      <c r="F1909" s="165" t="str">
        <f>IF(ISBLANK('Order Form'!$N$12),"",'Order Form'!$N$12)</f>
        <v/>
      </c>
      <c r="G1909" s="165">
        <f t="shared" ca="1" si="127"/>
        <v>41493</v>
      </c>
      <c r="H1909" s="166">
        <f>'Order Form'!$N$13</f>
        <v>0</v>
      </c>
      <c r="I1909" s="169">
        <f>'Order Form'!F334</f>
        <v>10</v>
      </c>
      <c r="J1909" s="164">
        <f>'Order Form'!N334</f>
        <v>0</v>
      </c>
      <c r="K1909" s="164" t="str">
        <f t="shared" si="125"/>
        <v>F</v>
      </c>
      <c r="L1909" s="164">
        <f>IF('Pricing + Order Summary'!$O$13&gt;=5000,14,IF('Pricing + Order Summary'!$O$13&gt;=3500,15,IF('Pricing + Order Summary'!$O$13&gt;=2500,16,IF('Pricing + Order Summary'!$O$13&gt;=1000,23,21))))</f>
        <v>21</v>
      </c>
      <c r="M1909" s="164" t="str">
        <f t="shared" si="126"/>
        <v>SPR2014-4-0</v>
      </c>
    </row>
    <row r="1910" spans="1:13">
      <c r="A1910" s="167">
        <f>'Order Form'!A335</f>
        <v>100403</v>
      </c>
      <c r="B1910" s="167">
        <f>'Order Form'!A335</f>
        <v>100403</v>
      </c>
      <c r="C1910" s="168">
        <f t="shared" si="124"/>
        <v>100403</v>
      </c>
      <c r="D1910" s="164">
        <f>'Order Form'!$N$2</f>
        <v>0</v>
      </c>
      <c r="E1910" s="165">
        <f>'Order Form'!$N$11</f>
        <v>0</v>
      </c>
      <c r="F1910" s="165" t="str">
        <f>IF(ISBLANK('Order Form'!$N$12),"",'Order Form'!$N$12)</f>
        <v/>
      </c>
      <c r="G1910" s="165">
        <f t="shared" ca="1" si="127"/>
        <v>41493</v>
      </c>
      <c r="H1910" s="166">
        <f>'Order Form'!$N$13</f>
        <v>0</v>
      </c>
      <c r="I1910" s="169">
        <f>'Order Form'!F335</f>
        <v>10</v>
      </c>
      <c r="J1910" s="164">
        <f>'Order Form'!N335</f>
        <v>0</v>
      </c>
      <c r="K1910" s="164" t="str">
        <f t="shared" si="125"/>
        <v>F</v>
      </c>
      <c r="L1910" s="164">
        <f>IF('Pricing + Order Summary'!$O$13&gt;=5000,14,IF('Pricing + Order Summary'!$O$13&gt;=3500,15,IF('Pricing + Order Summary'!$O$13&gt;=2500,16,IF('Pricing + Order Summary'!$O$13&gt;=1000,23,21))))</f>
        <v>21</v>
      </c>
      <c r="M1910" s="164" t="str">
        <f t="shared" si="126"/>
        <v>SPR2014-4-0</v>
      </c>
    </row>
    <row r="1911" spans="1:13">
      <c r="A1911" s="167">
        <f>'Order Form'!A336</f>
        <v>100401</v>
      </c>
      <c r="B1911" s="167">
        <f>'Order Form'!A336</f>
        <v>100401</v>
      </c>
      <c r="C1911" s="168">
        <f t="shared" si="124"/>
        <v>100401</v>
      </c>
      <c r="D1911" s="164">
        <f>'Order Form'!$N$2</f>
        <v>0</v>
      </c>
      <c r="E1911" s="165">
        <f>'Order Form'!$N$11</f>
        <v>0</v>
      </c>
      <c r="F1911" s="165" t="str">
        <f>IF(ISBLANK('Order Form'!$N$12),"",'Order Form'!$N$12)</f>
        <v/>
      </c>
      <c r="G1911" s="165">
        <f t="shared" ca="1" si="127"/>
        <v>41493</v>
      </c>
      <c r="H1911" s="166">
        <f>'Order Form'!$N$13</f>
        <v>0</v>
      </c>
      <c r="I1911" s="169">
        <f>'Order Form'!F336</f>
        <v>10</v>
      </c>
      <c r="J1911" s="164">
        <f>'Order Form'!N336</f>
        <v>0</v>
      </c>
      <c r="K1911" s="164" t="str">
        <f t="shared" si="125"/>
        <v>F</v>
      </c>
      <c r="L1911" s="164">
        <f>IF('Pricing + Order Summary'!$O$13&gt;=5000,14,IF('Pricing + Order Summary'!$O$13&gt;=3500,15,IF('Pricing + Order Summary'!$O$13&gt;=2500,16,IF('Pricing + Order Summary'!$O$13&gt;=1000,23,21))))</f>
        <v>21</v>
      </c>
      <c r="M1911" s="164" t="str">
        <f t="shared" si="126"/>
        <v>SPR2014-4-0</v>
      </c>
    </row>
    <row r="1912" spans="1:13">
      <c r="A1912" s="167">
        <f>'Order Form'!A337</f>
        <v>100200</v>
      </c>
      <c r="B1912" s="167">
        <f>'Order Form'!A337</f>
        <v>100200</v>
      </c>
      <c r="C1912" s="168">
        <f t="shared" si="124"/>
        <v>100200</v>
      </c>
      <c r="D1912" s="164">
        <f>'Order Form'!$N$2</f>
        <v>0</v>
      </c>
      <c r="E1912" s="165">
        <f>'Order Form'!$N$11</f>
        <v>0</v>
      </c>
      <c r="F1912" s="165" t="str">
        <f>IF(ISBLANK('Order Form'!$N$12),"",'Order Form'!$N$12)</f>
        <v/>
      </c>
      <c r="G1912" s="165">
        <f t="shared" ca="1" si="127"/>
        <v>41493</v>
      </c>
      <c r="H1912" s="166">
        <f>'Order Form'!$N$13</f>
        <v>0</v>
      </c>
      <c r="I1912" s="169">
        <f>'Order Form'!F337</f>
        <v>10</v>
      </c>
      <c r="J1912" s="164">
        <f>'Order Form'!N337</f>
        <v>0</v>
      </c>
      <c r="K1912" s="164" t="str">
        <f t="shared" si="125"/>
        <v>F</v>
      </c>
      <c r="L1912" s="164">
        <f>IF('Pricing + Order Summary'!$O$13&gt;=5000,14,IF('Pricing + Order Summary'!$O$13&gt;=3500,15,IF('Pricing + Order Summary'!$O$13&gt;=2500,16,IF('Pricing + Order Summary'!$O$13&gt;=1000,23,21))))</f>
        <v>21</v>
      </c>
      <c r="M1912" s="164" t="str">
        <f t="shared" si="126"/>
        <v>SPR2014-4-0</v>
      </c>
    </row>
    <row r="1913" spans="1:13">
      <c r="A1913" s="167">
        <f>'Order Form'!A338</f>
        <v>100400</v>
      </c>
      <c r="B1913" s="167">
        <f>'Order Form'!A338</f>
        <v>100400</v>
      </c>
      <c r="C1913" s="168">
        <f t="shared" ref="C1913:C1976" si="128">IF(B1913=0,A1913,B1913)</f>
        <v>100400</v>
      </c>
      <c r="D1913" s="164">
        <f>'Order Form'!$N$2</f>
        <v>0</v>
      </c>
      <c r="E1913" s="165">
        <f>'Order Form'!$N$11</f>
        <v>0</v>
      </c>
      <c r="F1913" s="165" t="str">
        <f>IF(ISBLANK('Order Form'!$N$12),"",'Order Form'!$N$12)</f>
        <v/>
      </c>
      <c r="G1913" s="165">
        <f t="shared" ca="1" si="127"/>
        <v>41493</v>
      </c>
      <c r="H1913" s="166">
        <f>'Order Form'!$N$13</f>
        <v>0</v>
      </c>
      <c r="I1913" s="169">
        <f>'Order Form'!F338</f>
        <v>10</v>
      </c>
      <c r="J1913" s="164">
        <f>'Order Form'!N338</f>
        <v>0</v>
      </c>
      <c r="K1913" s="164" t="str">
        <f t="shared" ref="K1913:K1976" si="129">IF(J1913=0,"F","T")</f>
        <v>F</v>
      </c>
      <c r="L1913" s="164">
        <f>IF('Pricing + Order Summary'!$O$13&gt;=5000,14,IF('Pricing + Order Summary'!$O$13&gt;=3500,15,IF('Pricing + Order Summary'!$O$13&gt;=2500,16,IF('Pricing + Order Summary'!$O$13&gt;=1000,23,21))))</f>
        <v>21</v>
      </c>
      <c r="M1913" s="164" t="str">
        <f t="shared" ref="M1913:M1976" si="130">"SPR2014"&amp;"-4-"&amp;D1913</f>
        <v>SPR2014-4-0</v>
      </c>
    </row>
    <row r="1914" spans="1:13">
      <c r="A1914" s="167">
        <f>'Order Form'!A339</f>
        <v>105760</v>
      </c>
      <c r="B1914" s="167">
        <f>'Order Form'!A339</f>
        <v>105760</v>
      </c>
      <c r="C1914" s="168">
        <f t="shared" si="128"/>
        <v>105760</v>
      </c>
      <c r="D1914" s="164">
        <f>'Order Form'!$N$2</f>
        <v>0</v>
      </c>
      <c r="E1914" s="165">
        <f>'Order Form'!$N$11</f>
        <v>0</v>
      </c>
      <c r="F1914" s="165" t="str">
        <f>IF(ISBLANK('Order Form'!$N$12),"",'Order Form'!$N$12)</f>
        <v/>
      </c>
      <c r="G1914" s="165">
        <f t="shared" ca="1" si="127"/>
        <v>41493</v>
      </c>
      <c r="H1914" s="166">
        <f>'Order Form'!$N$13</f>
        <v>0</v>
      </c>
      <c r="I1914" s="169">
        <f>'Order Form'!F339</f>
        <v>10</v>
      </c>
      <c r="J1914" s="164">
        <f>'Order Form'!N339</f>
        <v>0</v>
      </c>
      <c r="K1914" s="164" t="str">
        <f t="shared" si="129"/>
        <v>F</v>
      </c>
      <c r="L1914" s="164">
        <f>IF('Pricing + Order Summary'!$O$13&gt;=5000,14,IF('Pricing + Order Summary'!$O$13&gt;=3500,15,IF('Pricing + Order Summary'!$O$13&gt;=2500,16,IF('Pricing + Order Summary'!$O$13&gt;=1000,23,21))))</f>
        <v>21</v>
      </c>
      <c r="M1914" s="164" t="str">
        <f t="shared" si="130"/>
        <v>SPR2014-4-0</v>
      </c>
    </row>
    <row r="1915" spans="1:13">
      <c r="A1915" s="167">
        <f>'Order Form'!A340</f>
        <v>105759</v>
      </c>
      <c r="B1915" s="167">
        <f>'Order Form'!A340</f>
        <v>105759</v>
      </c>
      <c r="C1915" s="168">
        <f t="shared" si="128"/>
        <v>105759</v>
      </c>
      <c r="D1915" s="164">
        <f>'Order Form'!$N$2</f>
        <v>0</v>
      </c>
      <c r="E1915" s="165">
        <f>'Order Form'!$N$11</f>
        <v>0</v>
      </c>
      <c r="F1915" s="165" t="str">
        <f>IF(ISBLANK('Order Form'!$N$12),"",'Order Form'!$N$12)</f>
        <v/>
      </c>
      <c r="G1915" s="165">
        <f t="shared" ca="1" si="127"/>
        <v>41493</v>
      </c>
      <c r="H1915" s="166">
        <f>'Order Form'!$N$13</f>
        <v>0</v>
      </c>
      <c r="I1915" s="169">
        <f>'Order Form'!F340</f>
        <v>10</v>
      </c>
      <c r="J1915" s="164">
        <f>'Order Form'!N340</f>
        <v>0</v>
      </c>
      <c r="K1915" s="164" t="str">
        <f t="shared" si="129"/>
        <v>F</v>
      </c>
      <c r="L1915" s="164">
        <f>IF('Pricing + Order Summary'!$O$13&gt;=5000,14,IF('Pricing + Order Summary'!$O$13&gt;=3500,15,IF('Pricing + Order Summary'!$O$13&gt;=2500,16,IF('Pricing + Order Summary'!$O$13&gt;=1000,23,21))))</f>
        <v>21</v>
      </c>
      <c r="M1915" s="164" t="str">
        <f t="shared" si="130"/>
        <v>SPR2014-4-0</v>
      </c>
    </row>
    <row r="1916" spans="1:13">
      <c r="A1916" s="167">
        <f>'Order Form'!A341</f>
        <v>105745</v>
      </c>
      <c r="B1916" s="167">
        <f>'Order Form'!A341</f>
        <v>105745</v>
      </c>
      <c r="C1916" s="168">
        <f t="shared" si="128"/>
        <v>105745</v>
      </c>
      <c r="D1916" s="164">
        <f>'Order Form'!$N$2</f>
        <v>0</v>
      </c>
      <c r="E1916" s="165">
        <f>'Order Form'!$N$11</f>
        <v>0</v>
      </c>
      <c r="F1916" s="165" t="str">
        <f>IF(ISBLANK('Order Form'!$N$12),"",'Order Form'!$N$12)</f>
        <v/>
      </c>
      <c r="G1916" s="165">
        <f t="shared" ca="1" si="127"/>
        <v>41493</v>
      </c>
      <c r="H1916" s="166">
        <f>'Order Form'!$N$13</f>
        <v>0</v>
      </c>
      <c r="I1916" s="169">
        <f>'Order Form'!F341</f>
        <v>10</v>
      </c>
      <c r="J1916" s="164">
        <f>'Order Form'!N341</f>
        <v>0</v>
      </c>
      <c r="K1916" s="164" t="str">
        <f t="shared" si="129"/>
        <v>F</v>
      </c>
      <c r="L1916" s="164">
        <f>IF('Pricing + Order Summary'!$O$13&gt;=5000,14,IF('Pricing + Order Summary'!$O$13&gt;=3500,15,IF('Pricing + Order Summary'!$O$13&gt;=2500,16,IF('Pricing + Order Summary'!$O$13&gt;=1000,23,21))))</f>
        <v>21</v>
      </c>
      <c r="M1916" s="164" t="str">
        <f t="shared" si="130"/>
        <v>SPR2014-4-0</v>
      </c>
    </row>
    <row r="1917" spans="1:13">
      <c r="A1917" s="167">
        <f>'Order Form'!A342</f>
        <v>105741</v>
      </c>
      <c r="B1917" s="167">
        <f>'Order Form'!A342</f>
        <v>105741</v>
      </c>
      <c r="C1917" s="168">
        <f t="shared" si="128"/>
        <v>105741</v>
      </c>
      <c r="D1917" s="164">
        <f>'Order Form'!$N$2</f>
        <v>0</v>
      </c>
      <c r="E1917" s="165">
        <f>'Order Form'!$N$11</f>
        <v>0</v>
      </c>
      <c r="F1917" s="165" t="str">
        <f>IF(ISBLANK('Order Form'!$N$12),"",'Order Form'!$N$12)</f>
        <v/>
      </c>
      <c r="G1917" s="165">
        <f t="shared" ca="1" si="127"/>
        <v>41493</v>
      </c>
      <c r="H1917" s="166">
        <f>'Order Form'!$N$13</f>
        <v>0</v>
      </c>
      <c r="I1917" s="169">
        <f>'Order Form'!F342</f>
        <v>10</v>
      </c>
      <c r="J1917" s="164">
        <f>'Order Form'!N342</f>
        <v>0</v>
      </c>
      <c r="K1917" s="164" t="str">
        <f t="shared" si="129"/>
        <v>F</v>
      </c>
      <c r="L1917" s="164">
        <f>IF('Pricing + Order Summary'!$O$13&gt;=5000,14,IF('Pricing + Order Summary'!$O$13&gt;=3500,15,IF('Pricing + Order Summary'!$O$13&gt;=2500,16,IF('Pricing + Order Summary'!$O$13&gt;=1000,23,21))))</f>
        <v>21</v>
      </c>
      <c r="M1917" s="164" t="str">
        <f t="shared" si="130"/>
        <v>SPR2014-4-0</v>
      </c>
    </row>
    <row r="1918" spans="1:13">
      <c r="A1918" s="167">
        <f>'Order Form'!A343</f>
        <v>105748</v>
      </c>
      <c r="B1918" s="167">
        <f>'Order Form'!A343</f>
        <v>105748</v>
      </c>
      <c r="C1918" s="168">
        <f t="shared" si="128"/>
        <v>105748</v>
      </c>
      <c r="D1918" s="164">
        <f>'Order Form'!$N$2</f>
        <v>0</v>
      </c>
      <c r="E1918" s="165">
        <f>'Order Form'!$N$11</f>
        <v>0</v>
      </c>
      <c r="F1918" s="165" t="str">
        <f>IF(ISBLANK('Order Form'!$N$12),"",'Order Form'!$N$12)</f>
        <v/>
      </c>
      <c r="G1918" s="165">
        <f t="shared" ca="1" si="127"/>
        <v>41493</v>
      </c>
      <c r="H1918" s="166">
        <f>'Order Form'!$N$13</f>
        <v>0</v>
      </c>
      <c r="I1918" s="169">
        <f>'Order Form'!F343</f>
        <v>10</v>
      </c>
      <c r="J1918" s="164">
        <f>'Order Form'!N343</f>
        <v>0</v>
      </c>
      <c r="K1918" s="164" t="str">
        <f t="shared" si="129"/>
        <v>F</v>
      </c>
      <c r="L1918" s="164">
        <f>IF('Pricing + Order Summary'!$O$13&gt;=5000,14,IF('Pricing + Order Summary'!$O$13&gt;=3500,15,IF('Pricing + Order Summary'!$O$13&gt;=2500,16,IF('Pricing + Order Summary'!$O$13&gt;=1000,23,21))))</f>
        <v>21</v>
      </c>
      <c r="M1918" s="164" t="str">
        <f t="shared" si="130"/>
        <v>SPR2014-4-0</v>
      </c>
    </row>
    <row r="1919" spans="1:13">
      <c r="A1919" s="167">
        <f>'Order Form'!A344</f>
        <v>104841</v>
      </c>
      <c r="B1919" s="167">
        <f>'Order Form'!A344</f>
        <v>104841</v>
      </c>
      <c r="C1919" s="168">
        <f t="shared" si="128"/>
        <v>104841</v>
      </c>
      <c r="D1919" s="164">
        <f>'Order Form'!$N$2</f>
        <v>0</v>
      </c>
      <c r="E1919" s="165">
        <f>'Order Form'!$N$11</f>
        <v>0</v>
      </c>
      <c r="F1919" s="165" t="str">
        <f>IF(ISBLANK('Order Form'!$N$12),"",'Order Form'!$N$12)</f>
        <v/>
      </c>
      <c r="G1919" s="165">
        <f t="shared" ca="1" si="127"/>
        <v>41493</v>
      </c>
      <c r="H1919" s="166">
        <f>'Order Form'!$N$13</f>
        <v>0</v>
      </c>
      <c r="I1919" s="169">
        <f>'Order Form'!F344</f>
        <v>10</v>
      </c>
      <c r="J1919" s="164">
        <f>'Order Form'!N344</f>
        <v>0</v>
      </c>
      <c r="K1919" s="164" t="str">
        <f t="shared" si="129"/>
        <v>F</v>
      </c>
      <c r="L1919" s="164">
        <f>IF('Pricing + Order Summary'!$O$13&gt;=5000,14,IF('Pricing + Order Summary'!$O$13&gt;=3500,15,IF('Pricing + Order Summary'!$O$13&gt;=2500,16,IF('Pricing + Order Summary'!$O$13&gt;=1000,23,21))))</f>
        <v>21</v>
      </c>
      <c r="M1919" s="164" t="str">
        <f t="shared" si="130"/>
        <v>SPR2014-4-0</v>
      </c>
    </row>
    <row r="1920" spans="1:13">
      <c r="A1920" s="167">
        <f>'Order Form'!A345</f>
        <v>100678</v>
      </c>
      <c r="B1920" s="167">
        <f>'Order Form'!A345</f>
        <v>100678</v>
      </c>
      <c r="C1920" s="168">
        <f t="shared" si="128"/>
        <v>100678</v>
      </c>
      <c r="D1920" s="164">
        <f>'Order Form'!$N$2</f>
        <v>0</v>
      </c>
      <c r="E1920" s="165">
        <f>'Order Form'!$N$11</f>
        <v>0</v>
      </c>
      <c r="F1920" s="165" t="str">
        <f>IF(ISBLANK('Order Form'!$N$12),"",'Order Form'!$N$12)</f>
        <v/>
      </c>
      <c r="G1920" s="165">
        <f t="shared" ca="1" si="127"/>
        <v>41493</v>
      </c>
      <c r="H1920" s="166">
        <f>'Order Form'!$N$13</f>
        <v>0</v>
      </c>
      <c r="I1920" s="169">
        <f>'Order Form'!F345</f>
        <v>10</v>
      </c>
      <c r="J1920" s="164">
        <f>'Order Form'!N345</f>
        <v>0</v>
      </c>
      <c r="K1920" s="164" t="str">
        <f t="shared" si="129"/>
        <v>F</v>
      </c>
      <c r="L1920" s="164">
        <f>IF('Pricing + Order Summary'!$O$13&gt;=5000,14,IF('Pricing + Order Summary'!$O$13&gt;=3500,15,IF('Pricing + Order Summary'!$O$13&gt;=2500,16,IF('Pricing + Order Summary'!$O$13&gt;=1000,23,21))))</f>
        <v>21</v>
      </c>
      <c r="M1920" s="164" t="str">
        <f t="shared" si="130"/>
        <v>SPR2014-4-0</v>
      </c>
    </row>
    <row r="1921" spans="1:13">
      <c r="A1921" s="167">
        <f>'Order Form'!A346</f>
        <v>100448</v>
      </c>
      <c r="B1921" s="167">
        <f>'Order Form'!A346</f>
        <v>100448</v>
      </c>
      <c r="C1921" s="168">
        <f t="shared" si="128"/>
        <v>100448</v>
      </c>
      <c r="D1921" s="164">
        <f>'Order Form'!$N$2</f>
        <v>0</v>
      </c>
      <c r="E1921" s="165">
        <f>'Order Form'!$N$11</f>
        <v>0</v>
      </c>
      <c r="F1921" s="165" t="str">
        <f>IF(ISBLANK('Order Form'!$N$12),"",'Order Form'!$N$12)</f>
        <v/>
      </c>
      <c r="G1921" s="165">
        <f t="shared" ca="1" si="127"/>
        <v>41493</v>
      </c>
      <c r="H1921" s="166">
        <f>'Order Form'!$N$13</f>
        <v>0</v>
      </c>
      <c r="I1921" s="169">
        <f>'Order Form'!F346</f>
        <v>10</v>
      </c>
      <c r="J1921" s="164">
        <f>'Order Form'!N346</f>
        <v>0</v>
      </c>
      <c r="K1921" s="164" t="str">
        <f t="shared" si="129"/>
        <v>F</v>
      </c>
      <c r="L1921" s="164">
        <f>IF('Pricing + Order Summary'!$O$13&gt;=5000,14,IF('Pricing + Order Summary'!$O$13&gt;=3500,15,IF('Pricing + Order Summary'!$O$13&gt;=2500,16,IF('Pricing + Order Summary'!$O$13&gt;=1000,23,21))))</f>
        <v>21</v>
      </c>
      <c r="M1921" s="164" t="str">
        <f t="shared" si="130"/>
        <v>SPR2014-4-0</v>
      </c>
    </row>
    <row r="1922" spans="1:13">
      <c r="A1922" s="167">
        <f>'Order Form'!A347</f>
        <v>100421</v>
      </c>
      <c r="B1922" s="167">
        <f>'Order Form'!A347</f>
        <v>100421</v>
      </c>
      <c r="C1922" s="168">
        <f t="shared" si="128"/>
        <v>100421</v>
      </c>
      <c r="D1922" s="164">
        <f>'Order Form'!$N$2</f>
        <v>0</v>
      </c>
      <c r="E1922" s="165">
        <f>'Order Form'!$N$11</f>
        <v>0</v>
      </c>
      <c r="F1922" s="165" t="str">
        <f>IF(ISBLANK('Order Form'!$N$12),"",'Order Form'!$N$12)</f>
        <v/>
      </c>
      <c r="G1922" s="165">
        <f t="shared" ref="G1922:G1985" ca="1" si="131">TODAY()</f>
        <v>41493</v>
      </c>
      <c r="H1922" s="166">
        <f>'Order Form'!$N$13</f>
        <v>0</v>
      </c>
      <c r="I1922" s="169">
        <f>'Order Form'!F347</f>
        <v>10</v>
      </c>
      <c r="J1922" s="164">
        <f>'Order Form'!N347</f>
        <v>0</v>
      </c>
      <c r="K1922" s="164" t="str">
        <f t="shared" si="129"/>
        <v>F</v>
      </c>
      <c r="L1922" s="164">
        <f>IF('Pricing + Order Summary'!$O$13&gt;=5000,14,IF('Pricing + Order Summary'!$O$13&gt;=3500,15,IF('Pricing + Order Summary'!$O$13&gt;=2500,16,IF('Pricing + Order Summary'!$O$13&gt;=1000,23,21))))</f>
        <v>21</v>
      </c>
      <c r="M1922" s="164" t="str">
        <f t="shared" si="130"/>
        <v>SPR2014-4-0</v>
      </c>
    </row>
    <row r="1923" spans="1:13">
      <c r="A1923" s="167">
        <f>'Order Form'!A348</f>
        <v>100417</v>
      </c>
      <c r="B1923" s="167">
        <f>'Order Form'!A348</f>
        <v>100417</v>
      </c>
      <c r="C1923" s="168">
        <f t="shared" si="128"/>
        <v>100417</v>
      </c>
      <c r="D1923" s="164">
        <f>'Order Form'!$N$2</f>
        <v>0</v>
      </c>
      <c r="E1923" s="165">
        <f>'Order Form'!$N$11</f>
        <v>0</v>
      </c>
      <c r="F1923" s="165" t="str">
        <f>IF(ISBLANK('Order Form'!$N$12),"",'Order Form'!$N$12)</f>
        <v/>
      </c>
      <c r="G1923" s="165">
        <f t="shared" ca="1" si="131"/>
        <v>41493</v>
      </c>
      <c r="H1923" s="166">
        <f>'Order Form'!$N$13</f>
        <v>0</v>
      </c>
      <c r="I1923" s="169">
        <f>'Order Form'!F348</f>
        <v>10</v>
      </c>
      <c r="J1923" s="164">
        <f>'Order Form'!N348</f>
        <v>0</v>
      </c>
      <c r="K1923" s="164" t="str">
        <f t="shared" si="129"/>
        <v>F</v>
      </c>
      <c r="L1923" s="164">
        <f>IF('Pricing + Order Summary'!$O$13&gt;=5000,14,IF('Pricing + Order Summary'!$O$13&gt;=3500,15,IF('Pricing + Order Summary'!$O$13&gt;=2500,16,IF('Pricing + Order Summary'!$O$13&gt;=1000,23,21))))</f>
        <v>21</v>
      </c>
      <c r="M1923" s="164" t="str">
        <f t="shared" si="130"/>
        <v>SPR2014-4-0</v>
      </c>
    </row>
    <row r="1924" spans="1:13">
      <c r="A1924" s="167">
        <f>'Order Form'!A349</f>
        <v>100412</v>
      </c>
      <c r="B1924" s="167">
        <f>'Order Form'!A349</f>
        <v>100412</v>
      </c>
      <c r="C1924" s="168">
        <f t="shared" si="128"/>
        <v>100412</v>
      </c>
      <c r="D1924" s="164">
        <f>'Order Form'!$N$2</f>
        <v>0</v>
      </c>
      <c r="E1924" s="165">
        <f>'Order Form'!$N$11</f>
        <v>0</v>
      </c>
      <c r="F1924" s="165" t="str">
        <f>IF(ISBLANK('Order Form'!$N$12),"",'Order Form'!$N$12)</f>
        <v/>
      </c>
      <c r="G1924" s="165">
        <f t="shared" ca="1" si="131"/>
        <v>41493</v>
      </c>
      <c r="H1924" s="166">
        <f>'Order Form'!$N$13</f>
        <v>0</v>
      </c>
      <c r="I1924" s="169">
        <f>'Order Form'!F349</f>
        <v>10</v>
      </c>
      <c r="J1924" s="164">
        <f>'Order Form'!N349</f>
        <v>0</v>
      </c>
      <c r="K1924" s="164" t="str">
        <f t="shared" si="129"/>
        <v>F</v>
      </c>
      <c r="L1924" s="164">
        <f>IF('Pricing + Order Summary'!$O$13&gt;=5000,14,IF('Pricing + Order Summary'!$O$13&gt;=3500,15,IF('Pricing + Order Summary'!$O$13&gt;=2500,16,IF('Pricing + Order Summary'!$O$13&gt;=1000,23,21))))</f>
        <v>21</v>
      </c>
      <c r="M1924" s="164" t="str">
        <f t="shared" si="130"/>
        <v>SPR2014-4-0</v>
      </c>
    </row>
    <row r="1925" spans="1:13">
      <c r="A1925" s="167">
        <f>'Order Form'!A350</f>
        <v>100432</v>
      </c>
      <c r="B1925" s="167">
        <f>'Order Form'!A350</f>
        <v>100432</v>
      </c>
      <c r="C1925" s="168">
        <f t="shared" si="128"/>
        <v>100432</v>
      </c>
      <c r="D1925" s="164">
        <f>'Order Form'!$N$2</f>
        <v>0</v>
      </c>
      <c r="E1925" s="165">
        <f>'Order Form'!$N$11</f>
        <v>0</v>
      </c>
      <c r="F1925" s="165" t="str">
        <f>IF(ISBLANK('Order Form'!$N$12),"",'Order Form'!$N$12)</f>
        <v/>
      </c>
      <c r="G1925" s="165">
        <f t="shared" ca="1" si="131"/>
        <v>41493</v>
      </c>
      <c r="H1925" s="166">
        <f>'Order Form'!$N$13</f>
        <v>0</v>
      </c>
      <c r="I1925" s="169">
        <f>'Order Form'!F350</f>
        <v>10</v>
      </c>
      <c r="J1925" s="164">
        <f>'Order Form'!N350</f>
        <v>0</v>
      </c>
      <c r="K1925" s="164" t="str">
        <f t="shared" si="129"/>
        <v>F</v>
      </c>
      <c r="L1925" s="164">
        <f>IF('Pricing + Order Summary'!$O$13&gt;=5000,14,IF('Pricing + Order Summary'!$O$13&gt;=3500,15,IF('Pricing + Order Summary'!$O$13&gt;=2500,16,IF('Pricing + Order Summary'!$O$13&gt;=1000,23,21))))</f>
        <v>21</v>
      </c>
      <c r="M1925" s="164" t="str">
        <f t="shared" si="130"/>
        <v>SPR2014-4-0</v>
      </c>
    </row>
    <row r="1926" spans="1:13">
      <c r="A1926" s="167">
        <f>'Order Form'!A351</f>
        <v>100684</v>
      </c>
      <c r="B1926" s="167">
        <f>'Order Form'!A351</f>
        <v>100684</v>
      </c>
      <c r="C1926" s="168">
        <f t="shared" si="128"/>
        <v>100684</v>
      </c>
      <c r="D1926" s="164">
        <f>'Order Form'!$N$2</f>
        <v>0</v>
      </c>
      <c r="E1926" s="165">
        <f>'Order Form'!$N$11</f>
        <v>0</v>
      </c>
      <c r="F1926" s="165" t="str">
        <f>IF(ISBLANK('Order Form'!$N$12),"",'Order Form'!$N$12)</f>
        <v/>
      </c>
      <c r="G1926" s="165">
        <f t="shared" ca="1" si="131"/>
        <v>41493</v>
      </c>
      <c r="H1926" s="166">
        <f>'Order Form'!$N$13</f>
        <v>0</v>
      </c>
      <c r="I1926" s="169">
        <f>'Order Form'!F351</f>
        <v>10</v>
      </c>
      <c r="J1926" s="164">
        <f>'Order Form'!N351</f>
        <v>0</v>
      </c>
      <c r="K1926" s="164" t="str">
        <f t="shared" si="129"/>
        <v>F</v>
      </c>
      <c r="L1926" s="164">
        <f>IF('Pricing + Order Summary'!$O$13&gt;=5000,14,IF('Pricing + Order Summary'!$O$13&gt;=3500,15,IF('Pricing + Order Summary'!$O$13&gt;=2500,16,IF('Pricing + Order Summary'!$O$13&gt;=1000,23,21))))</f>
        <v>21</v>
      </c>
      <c r="M1926" s="164" t="str">
        <f t="shared" si="130"/>
        <v>SPR2014-4-0</v>
      </c>
    </row>
    <row r="1927" spans="1:13">
      <c r="A1927" s="167">
        <f>'Order Form'!A352</f>
        <v>100424</v>
      </c>
      <c r="B1927" s="167">
        <f>'Order Form'!A352</f>
        <v>100424</v>
      </c>
      <c r="C1927" s="168">
        <f t="shared" si="128"/>
        <v>100424</v>
      </c>
      <c r="D1927" s="164">
        <f>'Order Form'!$N$2</f>
        <v>0</v>
      </c>
      <c r="E1927" s="165">
        <f>'Order Form'!$N$11</f>
        <v>0</v>
      </c>
      <c r="F1927" s="165" t="str">
        <f>IF(ISBLANK('Order Form'!$N$12),"",'Order Form'!$N$12)</f>
        <v/>
      </c>
      <c r="G1927" s="165">
        <f t="shared" ca="1" si="131"/>
        <v>41493</v>
      </c>
      <c r="H1927" s="166">
        <f>'Order Form'!$N$13</f>
        <v>0</v>
      </c>
      <c r="I1927" s="169">
        <f>'Order Form'!F352</f>
        <v>10</v>
      </c>
      <c r="J1927" s="164">
        <f>'Order Form'!N352</f>
        <v>0</v>
      </c>
      <c r="K1927" s="164" t="str">
        <f t="shared" si="129"/>
        <v>F</v>
      </c>
      <c r="L1927" s="164">
        <f>IF('Pricing + Order Summary'!$O$13&gt;=5000,14,IF('Pricing + Order Summary'!$O$13&gt;=3500,15,IF('Pricing + Order Summary'!$O$13&gt;=2500,16,IF('Pricing + Order Summary'!$O$13&gt;=1000,23,21))))</f>
        <v>21</v>
      </c>
      <c r="M1927" s="164" t="str">
        <f t="shared" si="130"/>
        <v>SPR2014-4-0</v>
      </c>
    </row>
    <row r="1928" spans="1:13">
      <c r="A1928" s="167">
        <f>'Order Form'!A353</f>
        <v>105743</v>
      </c>
      <c r="B1928" s="167">
        <f>'Order Form'!A353</f>
        <v>105743</v>
      </c>
      <c r="C1928" s="168">
        <f t="shared" si="128"/>
        <v>105743</v>
      </c>
      <c r="D1928" s="164">
        <f>'Order Form'!$N$2</f>
        <v>0</v>
      </c>
      <c r="E1928" s="165">
        <f>'Order Form'!$N$11</f>
        <v>0</v>
      </c>
      <c r="F1928" s="165" t="str">
        <f>IF(ISBLANK('Order Form'!$N$12),"",'Order Form'!$N$12)</f>
        <v/>
      </c>
      <c r="G1928" s="165">
        <f t="shared" ca="1" si="131"/>
        <v>41493</v>
      </c>
      <c r="H1928" s="166">
        <f>'Order Form'!$N$13</f>
        <v>0</v>
      </c>
      <c r="I1928" s="169">
        <f>'Order Form'!F353</f>
        <v>10</v>
      </c>
      <c r="J1928" s="164">
        <f>'Order Form'!N353</f>
        <v>0</v>
      </c>
      <c r="K1928" s="164" t="str">
        <f t="shared" si="129"/>
        <v>F</v>
      </c>
      <c r="L1928" s="164">
        <f>IF('Pricing + Order Summary'!$O$13&gt;=5000,14,IF('Pricing + Order Summary'!$O$13&gt;=3500,15,IF('Pricing + Order Summary'!$O$13&gt;=2500,16,IF('Pricing + Order Summary'!$O$13&gt;=1000,23,21))))</f>
        <v>21</v>
      </c>
      <c r="M1928" s="164" t="str">
        <f t="shared" si="130"/>
        <v>SPR2014-4-0</v>
      </c>
    </row>
    <row r="1929" spans="1:13">
      <c r="A1929" s="167">
        <f>'Order Form'!A354</f>
        <v>104825</v>
      </c>
      <c r="B1929" s="167">
        <f>'Order Form'!A354</f>
        <v>104825</v>
      </c>
      <c r="C1929" s="168">
        <f t="shared" si="128"/>
        <v>104825</v>
      </c>
      <c r="D1929" s="164">
        <f>'Order Form'!$N$2</f>
        <v>0</v>
      </c>
      <c r="E1929" s="165">
        <f>'Order Form'!$N$11</f>
        <v>0</v>
      </c>
      <c r="F1929" s="165" t="str">
        <f>IF(ISBLANK('Order Form'!$N$12),"",'Order Form'!$N$12)</f>
        <v/>
      </c>
      <c r="G1929" s="165">
        <f t="shared" ca="1" si="131"/>
        <v>41493</v>
      </c>
      <c r="H1929" s="166">
        <f>'Order Form'!$N$13</f>
        <v>0</v>
      </c>
      <c r="I1929" s="169">
        <f>'Order Form'!F354</f>
        <v>10</v>
      </c>
      <c r="J1929" s="164">
        <f>'Order Form'!N354</f>
        <v>0</v>
      </c>
      <c r="K1929" s="164" t="str">
        <f t="shared" si="129"/>
        <v>F</v>
      </c>
      <c r="L1929" s="164">
        <f>IF('Pricing + Order Summary'!$O$13&gt;=5000,14,IF('Pricing + Order Summary'!$O$13&gt;=3500,15,IF('Pricing + Order Summary'!$O$13&gt;=2500,16,IF('Pricing + Order Summary'!$O$13&gt;=1000,23,21))))</f>
        <v>21</v>
      </c>
      <c r="M1929" s="164" t="str">
        <f t="shared" si="130"/>
        <v>SPR2014-4-0</v>
      </c>
    </row>
    <row r="1930" spans="1:13">
      <c r="A1930" s="167">
        <f>'Order Form'!A355</f>
        <v>105742</v>
      </c>
      <c r="B1930" s="167">
        <f>'Order Form'!A355</f>
        <v>105742</v>
      </c>
      <c r="C1930" s="168">
        <f t="shared" si="128"/>
        <v>105742</v>
      </c>
      <c r="D1930" s="164">
        <f>'Order Form'!$N$2</f>
        <v>0</v>
      </c>
      <c r="E1930" s="165">
        <f>'Order Form'!$N$11</f>
        <v>0</v>
      </c>
      <c r="F1930" s="165" t="str">
        <f>IF(ISBLANK('Order Form'!$N$12),"",'Order Form'!$N$12)</f>
        <v/>
      </c>
      <c r="G1930" s="165">
        <f t="shared" ca="1" si="131"/>
        <v>41493</v>
      </c>
      <c r="H1930" s="166">
        <f>'Order Form'!$N$13</f>
        <v>0</v>
      </c>
      <c r="I1930" s="169">
        <f>'Order Form'!F355</f>
        <v>10</v>
      </c>
      <c r="J1930" s="164">
        <f>'Order Form'!N355</f>
        <v>0</v>
      </c>
      <c r="K1930" s="164" t="str">
        <f t="shared" si="129"/>
        <v>F</v>
      </c>
      <c r="L1930" s="164">
        <f>IF('Pricing + Order Summary'!$O$13&gt;=5000,14,IF('Pricing + Order Summary'!$O$13&gt;=3500,15,IF('Pricing + Order Summary'!$O$13&gt;=2500,16,IF('Pricing + Order Summary'!$O$13&gt;=1000,23,21))))</f>
        <v>21</v>
      </c>
      <c r="M1930" s="164" t="str">
        <f t="shared" si="130"/>
        <v>SPR2014-4-0</v>
      </c>
    </row>
    <row r="1931" spans="1:13">
      <c r="A1931" s="167">
        <f>'Order Form'!A356</f>
        <v>100667</v>
      </c>
      <c r="B1931" s="167">
        <f>'Order Form'!A356</f>
        <v>100667</v>
      </c>
      <c r="C1931" s="168">
        <f t="shared" si="128"/>
        <v>100667</v>
      </c>
      <c r="D1931" s="164">
        <f>'Order Form'!$N$2</f>
        <v>0</v>
      </c>
      <c r="E1931" s="165">
        <f>'Order Form'!$N$11</f>
        <v>0</v>
      </c>
      <c r="F1931" s="165" t="str">
        <f>IF(ISBLANK('Order Form'!$N$12),"",'Order Form'!$N$12)</f>
        <v/>
      </c>
      <c r="G1931" s="165">
        <f t="shared" ca="1" si="131"/>
        <v>41493</v>
      </c>
      <c r="H1931" s="166">
        <f>'Order Form'!$N$13</f>
        <v>0</v>
      </c>
      <c r="I1931" s="169">
        <f>'Order Form'!F356</f>
        <v>10</v>
      </c>
      <c r="J1931" s="164">
        <f>'Order Form'!N356</f>
        <v>0</v>
      </c>
      <c r="K1931" s="164" t="str">
        <f t="shared" si="129"/>
        <v>F</v>
      </c>
      <c r="L1931" s="164">
        <f>IF('Pricing + Order Summary'!$O$13&gt;=5000,14,IF('Pricing + Order Summary'!$O$13&gt;=3500,15,IF('Pricing + Order Summary'!$O$13&gt;=2500,16,IF('Pricing + Order Summary'!$O$13&gt;=1000,23,21))))</f>
        <v>21</v>
      </c>
      <c r="M1931" s="164" t="str">
        <f t="shared" si="130"/>
        <v>SPR2014-4-0</v>
      </c>
    </row>
    <row r="1932" spans="1:13">
      <c r="A1932" s="167">
        <f>'Order Form'!A357</f>
        <v>104834</v>
      </c>
      <c r="B1932" s="167">
        <f>'Order Form'!A357</f>
        <v>104834</v>
      </c>
      <c r="C1932" s="168">
        <f t="shared" si="128"/>
        <v>104834</v>
      </c>
      <c r="D1932" s="164">
        <f>'Order Form'!$N$2</f>
        <v>0</v>
      </c>
      <c r="E1932" s="165">
        <f>'Order Form'!$N$11</f>
        <v>0</v>
      </c>
      <c r="F1932" s="165" t="str">
        <f>IF(ISBLANK('Order Form'!$N$12),"",'Order Form'!$N$12)</f>
        <v/>
      </c>
      <c r="G1932" s="165">
        <f t="shared" ca="1" si="131"/>
        <v>41493</v>
      </c>
      <c r="H1932" s="166">
        <f>'Order Form'!$N$13</f>
        <v>0</v>
      </c>
      <c r="I1932" s="169">
        <f>'Order Form'!F357</f>
        <v>10</v>
      </c>
      <c r="J1932" s="164">
        <f>'Order Form'!N357</f>
        <v>0</v>
      </c>
      <c r="K1932" s="164" t="str">
        <f t="shared" si="129"/>
        <v>F</v>
      </c>
      <c r="L1932" s="164">
        <f>IF('Pricing + Order Summary'!$O$13&gt;=5000,14,IF('Pricing + Order Summary'!$O$13&gt;=3500,15,IF('Pricing + Order Summary'!$O$13&gt;=2500,16,IF('Pricing + Order Summary'!$O$13&gt;=1000,23,21))))</f>
        <v>21</v>
      </c>
      <c r="M1932" s="164" t="str">
        <f t="shared" si="130"/>
        <v>SPR2014-4-0</v>
      </c>
    </row>
    <row r="1933" spans="1:13">
      <c r="A1933" s="167">
        <f>'Order Form'!A358</f>
        <v>100425</v>
      </c>
      <c r="B1933" s="167">
        <f>'Order Form'!A358</f>
        <v>100425</v>
      </c>
      <c r="C1933" s="168">
        <f t="shared" si="128"/>
        <v>100425</v>
      </c>
      <c r="D1933" s="164">
        <f>'Order Form'!$N$2</f>
        <v>0</v>
      </c>
      <c r="E1933" s="165">
        <f>'Order Form'!$N$11</f>
        <v>0</v>
      </c>
      <c r="F1933" s="165" t="str">
        <f>IF(ISBLANK('Order Form'!$N$12),"",'Order Form'!$N$12)</f>
        <v/>
      </c>
      <c r="G1933" s="165">
        <f t="shared" ca="1" si="131"/>
        <v>41493</v>
      </c>
      <c r="H1933" s="166">
        <f>'Order Form'!$N$13</f>
        <v>0</v>
      </c>
      <c r="I1933" s="169">
        <f>'Order Form'!F358</f>
        <v>10</v>
      </c>
      <c r="J1933" s="164">
        <f>'Order Form'!N358</f>
        <v>0</v>
      </c>
      <c r="K1933" s="164" t="str">
        <f t="shared" si="129"/>
        <v>F</v>
      </c>
      <c r="L1933" s="164">
        <f>IF('Pricing + Order Summary'!$O$13&gt;=5000,14,IF('Pricing + Order Summary'!$O$13&gt;=3500,15,IF('Pricing + Order Summary'!$O$13&gt;=2500,16,IF('Pricing + Order Summary'!$O$13&gt;=1000,23,21))))</f>
        <v>21</v>
      </c>
      <c r="M1933" s="164" t="str">
        <f t="shared" si="130"/>
        <v>SPR2014-4-0</v>
      </c>
    </row>
    <row r="1934" spans="1:13">
      <c r="A1934" s="167">
        <f>'Order Form'!A359</f>
        <v>100419</v>
      </c>
      <c r="B1934" s="167">
        <f>'Order Form'!A359</f>
        <v>100419</v>
      </c>
      <c r="C1934" s="168">
        <f t="shared" si="128"/>
        <v>100419</v>
      </c>
      <c r="D1934" s="164">
        <f>'Order Form'!$N$2</f>
        <v>0</v>
      </c>
      <c r="E1934" s="165">
        <f>'Order Form'!$N$11</f>
        <v>0</v>
      </c>
      <c r="F1934" s="165" t="str">
        <f>IF(ISBLANK('Order Form'!$N$12),"",'Order Form'!$N$12)</f>
        <v/>
      </c>
      <c r="G1934" s="165">
        <f t="shared" ca="1" si="131"/>
        <v>41493</v>
      </c>
      <c r="H1934" s="166">
        <f>'Order Form'!$N$13</f>
        <v>0</v>
      </c>
      <c r="I1934" s="169">
        <f>'Order Form'!F359</f>
        <v>10</v>
      </c>
      <c r="J1934" s="164">
        <f>'Order Form'!N359</f>
        <v>0</v>
      </c>
      <c r="K1934" s="164" t="str">
        <f t="shared" si="129"/>
        <v>F</v>
      </c>
      <c r="L1934" s="164">
        <f>IF('Pricing + Order Summary'!$O$13&gt;=5000,14,IF('Pricing + Order Summary'!$O$13&gt;=3500,15,IF('Pricing + Order Summary'!$O$13&gt;=2500,16,IF('Pricing + Order Summary'!$O$13&gt;=1000,23,21))))</f>
        <v>21</v>
      </c>
      <c r="M1934" s="164" t="str">
        <f t="shared" si="130"/>
        <v>SPR2014-4-0</v>
      </c>
    </row>
    <row r="1935" spans="1:13">
      <c r="A1935" s="167">
        <f>'Order Form'!A360</f>
        <v>104827</v>
      </c>
      <c r="B1935" s="167">
        <f>'Order Form'!A360</f>
        <v>104827</v>
      </c>
      <c r="C1935" s="168">
        <f t="shared" si="128"/>
        <v>104827</v>
      </c>
      <c r="D1935" s="164">
        <f>'Order Form'!$N$2</f>
        <v>0</v>
      </c>
      <c r="E1935" s="165">
        <f>'Order Form'!$N$11</f>
        <v>0</v>
      </c>
      <c r="F1935" s="165" t="str">
        <f>IF(ISBLANK('Order Form'!$N$12),"",'Order Form'!$N$12)</f>
        <v/>
      </c>
      <c r="G1935" s="165">
        <f t="shared" ca="1" si="131"/>
        <v>41493</v>
      </c>
      <c r="H1935" s="166">
        <f>'Order Form'!$N$13</f>
        <v>0</v>
      </c>
      <c r="I1935" s="169">
        <f>'Order Form'!F360</f>
        <v>10</v>
      </c>
      <c r="J1935" s="164">
        <f>'Order Form'!N360</f>
        <v>0</v>
      </c>
      <c r="K1935" s="164" t="str">
        <f t="shared" si="129"/>
        <v>F</v>
      </c>
      <c r="L1935" s="164">
        <f>IF('Pricing + Order Summary'!$O$13&gt;=5000,14,IF('Pricing + Order Summary'!$O$13&gt;=3500,15,IF('Pricing + Order Summary'!$O$13&gt;=2500,16,IF('Pricing + Order Summary'!$O$13&gt;=1000,23,21))))</f>
        <v>21</v>
      </c>
      <c r="M1935" s="164" t="str">
        <f t="shared" si="130"/>
        <v>SPR2014-4-0</v>
      </c>
    </row>
    <row r="1936" spans="1:13">
      <c r="A1936" s="167">
        <f>'Order Form'!A361</f>
        <v>105751</v>
      </c>
      <c r="B1936" s="167">
        <f>'Order Form'!A361</f>
        <v>105751</v>
      </c>
      <c r="C1936" s="168">
        <f t="shared" si="128"/>
        <v>105751</v>
      </c>
      <c r="D1936" s="164">
        <f>'Order Form'!$N$2</f>
        <v>0</v>
      </c>
      <c r="E1936" s="165">
        <f>'Order Form'!$N$11</f>
        <v>0</v>
      </c>
      <c r="F1936" s="165" t="str">
        <f>IF(ISBLANK('Order Form'!$N$12),"",'Order Form'!$N$12)</f>
        <v/>
      </c>
      <c r="G1936" s="165">
        <f t="shared" ca="1" si="131"/>
        <v>41493</v>
      </c>
      <c r="H1936" s="166">
        <f>'Order Form'!$N$13</f>
        <v>0</v>
      </c>
      <c r="I1936" s="169">
        <f>'Order Form'!F361</f>
        <v>10</v>
      </c>
      <c r="J1936" s="164">
        <f>'Order Form'!N361</f>
        <v>0</v>
      </c>
      <c r="K1936" s="164" t="str">
        <f t="shared" si="129"/>
        <v>F</v>
      </c>
      <c r="L1936" s="164">
        <f>IF('Pricing + Order Summary'!$O$13&gt;=5000,14,IF('Pricing + Order Summary'!$O$13&gt;=3500,15,IF('Pricing + Order Summary'!$O$13&gt;=2500,16,IF('Pricing + Order Summary'!$O$13&gt;=1000,23,21))))</f>
        <v>21</v>
      </c>
      <c r="M1936" s="164" t="str">
        <f t="shared" si="130"/>
        <v>SPR2014-4-0</v>
      </c>
    </row>
    <row r="1937" spans="1:13">
      <c r="A1937" s="167">
        <f>'Order Form'!A362</f>
        <v>104843</v>
      </c>
      <c r="B1937" s="167">
        <f>'Order Form'!A362</f>
        <v>104843</v>
      </c>
      <c r="C1937" s="168">
        <f t="shared" si="128"/>
        <v>104843</v>
      </c>
      <c r="D1937" s="164">
        <f>'Order Form'!$N$2</f>
        <v>0</v>
      </c>
      <c r="E1937" s="165">
        <f>'Order Form'!$N$11</f>
        <v>0</v>
      </c>
      <c r="F1937" s="165" t="str">
        <f>IF(ISBLANK('Order Form'!$N$12),"",'Order Form'!$N$12)</f>
        <v/>
      </c>
      <c r="G1937" s="165">
        <f t="shared" ca="1" si="131"/>
        <v>41493</v>
      </c>
      <c r="H1937" s="166">
        <f>'Order Form'!$N$13</f>
        <v>0</v>
      </c>
      <c r="I1937" s="169">
        <f>'Order Form'!F362</f>
        <v>10</v>
      </c>
      <c r="J1937" s="164">
        <f>'Order Form'!N362</f>
        <v>0</v>
      </c>
      <c r="K1937" s="164" t="str">
        <f t="shared" si="129"/>
        <v>F</v>
      </c>
      <c r="L1937" s="164">
        <f>IF('Pricing + Order Summary'!$O$13&gt;=5000,14,IF('Pricing + Order Summary'!$O$13&gt;=3500,15,IF('Pricing + Order Summary'!$O$13&gt;=2500,16,IF('Pricing + Order Summary'!$O$13&gt;=1000,23,21))))</f>
        <v>21</v>
      </c>
      <c r="M1937" s="164" t="str">
        <f t="shared" si="130"/>
        <v>SPR2014-4-0</v>
      </c>
    </row>
    <row r="1938" spans="1:13">
      <c r="A1938" s="167">
        <f>'Order Form'!A363</f>
        <v>105752</v>
      </c>
      <c r="B1938" s="167">
        <f>'Order Form'!A363</f>
        <v>105752</v>
      </c>
      <c r="C1938" s="168">
        <f t="shared" si="128"/>
        <v>105752</v>
      </c>
      <c r="D1938" s="164">
        <f>'Order Form'!$N$2</f>
        <v>0</v>
      </c>
      <c r="E1938" s="165">
        <f>'Order Form'!$N$11</f>
        <v>0</v>
      </c>
      <c r="F1938" s="165" t="str">
        <f>IF(ISBLANK('Order Form'!$N$12),"",'Order Form'!$N$12)</f>
        <v/>
      </c>
      <c r="G1938" s="165">
        <f t="shared" ca="1" si="131"/>
        <v>41493</v>
      </c>
      <c r="H1938" s="166">
        <f>'Order Form'!$N$13</f>
        <v>0</v>
      </c>
      <c r="I1938" s="169">
        <f>'Order Form'!F363</f>
        <v>10</v>
      </c>
      <c r="J1938" s="164">
        <f>'Order Form'!N363</f>
        <v>0</v>
      </c>
      <c r="K1938" s="164" t="str">
        <f t="shared" si="129"/>
        <v>F</v>
      </c>
      <c r="L1938" s="164">
        <f>IF('Pricing + Order Summary'!$O$13&gt;=5000,14,IF('Pricing + Order Summary'!$O$13&gt;=3500,15,IF('Pricing + Order Summary'!$O$13&gt;=2500,16,IF('Pricing + Order Summary'!$O$13&gt;=1000,23,21))))</f>
        <v>21</v>
      </c>
      <c r="M1938" s="164" t="str">
        <f t="shared" si="130"/>
        <v>SPR2014-4-0</v>
      </c>
    </row>
    <row r="1939" spans="1:13">
      <c r="A1939" s="167">
        <f>'Order Form'!A364</f>
        <v>100558</v>
      </c>
      <c r="B1939" s="167">
        <f>'Order Form'!A364</f>
        <v>100558</v>
      </c>
      <c r="C1939" s="168">
        <f t="shared" si="128"/>
        <v>100558</v>
      </c>
      <c r="D1939" s="164">
        <f>'Order Form'!$N$2</f>
        <v>0</v>
      </c>
      <c r="E1939" s="165">
        <f>'Order Form'!$N$11</f>
        <v>0</v>
      </c>
      <c r="F1939" s="165" t="str">
        <f>IF(ISBLANK('Order Form'!$N$12),"",'Order Form'!$N$12)</f>
        <v/>
      </c>
      <c r="G1939" s="165">
        <f t="shared" ca="1" si="131"/>
        <v>41493</v>
      </c>
      <c r="H1939" s="166">
        <f>'Order Form'!$N$13</f>
        <v>0</v>
      </c>
      <c r="I1939" s="169">
        <f>'Order Form'!F364</f>
        <v>10</v>
      </c>
      <c r="J1939" s="164">
        <f>'Order Form'!N364</f>
        <v>0</v>
      </c>
      <c r="K1939" s="164" t="str">
        <f t="shared" si="129"/>
        <v>F</v>
      </c>
      <c r="L1939" s="164">
        <f>IF('Pricing + Order Summary'!$O$13&gt;=5000,14,IF('Pricing + Order Summary'!$O$13&gt;=3500,15,IF('Pricing + Order Summary'!$O$13&gt;=2500,16,IF('Pricing + Order Summary'!$O$13&gt;=1000,23,21))))</f>
        <v>21</v>
      </c>
      <c r="M1939" s="164" t="str">
        <f t="shared" si="130"/>
        <v>SPR2014-4-0</v>
      </c>
    </row>
    <row r="1940" spans="1:13">
      <c r="A1940" s="167">
        <f>'Order Form'!A365</f>
        <v>100450</v>
      </c>
      <c r="B1940" s="167">
        <f>'Order Form'!A365</f>
        <v>100450</v>
      </c>
      <c r="C1940" s="168">
        <f t="shared" si="128"/>
        <v>100450</v>
      </c>
      <c r="D1940" s="164">
        <f>'Order Form'!$N$2</f>
        <v>0</v>
      </c>
      <c r="E1940" s="165">
        <f>'Order Form'!$N$11</f>
        <v>0</v>
      </c>
      <c r="F1940" s="165" t="str">
        <f>IF(ISBLANK('Order Form'!$N$12),"",'Order Form'!$N$12)</f>
        <v/>
      </c>
      <c r="G1940" s="165">
        <f t="shared" ca="1" si="131"/>
        <v>41493</v>
      </c>
      <c r="H1940" s="166">
        <f>'Order Form'!$N$13</f>
        <v>0</v>
      </c>
      <c r="I1940" s="169">
        <f>'Order Form'!F365</f>
        <v>10</v>
      </c>
      <c r="J1940" s="164">
        <f>'Order Form'!N365</f>
        <v>0</v>
      </c>
      <c r="K1940" s="164" t="str">
        <f t="shared" si="129"/>
        <v>F</v>
      </c>
      <c r="L1940" s="164">
        <f>IF('Pricing + Order Summary'!$O$13&gt;=5000,14,IF('Pricing + Order Summary'!$O$13&gt;=3500,15,IF('Pricing + Order Summary'!$O$13&gt;=2500,16,IF('Pricing + Order Summary'!$O$13&gt;=1000,23,21))))</f>
        <v>21</v>
      </c>
      <c r="M1940" s="164" t="str">
        <f t="shared" si="130"/>
        <v>SPR2014-4-0</v>
      </c>
    </row>
    <row r="1941" spans="1:13">
      <c r="A1941" s="167">
        <f>'Order Form'!A366</f>
        <v>100449</v>
      </c>
      <c r="B1941" s="167">
        <f>'Order Form'!A366</f>
        <v>100449</v>
      </c>
      <c r="C1941" s="168">
        <f t="shared" si="128"/>
        <v>100449</v>
      </c>
      <c r="D1941" s="164">
        <f>'Order Form'!$N$2</f>
        <v>0</v>
      </c>
      <c r="E1941" s="165">
        <f>'Order Form'!$N$11</f>
        <v>0</v>
      </c>
      <c r="F1941" s="165" t="str">
        <f>IF(ISBLANK('Order Form'!$N$12),"",'Order Form'!$N$12)</f>
        <v/>
      </c>
      <c r="G1941" s="165">
        <f t="shared" ca="1" si="131"/>
        <v>41493</v>
      </c>
      <c r="H1941" s="166">
        <f>'Order Form'!$N$13</f>
        <v>0</v>
      </c>
      <c r="I1941" s="169">
        <f>'Order Form'!F366</f>
        <v>10</v>
      </c>
      <c r="J1941" s="164">
        <f>'Order Form'!N366</f>
        <v>0</v>
      </c>
      <c r="K1941" s="164" t="str">
        <f t="shared" si="129"/>
        <v>F</v>
      </c>
      <c r="L1941" s="164">
        <f>IF('Pricing + Order Summary'!$O$13&gt;=5000,14,IF('Pricing + Order Summary'!$O$13&gt;=3500,15,IF('Pricing + Order Summary'!$O$13&gt;=2500,16,IF('Pricing + Order Summary'!$O$13&gt;=1000,23,21))))</f>
        <v>21</v>
      </c>
      <c r="M1941" s="164" t="str">
        <f t="shared" si="130"/>
        <v>SPR2014-4-0</v>
      </c>
    </row>
    <row r="1942" spans="1:13">
      <c r="A1942" s="167">
        <f>'Order Form'!A367</f>
        <v>105750</v>
      </c>
      <c r="B1942" s="167">
        <f>'Order Form'!A367</f>
        <v>105750</v>
      </c>
      <c r="C1942" s="168">
        <f t="shared" si="128"/>
        <v>105750</v>
      </c>
      <c r="D1942" s="164">
        <f>'Order Form'!$N$2</f>
        <v>0</v>
      </c>
      <c r="E1942" s="165">
        <f>'Order Form'!$N$11</f>
        <v>0</v>
      </c>
      <c r="F1942" s="165" t="str">
        <f>IF(ISBLANK('Order Form'!$N$12),"",'Order Form'!$N$12)</f>
        <v/>
      </c>
      <c r="G1942" s="165">
        <f t="shared" ca="1" si="131"/>
        <v>41493</v>
      </c>
      <c r="H1942" s="166">
        <f>'Order Form'!$N$13</f>
        <v>0</v>
      </c>
      <c r="I1942" s="169">
        <f>'Order Form'!F367</f>
        <v>10</v>
      </c>
      <c r="J1942" s="164">
        <f>'Order Form'!N367</f>
        <v>0</v>
      </c>
      <c r="K1942" s="164" t="str">
        <f t="shared" si="129"/>
        <v>F</v>
      </c>
      <c r="L1942" s="164">
        <f>IF('Pricing + Order Summary'!$O$13&gt;=5000,14,IF('Pricing + Order Summary'!$O$13&gt;=3500,15,IF('Pricing + Order Summary'!$O$13&gt;=2500,16,IF('Pricing + Order Summary'!$O$13&gt;=1000,23,21))))</f>
        <v>21</v>
      </c>
      <c r="M1942" s="164" t="str">
        <f t="shared" si="130"/>
        <v>SPR2014-4-0</v>
      </c>
    </row>
    <row r="1943" spans="1:13">
      <c r="A1943" s="167">
        <f>'Order Form'!A368</f>
        <v>104814</v>
      </c>
      <c r="B1943" s="167">
        <f>'Order Form'!A368</f>
        <v>104814</v>
      </c>
      <c r="C1943" s="168">
        <f t="shared" si="128"/>
        <v>104814</v>
      </c>
      <c r="D1943" s="164">
        <f>'Order Form'!$N$2</f>
        <v>0</v>
      </c>
      <c r="E1943" s="165">
        <f>'Order Form'!$N$11</f>
        <v>0</v>
      </c>
      <c r="F1943" s="165" t="str">
        <f>IF(ISBLANK('Order Form'!$N$12),"",'Order Form'!$N$12)</f>
        <v/>
      </c>
      <c r="G1943" s="165">
        <f t="shared" ca="1" si="131"/>
        <v>41493</v>
      </c>
      <c r="H1943" s="166">
        <f>'Order Form'!$N$13</f>
        <v>0</v>
      </c>
      <c r="I1943" s="169">
        <f>'Order Form'!F368</f>
        <v>10</v>
      </c>
      <c r="J1943" s="164">
        <f>'Order Form'!N368</f>
        <v>0</v>
      </c>
      <c r="K1943" s="164" t="str">
        <f t="shared" si="129"/>
        <v>F</v>
      </c>
      <c r="L1943" s="164">
        <f>IF('Pricing + Order Summary'!$O$13&gt;=5000,14,IF('Pricing + Order Summary'!$O$13&gt;=3500,15,IF('Pricing + Order Summary'!$O$13&gt;=2500,16,IF('Pricing + Order Summary'!$O$13&gt;=1000,23,21))))</f>
        <v>21</v>
      </c>
      <c r="M1943" s="164" t="str">
        <f t="shared" si="130"/>
        <v>SPR2014-4-0</v>
      </c>
    </row>
    <row r="1944" spans="1:13">
      <c r="A1944" s="167">
        <f>'Order Form'!A369</f>
        <v>100458</v>
      </c>
      <c r="B1944" s="167">
        <f>'Order Form'!A369</f>
        <v>100458</v>
      </c>
      <c r="C1944" s="168">
        <f t="shared" si="128"/>
        <v>100458</v>
      </c>
      <c r="D1944" s="164">
        <f>'Order Form'!$N$2</f>
        <v>0</v>
      </c>
      <c r="E1944" s="165">
        <f>'Order Form'!$N$11</f>
        <v>0</v>
      </c>
      <c r="F1944" s="165" t="str">
        <f>IF(ISBLANK('Order Form'!$N$12),"",'Order Form'!$N$12)</f>
        <v/>
      </c>
      <c r="G1944" s="165">
        <f t="shared" ca="1" si="131"/>
        <v>41493</v>
      </c>
      <c r="H1944" s="166">
        <f>'Order Form'!$N$13</f>
        <v>0</v>
      </c>
      <c r="I1944" s="169">
        <f>'Order Form'!F369</f>
        <v>10</v>
      </c>
      <c r="J1944" s="164">
        <f>'Order Form'!N369</f>
        <v>0</v>
      </c>
      <c r="K1944" s="164" t="str">
        <f t="shared" si="129"/>
        <v>F</v>
      </c>
      <c r="L1944" s="164">
        <f>IF('Pricing + Order Summary'!$O$13&gt;=5000,14,IF('Pricing + Order Summary'!$O$13&gt;=3500,15,IF('Pricing + Order Summary'!$O$13&gt;=2500,16,IF('Pricing + Order Summary'!$O$13&gt;=1000,23,21))))</f>
        <v>21</v>
      </c>
      <c r="M1944" s="164" t="str">
        <f t="shared" si="130"/>
        <v>SPR2014-4-0</v>
      </c>
    </row>
    <row r="1945" spans="1:13">
      <c r="A1945" s="167">
        <f>'Order Form'!A370</f>
        <v>100456</v>
      </c>
      <c r="B1945" s="167">
        <f>'Order Form'!A370</f>
        <v>100456</v>
      </c>
      <c r="C1945" s="168">
        <f t="shared" si="128"/>
        <v>100456</v>
      </c>
      <c r="D1945" s="164">
        <f>'Order Form'!$N$2</f>
        <v>0</v>
      </c>
      <c r="E1945" s="165">
        <f>'Order Form'!$N$11</f>
        <v>0</v>
      </c>
      <c r="F1945" s="165" t="str">
        <f>IF(ISBLANK('Order Form'!$N$12),"",'Order Form'!$N$12)</f>
        <v/>
      </c>
      <c r="G1945" s="165">
        <f t="shared" ca="1" si="131"/>
        <v>41493</v>
      </c>
      <c r="H1945" s="166">
        <f>'Order Form'!$N$13</f>
        <v>0</v>
      </c>
      <c r="I1945" s="169">
        <f>'Order Form'!F370</f>
        <v>10</v>
      </c>
      <c r="J1945" s="164">
        <f>'Order Form'!N370</f>
        <v>0</v>
      </c>
      <c r="K1945" s="164" t="str">
        <f t="shared" si="129"/>
        <v>F</v>
      </c>
      <c r="L1945" s="164">
        <f>IF('Pricing + Order Summary'!$O$13&gt;=5000,14,IF('Pricing + Order Summary'!$O$13&gt;=3500,15,IF('Pricing + Order Summary'!$O$13&gt;=2500,16,IF('Pricing + Order Summary'!$O$13&gt;=1000,23,21))))</f>
        <v>21</v>
      </c>
      <c r="M1945" s="164" t="str">
        <f t="shared" si="130"/>
        <v>SPR2014-4-0</v>
      </c>
    </row>
    <row r="1946" spans="1:13">
      <c r="A1946" s="167">
        <f>'Order Form'!A371</f>
        <v>100426</v>
      </c>
      <c r="B1946" s="167">
        <f>'Order Form'!A371</f>
        <v>100426</v>
      </c>
      <c r="C1946" s="168">
        <f t="shared" si="128"/>
        <v>100426</v>
      </c>
      <c r="D1946" s="164">
        <f>'Order Form'!$N$2</f>
        <v>0</v>
      </c>
      <c r="E1946" s="165">
        <f>'Order Form'!$N$11</f>
        <v>0</v>
      </c>
      <c r="F1946" s="165" t="str">
        <f>IF(ISBLANK('Order Form'!$N$12),"",'Order Form'!$N$12)</f>
        <v/>
      </c>
      <c r="G1946" s="165">
        <f t="shared" ca="1" si="131"/>
        <v>41493</v>
      </c>
      <c r="H1946" s="166">
        <f>'Order Form'!$N$13</f>
        <v>0</v>
      </c>
      <c r="I1946" s="169">
        <f>'Order Form'!F371</f>
        <v>10</v>
      </c>
      <c r="J1946" s="164">
        <f>'Order Form'!N371</f>
        <v>0</v>
      </c>
      <c r="K1946" s="164" t="str">
        <f t="shared" si="129"/>
        <v>F</v>
      </c>
      <c r="L1946" s="164">
        <f>IF('Pricing + Order Summary'!$O$13&gt;=5000,14,IF('Pricing + Order Summary'!$O$13&gt;=3500,15,IF('Pricing + Order Summary'!$O$13&gt;=2500,16,IF('Pricing + Order Summary'!$O$13&gt;=1000,23,21))))</f>
        <v>21</v>
      </c>
      <c r="M1946" s="164" t="str">
        <f t="shared" si="130"/>
        <v>SPR2014-4-0</v>
      </c>
    </row>
    <row r="1947" spans="1:13">
      <c r="A1947" s="167">
        <f>'Order Form'!A372</f>
        <v>100422</v>
      </c>
      <c r="B1947" s="167">
        <f>'Order Form'!A372</f>
        <v>100422</v>
      </c>
      <c r="C1947" s="168">
        <f t="shared" si="128"/>
        <v>100422</v>
      </c>
      <c r="D1947" s="164">
        <f>'Order Form'!$N$2</f>
        <v>0</v>
      </c>
      <c r="E1947" s="165">
        <f>'Order Form'!$N$11</f>
        <v>0</v>
      </c>
      <c r="F1947" s="165" t="str">
        <f>IF(ISBLANK('Order Form'!$N$12),"",'Order Form'!$N$12)</f>
        <v/>
      </c>
      <c r="G1947" s="165">
        <f t="shared" ca="1" si="131"/>
        <v>41493</v>
      </c>
      <c r="H1947" s="166">
        <f>'Order Form'!$N$13</f>
        <v>0</v>
      </c>
      <c r="I1947" s="169">
        <f>'Order Form'!F372</f>
        <v>10</v>
      </c>
      <c r="J1947" s="164">
        <f>'Order Form'!N372</f>
        <v>0</v>
      </c>
      <c r="K1947" s="164" t="str">
        <f t="shared" si="129"/>
        <v>F</v>
      </c>
      <c r="L1947" s="164">
        <f>IF('Pricing + Order Summary'!$O$13&gt;=5000,14,IF('Pricing + Order Summary'!$O$13&gt;=3500,15,IF('Pricing + Order Summary'!$O$13&gt;=2500,16,IF('Pricing + Order Summary'!$O$13&gt;=1000,23,21))))</f>
        <v>21</v>
      </c>
      <c r="M1947" s="164" t="str">
        <f t="shared" si="130"/>
        <v>SPR2014-4-0</v>
      </c>
    </row>
    <row r="1948" spans="1:13">
      <c r="A1948" s="167">
        <f>'Order Form'!A373</f>
        <v>100452</v>
      </c>
      <c r="B1948" s="167">
        <f>'Order Form'!A373</f>
        <v>100452</v>
      </c>
      <c r="C1948" s="168">
        <f t="shared" si="128"/>
        <v>100452</v>
      </c>
      <c r="D1948" s="164">
        <f>'Order Form'!$N$2</f>
        <v>0</v>
      </c>
      <c r="E1948" s="165">
        <f>'Order Form'!$N$11</f>
        <v>0</v>
      </c>
      <c r="F1948" s="165" t="str">
        <f>IF(ISBLANK('Order Form'!$N$12),"",'Order Form'!$N$12)</f>
        <v/>
      </c>
      <c r="G1948" s="165">
        <f t="shared" ca="1" si="131"/>
        <v>41493</v>
      </c>
      <c r="H1948" s="166">
        <f>'Order Form'!$N$13</f>
        <v>0</v>
      </c>
      <c r="I1948" s="169">
        <f>'Order Form'!F373</f>
        <v>10</v>
      </c>
      <c r="J1948" s="164">
        <f>'Order Form'!N373</f>
        <v>0</v>
      </c>
      <c r="K1948" s="164" t="str">
        <f t="shared" si="129"/>
        <v>F</v>
      </c>
      <c r="L1948" s="164">
        <f>IF('Pricing + Order Summary'!$O$13&gt;=5000,14,IF('Pricing + Order Summary'!$O$13&gt;=3500,15,IF('Pricing + Order Summary'!$O$13&gt;=2500,16,IF('Pricing + Order Summary'!$O$13&gt;=1000,23,21))))</f>
        <v>21</v>
      </c>
      <c r="M1948" s="164" t="str">
        <f t="shared" si="130"/>
        <v>SPR2014-4-0</v>
      </c>
    </row>
    <row r="1949" spans="1:13">
      <c r="A1949" s="167">
        <f>'Order Form'!A374</f>
        <v>100453</v>
      </c>
      <c r="B1949" s="167">
        <f>'Order Form'!A374</f>
        <v>100453</v>
      </c>
      <c r="C1949" s="168">
        <f t="shared" si="128"/>
        <v>100453</v>
      </c>
      <c r="D1949" s="164">
        <f>'Order Form'!$N$2</f>
        <v>0</v>
      </c>
      <c r="E1949" s="165">
        <f>'Order Form'!$N$11</f>
        <v>0</v>
      </c>
      <c r="F1949" s="165" t="str">
        <f>IF(ISBLANK('Order Form'!$N$12),"",'Order Form'!$N$12)</f>
        <v/>
      </c>
      <c r="G1949" s="165">
        <f t="shared" ca="1" si="131"/>
        <v>41493</v>
      </c>
      <c r="H1949" s="166">
        <f>'Order Form'!$N$13</f>
        <v>0</v>
      </c>
      <c r="I1949" s="169">
        <f>'Order Form'!F374</f>
        <v>10</v>
      </c>
      <c r="J1949" s="164">
        <f>'Order Form'!N374</f>
        <v>0</v>
      </c>
      <c r="K1949" s="164" t="str">
        <f t="shared" si="129"/>
        <v>F</v>
      </c>
      <c r="L1949" s="164">
        <f>IF('Pricing + Order Summary'!$O$13&gt;=5000,14,IF('Pricing + Order Summary'!$O$13&gt;=3500,15,IF('Pricing + Order Summary'!$O$13&gt;=2500,16,IF('Pricing + Order Summary'!$O$13&gt;=1000,23,21))))</f>
        <v>21</v>
      </c>
      <c r="M1949" s="164" t="str">
        <f t="shared" si="130"/>
        <v>SPR2014-4-0</v>
      </c>
    </row>
    <row r="1950" spans="1:13">
      <c r="A1950" s="167">
        <f>'Order Form'!A375</f>
        <v>100454</v>
      </c>
      <c r="B1950" s="167">
        <f>'Order Form'!A375</f>
        <v>100454</v>
      </c>
      <c r="C1950" s="168">
        <f t="shared" si="128"/>
        <v>100454</v>
      </c>
      <c r="D1950" s="164">
        <f>'Order Form'!$N$2</f>
        <v>0</v>
      </c>
      <c r="E1950" s="165">
        <f>'Order Form'!$N$11</f>
        <v>0</v>
      </c>
      <c r="F1950" s="165" t="str">
        <f>IF(ISBLANK('Order Form'!$N$12),"",'Order Form'!$N$12)</f>
        <v/>
      </c>
      <c r="G1950" s="165">
        <f t="shared" ca="1" si="131"/>
        <v>41493</v>
      </c>
      <c r="H1950" s="166">
        <f>'Order Form'!$N$13</f>
        <v>0</v>
      </c>
      <c r="I1950" s="169">
        <f>'Order Form'!F375</f>
        <v>10</v>
      </c>
      <c r="J1950" s="164">
        <f>'Order Form'!N375</f>
        <v>0</v>
      </c>
      <c r="K1950" s="164" t="str">
        <f t="shared" si="129"/>
        <v>F</v>
      </c>
      <c r="L1950" s="164">
        <f>IF('Pricing + Order Summary'!$O$13&gt;=5000,14,IF('Pricing + Order Summary'!$O$13&gt;=3500,15,IF('Pricing + Order Summary'!$O$13&gt;=2500,16,IF('Pricing + Order Summary'!$O$13&gt;=1000,23,21))))</f>
        <v>21</v>
      </c>
      <c r="M1950" s="164" t="str">
        <f t="shared" si="130"/>
        <v>SPR2014-4-0</v>
      </c>
    </row>
    <row r="1951" spans="1:13">
      <c r="A1951" s="167">
        <f>'Order Form'!A376</f>
        <v>105754</v>
      </c>
      <c r="B1951" s="167">
        <f>'Order Form'!A376</f>
        <v>105754</v>
      </c>
      <c r="C1951" s="168">
        <f t="shared" si="128"/>
        <v>105754</v>
      </c>
      <c r="D1951" s="164">
        <f>'Order Form'!$N$2</f>
        <v>0</v>
      </c>
      <c r="E1951" s="165">
        <f>'Order Form'!$N$11</f>
        <v>0</v>
      </c>
      <c r="F1951" s="165" t="str">
        <f>IF(ISBLANK('Order Form'!$N$12),"",'Order Form'!$N$12)</f>
        <v/>
      </c>
      <c r="G1951" s="165">
        <f t="shared" ca="1" si="131"/>
        <v>41493</v>
      </c>
      <c r="H1951" s="166">
        <f>'Order Form'!$N$13</f>
        <v>0</v>
      </c>
      <c r="I1951" s="169">
        <f>'Order Form'!F376</f>
        <v>10</v>
      </c>
      <c r="J1951" s="164">
        <f>'Order Form'!N376</f>
        <v>0</v>
      </c>
      <c r="K1951" s="164" t="str">
        <f t="shared" si="129"/>
        <v>F</v>
      </c>
      <c r="L1951" s="164">
        <f>IF('Pricing + Order Summary'!$O$13&gt;=5000,14,IF('Pricing + Order Summary'!$O$13&gt;=3500,15,IF('Pricing + Order Summary'!$O$13&gt;=2500,16,IF('Pricing + Order Summary'!$O$13&gt;=1000,23,21))))</f>
        <v>21</v>
      </c>
      <c r="M1951" s="164" t="str">
        <f t="shared" si="130"/>
        <v>SPR2014-4-0</v>
      </c>
    </row>
    <row r="1952" spans="1:13">
      <c r="A1952" s="167">
        <f>'Order Form'!A377</f>
        <v>100423</v>
      </c>
      <c r="B1952" s="167">
        <f>'Order Form'!A377</f>
        <v>100423</v>
      </c>
      <c r="C1952" s="168">
        <f t="shared" si="128"/>
        <v>100423</v>
      </c>
      <c r="D1952" s="164">
        <f>'Order Form'!$N$2</f>
        <v>0</v>
      </c>
      <c r="E1952" s="165">
        <f>'Order Form'!$N$11</f>
        <v>0</v>
      </c>
      <c r="F1952" s="165" t="str">
        <f>IF(ISBLANK('Order Form'!$N$12),"",'Order Form'!$N$12)</f>
        <v/>
      </c>
      <c r="G1952" s="165">
        <f t="shared" ca="1" si="131"/>
        <v>41493</v>
      </c>
      <c r="H1952" s="166">
        <f>'Order Form'!$N$13</f>
        <v>0</v>
      </c>
      <c r="I1952" s="169">
        <f>'Order Form'!F377</f>
        <v>10</v>
      </c>
      <c r="J1952" s="164">
        <f>'Order Form'!N377</f>
        <v>0</v>
      </c>
      <c r="K1952" s="164" t="str">
        <f t="shared" si="129"/>
        <v>F</v>
      </c>
      <c r="L1952" s="164">
        <f>IF('Pricing + Order Summary'!$O$13&gt;=5000,14,IF('Pricing + Order Summary'!$O$13&gt;=3500,15,IF('Pricing + Order Summary'!$O$13&gt;=2500,16,IF('Pricing + Order Summary'!$O$13&gt;=1000,23,21))))</f>
        <v>21</v>
      </c>
      <c r="M1952" s="164" t="str">
        <f t="shared" si="130"/>
        <v>SPR2014-4-0</v>
      </c>
    </row>
    <row r="1953" spans="1:13">
      <c r="A1953" s="167">
        <f>'Order Form'!A378</f>
        <v>100427</v>
      </c>
      <c r="B1953" s="167">
        <f>'Order Form'!A378</f>
        <v>100427</v>
      </c>
      <c r="C1953" s="168">
        <f t="shared" si="128"/>
        <v>100427</v>
      </c>
      <c r="D1953" s="164">
        <f>'Order Form'!$N$2</f>
        <v>0</v>
      </c>
      <c r="E1953" s="165">
        <f>'Order Form'!$N$11</f>
        <v>0</v>
      </c>
      <c r="F1953" s="165" t="str">
        <f>IF(ISBLANK('Order Form'!$N$12),"",'Order Form'!$N$12)</f>
        <v/>
      </c>
      <c r="G1953" s="165">
        <f t="shared" ca="1" si="131"/>
        <v>41493</v>
      </c>
      <c r="H1953" s="166">
        <f>'Order Form'!$N$13</f>
        <v>0</v>
      </c>
      <c r="I1953" s="169">
        <f>'Order Form'!F378</f>
        <v>10</v>
      </c>
      <c r="J1953" s="164">
        <f>'Order Form'!N378</f>
        <v>0</v>
      </c>
      <c r="K1953" s="164" t="str">
        <f t="shared" si="129"/>
        <v>F</v>
      </c>
      <c r="L1953" s="164">
        <f>IF('Pricing + Order Summary'!$O$13&gt;=5000,14,IF('Pricing + Order Summary'!$O$13&gt;=3500,15,IF('Pricing + Order Summary'!$O$13&gt;=2500,16,IF('Pricing + Order Summary'!$O$13&gt;=1000,23,21))))</f>
        <v>21</v>
      </c>
      <c r="M1953" s="164" t="str">
        <f t="shared" si="130"/>
        <v>SPR2014-4-0</v>
      </c>
    </row>
    <row r="1954" spans="1:13">
      <c r="A1954" s="167">
        <f>'Order Form'!A379</f>
        <v>100431</v>
      </c>
      <c r="B1954" s="167">
        <f>'Order Form'!A379</f>
        <v>100431</v>
      </c>
      <c r="C1954" s="168">
        <f t="shared" si="128"/>
        <v>100431</v>
      </c>
      <c r="D1954" s="164">
        <f>'Order Form'!$N$2</f>
        <v>0</v>
      </c>
      <c r="E1954" s="165">
        <f>'Order Form'!$N$11</f>
        <v>0</v>
      </c>
      <c r="F1954" s="165" t="str">
        <f>IF(ISBLANK('Order Form'!$N$12),"",'Order Form'!$N$12)</f>
        <v/>
      </c>
      <c r="G1954" s="165">
        <f t="shared" ca="1" si="131"/>
        <v>41493</v>
      </c>
      <c r="H1954" s="166">
        <f>'Order Form'!$N$13</f>
        <v>0</v>
      </c>
      <c r="I1954" s="169">
        <f>'Order Form'!F379</f>
        <v>10</v>
      </c>
      <c r="J1954" s="164">
        <f>'Order Form'!N379</f>
        <v>0</v>
      </c>
      <c r="K1954" s="164" t="str">
        <f t="shared" si="129"/>
        <v>F</v>
      </c>
      <c r="L1954" s="164">
        <f>IF('Pricing + Order Summary'!$O$13&gt;=5000,14,IF('Pricing + Order Summary'!$O$13&gt;=3500,15,IF('Pricing + Order Summary'!$O$13&gt;=2500,16,IF('Pricing + Order Summary'!$O$13&gt;=1000,23,21))))</f>
        <v>21</v>
      </c>
      <c r="M1954" s="164" t="str">
        <f t="shared" si="130"/>
        <v>SPR2014-4-0</v>
      </c>
    </row>
    <row r="1955" spans="1:13">
      <c r="A1955" s="167">
        <f>'Order Form'!A380</f>
        <v>105740</v>
      </c>
      <c r="B1955" s="167">
        <f>'Order Form'!A380</f>
        <v>105740</v>
      </c>
      <c r="C1955" s="168">
        <f t="shared" si="128"/>
        <v>105740</v>
      </c>
      <c r="D1955" s="164">
        <f>'Order Form'!$N$2</f>
        <v>0</v>
      </c>
      <c r="E1955" s="165">
        <f>'Order Form'!$N$11</f>
        <v>0</v>
      </c>
      <c r="F1955" s="165" t="str">
        <f>IF(ISBLANK('Order Form'!$N$12),"",'Order Form'!$N$12)</f>
        <v/>
      </c>
      <c r="G1955" s="165">
        <f t="shared" ca="1" si="131"/>
        <v>41493</v>
      </c>
      <c r="H1955" s="166">
        <f>'Order Form'!$N$13</f>
        <v>0</v>
      </c>
      <c r="I1955" s="169">
        <f>'Order Form'!F380</f>
        <v>10</v>
      </c>
      <c r="J1955" s="164">
        <f>'Order Form'!N380</f>
        <v>0</v>
      </c>
      <c r="K1955" s="164" t="str">
        <f t="shared" si="129"/>
        <v>F</v>
      </c>
      <c r="L1955" s="164">
        <f>IF('Pricing + Order Summary'!$O$13&gt;=5000,14,IF('Pricing + Order Summary'!$O$13&gt;=3500,15,IF('Pricing + Order Summary'!$O$13&gt;=2500,16,IF('Pricing + Order Summary'!$O$13&gt;=1000,23,21))))</f>
        <v>21</v>
      </c>
      <c r="M1955" s="164" t="str">
        <f t="shared" si="130"/>
        <v>SPR2014-4-0</v>
      </c>
    </row>
    <row r="1956" spans="1:13">
      <c r="A1956" s="167">
        <f>'Order Form'!A381</f>
        <v>105589</v>
      </c>
      <c r="B1956" s="167">
        <f>'Order Form'!A381</f>
        <v>105589</v>
      </c>
      <c r="C1956" s="168">
        <f t="shared" si="128"/>
        <v>105589</v>
      </c>
      <c r="D1956" s="164">
        <f>'Order Form'!$N$2</f>
        <v>0</v>
      </c>
      <c r="E1956" s="165">
        <f>'Order Form'!$N$11</f>
        <v>0</v>
      </c>
      <c r="F1956" s="165" t="str">
        <f>IF(ISBLANK('Order Form'!$N$12),"",'Order Form'!$N$12)</f>
        <v/>
      </c>
      <c r="G1956" s="165">
        <f t="shared" ca="1" si="131"/>
        <v>41493</v>
      </c>
      <c r="H1956" s="166">
        <f>'Order Form'!$N$13</f>
        <v>0</v>
      </c>
      <c r="I1956" s="169">
        <f>'Order Form'!F381</f>
        <v>10</v>
      </c>
      <c r="J1956" s="164">
        <f>'Order Form'!N381</f>
        <v>0</v>
      </c>
      <c r="K1956" s="164" t="str">
        <f t="shared" si="129"/>
        <v>F</v>
      </c>
      <c r="L1956" s="164">
        <f>IF('Pricing + Order Summary'!$O$13&gt;=5000,14,IF('Pricing + Order Summary'!$O$13&gt;=3500,15,IF('Pricing + Order Summary'!$O$13&gt;=2500,16,IF('Pricing + Order Summary'!$O$13&gt;=1000,23,21))))</f>
        <v>21</v>
      </c>
      <c r="M1956" s="164" t="str">
        <f t="shared" si="130"/>
        <v>SPR2014-4-0</v>
      </c>
    </row>
    <row r="1957" spans="1:13">
      <c r="A1957" s="167">
        <f>'Order Form'!A382</f>
        <v>105744</v>
      </c>
      <c r="B1957" s="167">
        <f>'Order Form'!A382</f>
        <v>105744</v>
      </c>
      <c r="C1957" s="168">
        <f t="shared" si="128"/>
        <v>105744</v>
      </c>
      <c r="D1957" s="164">
        <f>'Order Form'!$N$2</f>
        <v>0</v>
      </c>
      <c r="E1957" s="165">
        <f>'Order Form'!$N$11</f>
        <v>0</v>
      </c>
      <c r="F1957" s="165" t="str">
        <f>IF(ISBLANK('Order Form'!$N$12),"",'Order Form'!$N$12)</f>
        <v/>
      </c>
      <c r="G1957" s="165">
        <f t="shared" ca="1" si="131"/>
        <v>41493</v>
      </c>
      <c r="H1957" s="166">
        <f>'Order Form'!$N$13</f>
        <v>0</v>
      </c>
      <c r="I1957" s="169">
        <f>'Order Form'!F382</f>
        <v>10</v>
      </c>
      <c r="J1957" s="164">
        <f>'Order Form'!N382</f>
        <v>0</v>
      </c>
      <c r="K1957" s="164" t="str">
        <f t="shared" si="129"/>
        <v>F</v>
      </c>
      <c r="L1957" s="164">
        <f>IF('Pricing + Order Summary'!$O$13&gt;=5000,14,IF('Pricing + Order Summary'!$O$13&gt;=3500,15,IF('Pricing + Order Summary'!$O$13&gt;=2500,16,IF('Pricing + Order Summary'!$O$13&gt;=1000,23,21))))</f>
        <v>21</v>
      </c>
      <c r="M1957" s="164" t="str">
        <f t="shared" si="130"/>
        <v>SPR2014-4-0</v>
      </c>
    </row>
    <row r="1958" spans="1:13">
      <c r="A1958" s="167">
        <f>'Order Form'!A383</f>
        <v>104840</v>
      </c>
      <c r="B1958" s="167">
        <f>'Order Form'!A383</f>
        <v>104840</v>
      </c>
      <c r="C1958" s="168">
        <f t="shared" si="128"/>
        <v>104840</v>
      </c>
      <c r="D1958" s="164">
        <f>'Order Form'!$N$2</f>
        <v>0</v>
      </c>
      <c r="E1958" s="165">
        <f>'Order Form'!$N$11</f>
        <v>0</v>
      </c>
      <c r="F1958" s="165" t="str">
        <f>IF(ISBLANK('Order Form'!$N$12),"",'Order Form'!$N$12)</f>
        <v/>
      </c>
      <c r="G1958" s="165">
        <f t="shared" ca="1" si="131"/>
        <v>41493</v>
      </c>
      <c r="H1958" s="166">
        <f>'Order Form'!$N$13</f>
        <v>0</v>
      </c>
      <c r="I1958" s="169">
        <f>'Order Form'!F383</f>
        <v>10</v>
      </c>
      <c r="J1958" s="164">
        <f>'Order Form'!N383</f>
        <v>0</v>
      </c>
      <c r="K1958" s="164" t="str">
        <f t="shared" si="129"/>
        <v>F</v>
      </c>
      <c r="L1958" s="164">
        <f>IF('Pricing + Order Summary'!$O$13&gt;=5000,14,IF('Pricing + Order Summary'!$O$13&gt;=3500,15,IF('Pricing + Order Summary'!$O$13&gt;=2500,16,IF('Pricing + Order Summary'!$O$13&gt;=1000,23,21))))</f>
        <v>21</v>
      </c>
      <c r="M1958" s="164" t="str">
        <f t="shared" si="130"/>
        <v>SPR2014-4-0</v>
      </c>
    </row>
    <row r="1959" spans="1:13">
      <c r="A1959" s="167">
        <f>'Order Form'!A384</f>
        <v>105753</v>
      </c>
      <c r="B1959" s="167">
        <f>'Order Form'!A384</f>
        <v>105753</v>
      </c>
      <c r="C1959" s="168">
        <f t="shared" si="128"/>
        <v>105753</v>
      </c>
      <c r="D1959" s="164">
        <f>'Order Form'!$N$2</f>
        <v>0</v>
      </c>
      <c r="E1959" s="165">
        <f>'Order Form'!$N$11</f>
        <v>0</v>
      </c>
      <c r="F1959" s="165" t="str">
        <f>IF(ISBLANK('Order Form'!$N$12),"",'Order Form'!$N$12)</f>
        <v/>
      </c>
      <c r="G1959" s="165">
        <f t="shared" ca="1" si="131"/>
        <v>41493</v>
      </c>
      <c r="H1959" s="166">
        <f>'Order Form'!$N$13</f>
        <v>0</v>
      </c>
      <c r="I1959" s="169">
        <f>'Order Form'!F384</f>
        <v>10</v>
      </c>
      <c r="J1959" s="164">
        <f>'Order Form'!N384</f>
        <v>0</v>
      </c>
      <c r="K1959" s="164" t="str">
        <f t="shared" si="129"/>
        <v>F</v>
      </c>
      <c r="L1959" s="164">
        <f>IF('Pricing + Order Summary'!$O$13&gt;=5000,14,IF('Pricing + Order Summary'!$O$13&gt;=3500,15,IF('Pricing + Order Summary'!$O$13&gt;=2500,16,IF('Pricing + Order Summary'!$O$13&gt;=1000,23,21))))</f>
        <v>21</v>
      </c>
      <c r="M1959" s="164" t="str">
        <f t="shared" si="130"/>
        <v>SPR2014-4-0</v>
      </c>
    </row>
    <row r="1960" spans="1:13">
      <c r="A1960" s="167">
        <f>'Order Form'!A385</f>
        <v>100405</v>
      </c>
      <c r="B1960" s="167">
        <f>'Order Form'!A385</f>
        <v>100405</v>
      </c>
      <c r="C1960" s="168">
        <f t="shared" si="128"/>
        <v>100405</v>
      </c>
      <c r="D1960" s="164">
        <f>'Order Form'!$N$2</f>
        <v>0</v>
      </c>
      <c r="E1960" s="165">
        <f>'Order Form'!$N$11</f>
        <v>0</v>
      </c>
      <c r="F1960" s="165" t="str">
        <f>IF(ISBLANK('Order Form'!$N$12),"",'Order Form'!$N$12)</f>
        <v/>
      </c>
      <c r="G1960" s="165">
        <f t="shared" ca="1" si="131"/>
        <v>41493</v>
      </c>
      <c r="H1960" s="166">
        <f>'Order Form'!$N$13</f>
        <v>0</v>
      </c>
      <c r="I1960" s="169">
        <f>'Order Form'!F385</f>
        <v>10</v>
      </c>
      <c r="J1960" s="164">
        <f>'Order Form'!N385</f>
        <v>0</v>
      </c>
      <c r="K1960" s="164" t="str">
        <f t="shared" si="129"/>
        <v>F</v>
      </c>
      <c r="L1960" s="164">
        <f>IF('Pricing + Order Summary'!$O$13&gt;=5000,14,IF('Pricing + Order Summary'!$O$13&gt;=3500,15,IF('Pricing + Order Summary'!$O$13&gt;=2500,16,IF('Pricing + Order Summary'!$O$13&gt;=1000,23,21))))</f>
        <v>21</v>
      </c>
      <c r="M1960" s="164" t="str">
        <f t="shared" si="130"/>
        <v>SPR2014-4-0</v>
      </c>
    </row>
    <row r="1961" spans="1:13">
      <c r="A1961" s="167">
        <f>'Order Form'!A386</f>
        <v>105734</v>
      </c>
      <c r="B1961" s="167">
        <f>'Order Form'!A386</f>
        <v>105734</v>
      </c>
      <c r="C1961" s="168">
        <f t="shared" si="128"/>
        <v>105734</v>
      </c>
      <c r="D1961" s="164">
        <f>'Order Form'!$N$2</f>
        <v>0</v>
      </c>
      <c r="E1961" s="165">
        <f>'Order Form'!$N$11</f>
        <v>0</v>
      </c>
      <c r="F1961" s="165" t="str">
        <f>IF(ISBLANK('Order Form'!$N$12),"",'Order Form'!$N$12)</f>
        <v/>
      </c>
      <c r="G1961" s="165">
        <f t="shared" ca="1" si="131"/>
        <v>41493</v>
      </c>
      <c r="H1961" s="166">
        <f>'Order Form'!$N$13</f>
        <v>0</v>
      </c>
      <c r="I1961" s="169">
        <f>'Order Form'!F386</f>
        <v>10</v>
      </c>
      <c r="J1961" s="164">
        <f>'Order Form'!N386</f>
        <v>0</v>
      </c>
      <c r="K1961" s="164" t="str">
        <f t="shared" si="129"/>
        <v>F</v>
      </c>
      <c r="L1961" s="164">
        <f>IF('Pricing + Order Summary'!$O$13&gt;=5000,14,IF('Pricing + Order Summary'!$O$13&gt;=3500,15,IF('Pricing + Order Summary'!$O$13&gt;=2500,16,IF('Pricing + Order Summary'!$O$13&gt;=1000,23,21))))</f>
        <v>21</v>
      </c>
      <c r="M1961" s="164" t="str">
        <f t="shared" si="130"/>
        <v>SPR2014-4-0</v>
      </c>
    </row>
    <row r="1962" spans="1:13">
      <c r="A1962" s="167">
        <f>'Order Form'!A387</f>
        <v>105735</v>
      </c>
      <c r="B1962" s="167">
        <f>'Order Form'!A387</f>
        <v>105735</v>
      </c>
      <c r="C1962" s="168">
        <f t="shared" si="128"/>
        <v>105735</v>
      </c>
      <c r="D1962" s="164">
        <f>'Order Form'!$N$2</f>
        <v>0</v>
      </c>
      <c r="E1962" s="165">
        <f>'Order Form'!$N$11</f>
        <v>0</v>
      </c>
      <c r="F1962" s="165" t="str">
        <f>IF(ISBLANK('Order Form'!$N$12),"",'Order Form'!$N$12)</f>
        <v/>
      </c>
      <c r="G1962" s="165">
        <f t="shared" ca="1" si="131"/>
        <v>41493</v>
      </c>
      <c r="H1962" s="166">
        <f>'Order Form'!$N$13</f>
        <v>0</v>
      </c>
      <c r="I1962" s="169">
        <f>'Order Form'!F387</f>
        <v>10</v>
      </c>
      <c r="J1962" s="164">
        <f>'Order Form'!N387</f>
        <v>0</v>
      </c>
      <c r="K1962" s="164" t="str">
        <f t="shared" si="129"/>
        <v>F</v>
      </c>
      <c r="L1962" s="164">
        <f>IF('Pricing + Order Summary'!$O$13&gt;=5000,14,IF('Pricing + Order Summary'!$O$13&gt;=3500,15,IF('Pricing + Order Summary'!$O$13&gt;=2500,16,IF('Pricing + Order Summary'!$O$13&gt;=1000,23,21))))</f>
        <v>21</v>
      </c>
      <c r="M1962" s="164" t="str">
        <f t="shared" si="130"/>
        <v>SPR2014-4-0</v>
      </c>
    </row>
    <row r="1963" spans="1:13">
      <c r="A1963" s="167">
        <f>'Order Form'!A388</f>
        <v>105736</v>
      </c>
      <c r="B1963" s="167">
        <f>'Order Form'!A388</f>
        <v>105736</v>
      </c>
      <c r="C1963" s="168">
        <f t="shared" si="128"/>
        <v>105736</v>
      </c>
      <c r="D1963" s="164">
        <f>'Order Form'!$N$2</f>
        <v>0</v>
      </c>
      <c r="E1963" s="165">
        <f>'Order Form'!$N$11</f>
        <v>0</v>
      </c>
      <c r="F1963" s="165" t="str">
        <f>IF(ISBLANK('Order Form'!$N$12),"",'Order Form'!$N$12)</f>
        <v/>
      </c>
      <c r="G1963" s="165">
        <f t="shared" ca="1" si="131"/>
        <v>41493</v>
      </c>
      <c r="H1963" s="166">
        <f>'Order Form'!$N$13</f>
        <v>0</v>
      </c>
      <c r="I1963" s="169">
        <f>'Order Form'!F388</f>
        <v>10</v>
      </c>
      <c r="J1963" s="164">
        <f>'Order Form'!N388</f>
        <v>0</v>
      </c>
      <c r="K1963" s="164" t="str">
        <f t="shared" si="129"/>
        <v>F</v>
      </c>
      <c r="L1963" s="164">
        <f>IF('Pricing + Order Summary'!$O$13&gt;=5000,14,IF('Pricing + Order Summary'!$O$13&gt;=3500,15,IF('Pricing + Order Summary'!$O$13&gt;=2500,16,IF('Pricing + Order Summary'!$O$13&gt;=1000,23,21))))</f>
        <v>21</v>
      </c>
      <c r="M1963" s="164" t="str">
        <f t="shared" si="130"/>
        <v>SPR2014-4-0</v>
      </c>
    </row>
    <row r="1964" spans="1:13">
      <c r="A1964" s="167">
        <f>'Order Form'!A389</f>
        <v>105755</v>
      </c>
      <c r="B1964" s="167">
        <f>'Order Form'!A389</f>
        <v>105755</v>
      </c>
      <c r="C1964" s="168">
        <f t="shared" si="128"/>
        <v>105755</v>
      </c>
      <c r="D1964" s="164">
        <f>'Order Form'!$N$2</f>
        <v>0</v>
      </c>
      <c r="E1964" s="165">
        <f>'Order Form'!$N$11</f>
        <v>0</v>
      </c>
      <c r="F1964" s="165" t="str">
        <f>IF(ISBLANK('Order Form'!$N$12),"",'Order Form'!$N$12)</f>
        <v/>
      </c>
      <c r="G1964" s="165">
        <f t="shared" ca="1" si="131"/>
        <v>41493</v>
      </c>
      <c r="H1964" s="166">
        <f>'Order Form'!$N$13</f>
        <v>0</v>
      </c>
      <c r="I1964" s="169">
        <f>'Order Form'!F389</f>
        <v>10</v>
      </c>
      <c r="J1964" s="164">
        <f>'Order Form'!N389</f>
        <v>0</v>
      </c>
      <c r="K1964" s="164" t="str">
        <f t="shared" si="129"/>
        <v>F</v>
      </c>
      <c r="L1964" s="164">
        <f>IF('Pricing + Order Summary'!$O$13&gt;=5000,14,IF('Pricing + Order Summary'!$O$13&gt;=3500,15,IF('Pricing + Order Summary'!$O$13&gt;=2500,16,IF('Pricing + Order Summary'!$O$13&gt;=1000,23,21))))</f>
        <v>21</v>
      </c>
      <c r="M1964" s="164" t="str">
        <f t="shared" si="130"/>
        <v>SPR2014-4-0</v>
      </c>
    </row>
    <row r="1965" spans="1:13">
      <c r="A1965" s="167">
        <f>'Order Form'!A390</f>
        <v>105756</v>
      </c>
      <c r="B1965" s="167">
        <f>'Order Form'!A390</f>
        <v>105756</v>
      </c>
      <c r="C1965" s="168">
        <f t="shared" si="128"/>
        <v>105756</v>
      </c>
      <c r="D1965" s="164">
        <f>'Order Form'!$N$2</f>
        <v>0</v>
      </c>
      <c r="E1965" s="165">
        <f>'Order Form'!$N$11</f>
        <v>0</v>
      </c>
      <c r="F1965" s="165" t="str">
        <f>IF(ISBLANK('Order Form'!$N$12),"",'Order Form'!$N$12)</f>
        <v/>
      </c>
      <c r="G1965" s="165">
        <f t="shared" ca="1" si="131"/>
        <v>41493</v>
      </c>
      <c r="H1965" s="166">
        <f>'Order Form'!$N$13</f>
        <v>0</v>
      </c>
      <c r="I1965" s="169">
        <f>'Order Form'!F390</f>
        <v>10</v>
      </c>
      <c r="J1965" s="164">
        <f>'Order Form'!N390</f>
        <v>0</v>
      </c>
      <c r="K1965" s="164" t="str">
        <f t="shared" si="129"/>
        <v>F</v>
      </c>
      <c r="L1965" s="164">
        <f>IF('Pricing + Order Summary'!$O$13&gt;=5000,14,IF('Pricing + Order Summary'!$O$13&gt;=3500,15,IF('Pricing + Order Summary'!$O$13&gt;=2500,16,IF('Pricing + Order Summary'!$O$13&gt;=1000,23,21))))</f>
        <v>21</v>
      </c>
      <c r="M1965" s="164" t="str">
        <f t="shared" si="130"/>
        <v>SPR2014-4-0</v>
      </c>
    </row>
    <row r="1966" spans="1:13">
      <c r="A1966" s="167">
        <f>'Order Form'!A391</f>
        <v>100416</v>
      </c>
      <c r="B1966" s="167">
        <f>'Order Form'!A391</f>
        <v>100416</v>
      </c>
      <c r="C1966" s="168">
        <f t="shared" si="128"/>
        <v>100416</v>
      </c>
      <c r="D1966" s="164">
        <f>'Order Form'!$N$2</f>
        <v>0</v>
      </c>
      <c r="E1966" s="165">
        <f>'Order Form'!$N$11</f>
        <v>0</v>
      </c>
      <c r="F1966" s="165" t="str">
        <f>IF(ISBLANK('Order Form'!$N$12),"",'Order Form'!$N$12)</f>
        <v/>
      </c>
      <c r="G1966" s="165">
        <f t="shared" ca="1" si="131"/>
        <v>41493</v>
      </c>
      <c r="H1966" s="166">
        <f>'Order Form'!$N$13</f>
        <v>0</v>
      </c>
      <c r="I1966" s="169">
        <f>'Order Form'!F391</f>
        <v>10</v>
      </c>
      <c r="J1966" s="164">
        <f>'Order Form'!N391</f>
        <v>0</v>
      </c>
      <c r="K1966" s="164" t="str">
        <f t="shared" si="129"/>
        <v>F</v>
      </c>
      <c r="L1966" s="164">
        <f>IF('Pricing + Order Summary'!$O$13&gt;=5000,14,IF('Pricing + Order Summary'!$O$13&gt;=3500,15,IF('Pricing + Order Summary'!$O$13&gt;=2500,16,IF('Pricing + Order Summary'!$O$13&gt;=1000,23,21))))</f>
        <v>21</v>
      </c>
      <c r="M1966" s="164" t="str">
        <f t="shared" si="130"/>
        <v>SPR2014-4-0</v>
      </c>
    </row>
    <row r="1967" spans="1:13">
      <c r="A1967" s="167">
        <f>'Order Form'!A392</f>
        <v>100418</v>
      </c>
      <c r="B1967" s="167">
        <f>'Order Form'!A392</f>
        <v>100418</v>
      </c>
      <c r="C1967" s="168">
        <f t="shared" si="128"/>
        <v>100418</v>
      </c>
      <c r="D1967" s="164">
        <f>'Order Form'!$N$2</f>
        <v>0</v>
      </c>
      <c r="E1967" s="165">
        <f>'Order Form'!$N$11</f>
        <v>0</v>
      </c>
      <c r="F1967" s="165" t="str">
        <f>IF(ISBLANK('Order Form'!$N$12),"",'Order Form'!$N$12)</f>
        <v/>
      </c>
      <c r="G1967" s="165">
        <f t="shared" ca="1" si="131"/>
        <v>41493</v>
      </c>
      <c r="H1967" s="166">
        <f>'Order Form'!$N$13</f>
        <v>0</v>
      </c>
      <c r="I1967" s="169">
        <f>'Order Form'!F392</f>
        <v>10</v>
      </c>
      <c r="J1967" s="164">
        <f>'Order Form'!N392</f>
        <v>0</v>
      </c>
      <c r="K1967" s="164" t="str">
        <f t="shared" si="129"/>
        <v>F</v>
      </c>
      <c r="L1967" s="164">
        <f>IF('Pricing + Order Summary'!$O$13&gt;=5000,14,IF('Pricing + Order Summary'!$O$13&gt;=3500,15,IF('Pricing + Order Summary'!$O$13&gt;=2500,16,IF('Pricing + Order Summary'!$O$13&gt;=1000,23,21))))</f>
        <v>21</v>
      </c>
      <c r="M1967" s="164" t="str">
        <f t="shared" si="130"/>
        <v>SPR2014-4-0</v>
      </c>
    </row>
    <row r="1968" spans="1:13">
      <c r="A1968" s="167">
        <f>'Order Form'!A393</f>
        <v>100433</v>
      </c>
      <c r="B1968" s="167">
        <f>'Order Form'!A393</f>
        <v>100433</v>
      </c>
      <c r="C1968" s="168">
        <f t="shared" si="128"/>
        <v>100433</v>
      </c>
      <c r="D1968" s="164">
        <f>'Order Form'!$N$2</f>
        <v>0</v>
      </c>
      <c r="E1968" s="165">
        <f>'Order Form'!$N$11</f>
        <v>0</v>
      </c>
      <c r="F1968" s="165" t="str">
        <f>IF(ISBLANK('Order Form'!$N$12),"",'Order Form'!$N$12)</f>
        <v/>
      </c>
      <c r="G1968" s="165">
        <f t="shared" ca="1" si="131"/>
        <v>41493</v>
      </c>
      <c r="H1968" s="166">
        <f>'Order Form'!$N$13</f>
        <v>0</v>
      </c>
      <c r="I1968" s="169">
        <f>'Order Form'!F393</f>
        <v>10</v>
      </c>
      <c r="J1968" s="164">
        <f>'Order Form'!N393</f>
        <v>0</v>
      </c>
      <c r="K1968" s="164" t="str">
        <f t="shared" si="129"/>
        <v>F</v>
      </c>
      <c r="L1968" s="164">
        <f>IF('Pricing + Order Summary'!$O$13&gt;=5000,14,IF('Pricing + Order Summary'!$O$13&gt;=3500,15,IF('Pricing + Order Summary'!$O$13&gt;=2500,16,IF('Pricing + Order Summary'!$O$13&gt;=1000,23,21))))</f>
        <v>21</v>
      </c>
      <c r="M1968" s="164" t="str">
        <f t="shared" si="130"/>
        <v>SPR2014-4-0</v>
      </c>
    </row>
    <row r="1969" spans="1:13">
      <c r="A1969" s="167">
        <f>'Order Form'!A394</f>
        <v>100438</v>
      </c>
      <c r="B1969" s="167">
        <f>'Order Form'!A394</f>
        <v>100438</v>
      </c>
      <c r="C1969" s="168">
        <f t="shared" si="128"/>
        <v>100438</v>
      </c>
      <c r="D1969" s="164">
        <f>'Order Form'!$N$2</f>
        <v>0</v>
      </c>
      <c r="E1969" s="165">
        <f>'Order Form'!$N$11</f>
        <v>0</v>
      </c>
      <c r="F1969" s="165" t="str">
        <f>IF(ISBLANK('Order Form'!$N$12),"",'Order Form'!$N$12)</f>
        <v/>
      </c>
      <c r="G1969" s="165">
        <f t="shared" ca="1" si="131"/>
        <v>41493</v>
      </c>
      <c r="H1969" s="166">
        <f>'Order Form'!$N$13</f>
        <v>0</v>
      </c>
      <c r="I1969" s="169">
        <f>'Order Form'!F394</f>
        <v>10</v>
      </c>
      <c r="J1969" s="164">
        <f>'Order Form'!N394</f>
        <v>0</v>
      </c>
      <c r="K1969" s="164" t="str">
        <f t="shared" si="129"/>
        <v>F</v>
      </c>
      <c r="L1969" s="164">
        <f>IF('Pricing + Order Summary'!$O$13&gt;=5000,14,IF('Pricing + Order Summary'!$O$13&gt;=3500,15,IF('Pricing + Order Summary'!$O$13&gt;=2500,16,IF('Pricing + Order Summary'!$O$13&gt;=1000,23,21))))</f>
        <v>21</v>
      </c>
      <c r="M1969" s="164" t="str">
        <f t="shared" si="130"/>
        <v>SPR2014-4-0</v>
      </c>
    </row>
    <row r="1970" spans="1:13">
      <c r="A1970" s="167">
        <f>'Order Form'!A395</f>
        <v>100459</v>
      </c>
      <c r="B1970" s="167">
        <f>'Order Form'!A395</f>
        <v>100459</v>
      </c>
      <c r="C1970" s="168">
        <f t="shared" si="128"/>
        <v>100459</v>
      </c>
      <c r="D1970" s="164">
        <f>'Order Form'!$N$2</f>
        <v>0</v>
      </c>
      <c r="E1970" s="165">
        <f>'Order Form'!$N$11</f>
        <v>0</v>
      </c>
      <c r="F1970" s="165" t="str">
        <f>IF(ISBLANK('Order Form'!$N$12),"",'Order Form'!$N$12)</f>
        <v/>
      </c>
      <c r="G1970" s="165">
        <f t="shared" ca="1" si="131"/>
        <v>41493</v>
      </c>
      <c r="H1970" s="166">
        <f>'Order Form'!$N$13</f>
        <v>0</v>
      </c>
      <c r="I1970" s="169">
        <f>'Order Form'!F395</f>
        <v>10</v>
      </c>
      <c r="J1970" s="164">
        <f>'Order Form'!N395</f>
        <v>0</v>
      </c>
      <c r="K1970" s="164" t="str">
        <f t="shared" si="129"/>
        <v>F</v>
      </c>
      <c r="L1970" s="164">
        <f>IF('Pricing + Order Summary'!$O$13&gt;=5000,14,IF('Pricing + Order Summary'!$O$13&gt;=3500,15,IF('Pricing + Order Summary'!$O$13&gt;=2500,16,IF('Pricing + Order Summary'!$O$13&gt;=1000,23,21))))</f>
        <v>21</v>
      </c>
      <c r="M1970" s="164" t="str">
        <f t="shared" si="130"/>
        <v>SPR2014-4-0</v>
      </c>
    </row>
    <row r="1971" spans="1:13">
      <c r="A1971" s="167">
        <f>'Order Form'!A396</f>
        <v>100743</v>
      </c>
      <c r="B1971" s="167">
        <f>'Order Form'!A396</f>
        <v>100743</v>
      </c>
      <c r="C1971" s="168">
        <f t="shared" si="128"/>
        <v>100743</v>
      </c>
      <c r="D1971" s="164">
        <f>'Order Form'!$N$2</f>
        <v>0</v>
      </c>
      <c r="E1971" s="165">
        <f>'Order Form'!$N$11</f>
        <v>0</v>
      </c>
      <c r="F1971" s="165" t="str">
        <f>IF(ISBLANK('Order Form'!$N$12),"",'Order Form'!$N$12)</f>
        <v/>
      </c>
      <c r="G1971" s="165">
        <f t="shared" ca="1" si="131"/>
        <v>41493</v>
      </c>
      <c r="H1971" s="166">
        <f>'Order Form'!$N$13</f>
        <v>0</v>
      </c>
      <c r="I1971" s="169">
        <f>'Order Form'!F396</f>
        <v>10</v>
      </c>
      <c r="J1971" s="164">
        <f>'Order Form'!N396</f>
        <v>0</v>
      </c>
      <c r="K1971" s="164" t="str">
        <f t="shared" si="129"/>
        <v>F</v>
      </c>
      <c r="L1971" s="164">
        <f>IF('Pricing + Order Summary'!$O$13&gt;=5000,14,IF('Pricing + Order Summary'!$O$13&gt;=3500,15,IF('Pricing + Order Summary'!$O$13&gt;=2500,16,IF('Pricing + Order Summary'!$O$13&gt;=1000,23,21))))</f>
        <v>21</v>
      </c>
      <c r="M1971" s="164" t="str">
        <f t="shared" si="130"/>
        <v>SPR2014-4-0</v>
      </c>
    </row>
    <row r="1972" spans="1:13">
      <c r="A1972" s="167">
        <f>'Order Form'!A397</f>
        <v>100441</v>
      </c>
      <c r="B1972" s="167">
        <f>'Order Form'!A397</f>
        <v>100441</v>
      </c>
      <c r="C1972" s="168">
        <f t="shared" si="128"/>
        <v>100441</v>
      </c>
      <c r="D1972" s="164">
        <f>'Order Form'!$N$2</f>
        <v>0</v>
      </c>
      <c r="E1972" s="165">
        <f>'Order Form'!$N$11</f>
        <v>0</v>
      </c>
      <c r="F1972" s="165" t="str">
        <f>IF(ISBLANK('Order Form'!$N$12),"",'Order Form'!$N$12)</f>
        <v/>
      </c>
      <c r="G1972" s="165">
        <f t="shared" ca="1" si="131"/>
        <v>41493</v>
      </c>
      <c r="H1972" s="166">
        <f>'Order Form'!$N$13</f>
        <v>0</v>
      </c>
      <c r="I1972" s="169">
        <f>'Order Form'!F397</f>
        <v>10</v>
      </c>
      <c r="J1972" s="164">
        <f>'Order Form'!N397</f>
        <v>0</v>
      </c>
      <c r="K1972" s="164" t="str">
        <f t="shared" si="129"/>
        <v>F</v>
      </c>
      <c r="L1972" s="164">
        <f>IF('Pricing + Order Summary'!$O$13&gt;=5000,14,IF('Pricing + Order Summary'!$O$13&gt;=3500,15,IF('Pricing + Order Summary'!$O$13&gt;=2500,16,IF('Pricing + Order Summary'!$O$13&gt;=1000,23,21))))</f>
        <v>21</v>
      </c>
      <c r="M1972" s="164" t="str">
        <f t="shared" si="130"/>
        <v>SPR2014-4-0</v>
      </c>
    </row>
    <row r="1973" spans="1:13">
      <c r="A1973" s="167">
        <f>'Order Form'!A398</f>
        <v>100736</v>
      </c>
      <c r="B1973" s="167">
        <f>'Order Form'!A398</f>
        <v>100736</v>
      </c>
      <c r="C1973" s="168">
        <f t="shared" si="128"/>
        <v>100736</v>
      </c>
      <c r="D1973" s="164">
        <f>'Order Form'!$N$2</f>
        <v>0</v>
      </c>
      <c r="E1973" s="165">
        <f>'Order Form'!$N$11</f>
        <v>0</v>
      </c>
      <c r="F1973" s="165" t="str">
        <f>IF(ISBLANK('Order Form'!$N$12),"",'Order Form'!$N$12)</f>
        <v/>
      </c>
      <c r="G1973" s="165">
        <f t="shared" ca="1" si="131"/>
        <v>41493</v>
      </c>
      <c r="H1973" s="166">
        <f>'Order Form'!$N$13</f>
        <v>0</v>
      </c>
      <c r="I1973" s="169">
        <f>'Order Form'!F398</f>
        <v>10</v>
      </c>
      <c r="J1973" s="164">
        <f>'Order Form'!N398</f>
        <v>0</v>
      </c>
      <c r="K1973" s="164" t="str">
        <f t="shared" si="129"/>
        <v>F</v>
      </c>
      <c r="L1973" s="164">
        <f>IF('Pricing + Order Summary'!$O$13&gt;=5000,14,IF('Pricing + Order Summary'!$O$13&gt;=3500,15,IF('Pricing + Order Summary'!$O$13&gt;=2500,16,IF('Pricing + Order Summary'!$O$13&gt;=1000,23,21))))</f>
        <v>21</v>
      </c>
      <c r="M1973" s="164" t="str">
        <f t="shared" si="130"/>
        <v>SPR2014-4-0</v>
      </c>
    </row>
    <row r="1974" spans="1:13">
      <c r="A1974" s="167">
        <f>'Order Form'!A399</f>
        <v>105749</v>
      </c>
      <c r="B1974" s="167">
        <f>'Order Form'!A399</f>
        <v>105749</v>
      </c>
      <c r="C1974" s="168">
        <f t="shared" si="128"/>
        <v>105749</v>
      </c>
      <c r="D1974" s="164">
        <f>'Order Form'!$N$2</f>
        <v>0</v>
      </c>
      <c r="E1974" s="165">
        <f>'Order Form'!$N$11</f>
        <v>0</v>
      </c>
      <c r="F1974" s="165" t="str">
        <f>IF(ISBLANK('Order Form'!$N$12),"",'Order Form'!$N$12)</f>
        <v/>
      </c>
      <c r="G1974" s="165">
        <f t="shared" ca="1" si="131"/>
        <v>41493</v>
      </c>
      <c r="H1974" s="166">
        <f>'Order Form'!$N$13</f>
        <v>0</v>
      </c>
      <c r="I1974" s="169">
        <f>'Order Form'!F399</f>
        <v>10</v>
      </c>
      <c r="J1974" s="164">
        <f>'Order Form'!N399</f>
        <v>0</v>
      </c>
      <c r="K1974" s="164" t="str">
        <f t="shared" si="129"/>
        <v>F</v>
      </c>
      <c r="L1974" s="164">
        <f>IF('Pricing + Order Summary'!$O$13&gt;=5000,14,IF('Pricing + Order Summary'!$O$13&gt;=3500,15,IF('Pricing + Order Summary'!$O$13&gt;=2500,16,IF('Pricing + Order Summary'!$O$13&gt;=1000,23,21))))</f>
        <v>21</v>
      </c>
      <c r="M1974" s="164" t="str">
        <f t="shared" si="130"/>
        <v>SPR2014-4-0</v>
      </c>
    </row>
    <row r="1975" spans="1:13">
      <c r="A1975" s="167">
        <f>'Order Form'!A400</f>
        <v>101659</v>
      </c>
      <c r="B1975" s="167">
        <f>'Order Form'!A400</f>
        <v>101659</v>
      </c>
      <c r="C1975" s="168">
        <f t="shared" si="128"/>
        <v>101659</v>
      </c>
      <c r="D1975" s="164">
        <f>'Order Form'!$N$2</f>
        <v>0</v>
      </c>
      <c r="E1975" s="165">
        <f>'Order Form'!$N$11</f>
        <v>0</v>
      </c>
      <c r="F1975" s="165" t="str">
        <f>IF(ISBLANK('Order Form'!$N$12),"",'Order Form'!$N$12)</f>
        <v/>
      </c>
      <c r="G1975" s="165">
        <f t="shared" ca="1" si="131"/>
        <v>41493</v>
      </c>
      <c r="H1975" s="166">
        <f>'Order Form'!$N$13</f>
        <v>0</v>
      </c>
      <c r="I1975" s="169">
        <f>'Order Form'!F400</f>
        <v>10</v>
      </c>
      <c r="J1975" s="164">
        <f>'Order Form'!N400</f>
        <v>0</v>
      </c>
      <c r="K1975" s="164" t="str">
        <f t="shared" si="129"/>
        <v>F</v>
      </c>
      <c r="L1975" s="164">
        <f>IF('Pricing + Order Summary'!$O$13&gt;=5000,14,IF('Pricing + Order Summary'!$O$13&gt;=3500,15,IF('Pricing + Order Summary'!$O$13&gt;=2500,16,IF('Pricing + Order Summary'!$O$13&gt;=1000,23,21))))</f>
        <v>21</v>
      </c>
      <c r="M1975" s="164" t="str">
        <f t="shared" si="130"/>
        <v>SPR2014-4-0</v>
      </c>
    </row>
    <row r="1976" spans="1:13">
      <c r="A1976" s="167">
        <f>'Order Form'!A401</f>
        <v>100428</v>
      </c>
      <c r="B1976" s="167">
        <f>'Order Form'!A401</f>
        <v>100428</v>
      </c>
      <c r="C1976" s="168">
        <f t="shared" si="128"/>
        <v>100428</v>
      </c>
      <c r="D1976" s="164">
        <f>'Order Form'!$N$2</f>
        <v>0</v>
      </c>
      <c r="E1976" s="165">
        <f>'Order Form'!$N$11</f>
        <v>0</v>
      </c>
      <c r="F1976" s="165" t="str">
        <f>IF(ISBLANK('Order Form'!$N$12),"",'Order Form'!$N$12)</f>
        <v/>
      </c>
      <c r="G1976" s="165">
        <f t="shared" ca="1" si="131"/>
        <v>41493</v>
      </c>
      <c r="H1976" s="166">
        <f>'Order Form'!$N$13</f>
        <v>0</v>
      </c>
      <c r="I1976" s="169">
        <f>'Order Form'!F401</f>
        <v>10</v>
      </c>
      <c r="J1976" s="164">
        <f>'Order Form'!N401</f>
        <v>0</v>
      </c>
      <c r="K1976" s="164" t="str">
        <f t="shared" si="129"/>
        <v>F</v>
      </c>
      <c r="L1976" s="164">
        <f>IF('Pricing + Order Summary'!$O$13&gt;=5000,14,IF('Pricing + Order Summary'!$O$13&gt;=3500,15,IF('Pricing + Order Summary'!$O$13&gt;=2500,16,IF('Pricing + Order Summary'!$O$13&gt;=1000,23,21))))</f>
        <v>21</v>
      </c>
      <c r="M1976" s="164" t="str">
        <f t="shared" si="130"/>
        <v>SPR2014-4-0</v>
      </c>
    </row>
    <row r="1977" spans="1:13">
      <c r="A1977" s="167">
        <f>'Order Form'!A402</f>
        <v>100420</v>
      </c>
      <c r="B1977" s="167">
        <f>'Order Form'!A402</f>
        <v>100420</v>
      </c>
      <c r="C1977" s="168">
        <f t="shared" ref="C1977:C2040" si="132">IF(B1977=0,A1977,B1977)</f>
        <v>100420</v>
      </c>
      <c r="D1977" s="164">
        <f>'Order Form'!$N$2</f>
        <v>0</v>
      </c>
      <c r="E1977" s="165">
        <f>'Order Form'!$N$11</f>
        <v>0</v>
      </c>
      <c r="F1977" s="165" t="str">
        <f>IF(ISBLANK('Order Form'!$N$12),"",'Order Form'!$N$12)</f>
        <v/>
      </c>
      <c r="G1977" s="165">
        <f t="shared" ca="1" si="131"/>
        <v>41493</v>
      </c>
      <c r="H1977" s="166">
        <f>'Order Form'!$N$13</f>
        <v>0</v>
      </c>
      <c r="I1977" s="169">
        <f>'Order Form'!F402</f>
        <v>10</v>
      </c>
      <c r="J1977" s="164">
        <f>'Order Form'!N402</f>
        <v>0</v>
      </c>
      <c r="K1977" s="164" t="str">
        <f t="shared" ref="K1977:K2040" si="133">IF(J1977=0,"F","T")</f>
        <v>F</v>
      </c>
      <c r="L1977" s="164">
        <f>IF('Pricing + Order Summary'!$O$13&gt;=5000,14,IF('Pricing + Order Summary'!$O$13&gt;=3500,15,IF('Pricing + Order Summary'!$O$13&gt;=2500,16,IF('Pricing + Order Summary'!$O$13&gt;=1000,23,21))))</f>
        <v>21</v>
      </c>
      <c r="M1977" s="164" t="str">
        <f t="shared" ref="M1977:M2040" si="134">"SPR2014"&amp;"-4-"&amp;D1977</f>
        <v>SPR2014-4-0</v>
      </c>
    </row>
    <row r="1978" spans="1:13">
      <c r="A1978" s="167">
        <f>'Order Form'!A403</f>
        <v>100413</v>
      </c>
      <c r="B1978" s="167">
        <f>'Order Form'!A403</f>
        <v>100413</v>
      </c>
      <c r="C1978" s="168">
        <f t="shared" si="132"/>
        <v>100413</v>
      </c>
      <c r="D1978" s="164">
        <f>'Order Form'!$N$2</f>
        <v>0</v>
      </c>
      <c r="E1978" s="165">
        <f>'Order Form'!$N$11</f>
        <v>0</v>
      </c>
      <c r="F1978" s="165" t="str">
        <f>IF(ISBLANK('Order Form'!$N$12),"",'Order Form'!$N$12)</f>
        <v/>
      </c>
      <c r="G1978" s="165">
        <f t="shared" ca="1" si="131"/>
        <v>41493</v>
      </c>
      <c r="H1978" s="166">
        <f>'Order Form'!$N$13</f>
        <v>0</v>
      </c>
      <c r="I1978" s="169">
        <f>'Order Form'!F403</f>
        <v>10</v>
      </c>
      <c r="J1978" s="164">
        <f>'Order Form'!N403</f>
        <v>0</v>
      </c>
      <c r="K1978" s="164" t="str">
        <f t="shared" si="133"/>
        <v>F</v>
      </c>
      <c r="L1978" s="164">
        <f>IF('Pricing + Order Summary'!$O$13&gt;=5000,14,IF('Pricing + Order Summary'!$O$13&gt;=3500,15,IF('Pricing + Order Summary'!$O$13&gt;=2500,16,IF('Pricing + Order Summary'!$O$13&gt;=1000,23,21))))</f>
        <v>21</v>
      </c>
      <c r="M1978" s="164" t="str">
        <f t="shared" si="134"/>
        <v>SPR2014-4-0</v>
      </c>
    </row>
    <row r="1979" spans="1:13">
      <c r="A1979" s="167">
        <f>'Order Form'!A404</f>
        <v>100272</v>
      </c>
      <c r="B1979" s="167">
        <f>'Order Form'!A404</f>
        <v>100272</v>
      </c>
      <c r="C1979" s="168">
        <f t="shared" si="132"/>
        <v>100272</v>
      </c>
      <c r="D1979" s="164">
        <f>'Order Form'!$N$2</f>
        <v>0</v>
      </c>
      <c r="E1979" s="165">
        <f>'Order Form'!$N$11</f>
        <v>0</v>
      </c>
      <c r="F1979" s="165" t="str">
        <f>IF(ISBLANK('Order Form'!$N$12),"",'Order Form'!$N$12)</f>
        <v/>
      </c>
      <c r="G1979" s="165">
        <f t="shared" ca="1" si="131"/>
        <v>41493</v>
      </c>
      <c r="H1979" s="166">
        <f>'Order Form'!$N$13</f>
        <v>0</v>
      </c>
      <c r="I1979" s="169">
        <f>'Order Form'!F404</f>
        <v>10</v>
      </c>
      <c r="J1979" s="164">
        <f>'Order Form'!N404</f>
        <v>0</v>
      </c>
      <c r="K1979" s="164" t="str">
        <f t="shared" si="133"/>
        <v>F</v>
      </c>
      <c r="L1979" s="164">
        <f>IF('Pricing + Order Summary'!$O$13&gt;=5000,14,IF('Pricing + Order Summary'!$O$13&gt;=3500,15,IF('Pricing + Order Summary'!$O$13&gt;=2500,16,IF('Pricing + Order Summary'!$O$13&gt;=1000,23,21))))</f>
        <v>21</v>
      </c>
      <c r="M1979" s="164" t="str">
        <f t="shared" si="134"/>
        <v>SPR2014-4-0</v>
      </c>
    </row>
    <row r="1980" spans="1:13">
      <c r="A1980" s="167">
        <f>'Order Form'!A405</f>
        <v>100679</v>
      </c>
      <c r="B1980" s="167">
        <f>'Order Form'!A405</f>
        <v>100679</v>
      </c>
      <c r="C1980" s="168">
        <f t="shared" si="132"/>
        <v>100679</v>
      </c>
      <c r="D1980" s="164">
        <f>'Order Form'!$N$2</f>
        <v>0</v>
      </c>
      <c r="E1980" s="165">
        <f>'Order Form'!$N$11</f>
        <v>0</v>
      </c>
      <c r="F1980" s="165" t="str">
        <f>IF(ISBLANK('Order Form'!$N$12),"",'Order Form'!$N$12)</f>
        <v/>
      </c>
      <c r="G1980" s="165">
        <f t="shared" ca="1" si="131"/>
        <v>41493</v>
      </c>
      <c r="H1980" s="166">
        <f>'Order Form'!$N$13</f>
        <v>0</v>
      </c>
      <c r="I1980" s="169">
        <f>'Order Form'!F405</f>
        <v>10</v>
      </c>
      <c r="J1980" s="164">
        <f>'Order Form'!N405</f>
        <v>0</v>
      </c>
      <c r="K1980" s="164" t="str">
        <f t="shared" si="133"/>
        <v>F</v>
      </c>
      <c r="L1980" s="164">
        <f>IF('Pricing + Order Summary'!$O$13&gt;=5000,14,IF('Pricing + Order Summary'!$O$13&gt;=3500,15,IF('Pricing + Order Summary'!$O$13&gt;=2500,16,IF('Pricing + Order Summary'!$O$13&gt;=1000,23,21))))</f>
        <v>21</v>
      </c>
      <c r="M1980" s="164" t="str">
        <f t="shared" si="134"/>
        <v>SPR2014-4-0</v>
      </c>
    </row>
    <row r="1981" spans="1:13">
      <c r="A1981" s="167">
        <f>'Order Form'!A406</f>
        <v>100670</v>
      </c>
      <c r="B1981" s="167">
        <f>'Order Form'!A406</f>
        <v>100670</v>
      </c>
      <c r="C1981" s="168">
        <f t="shared" si="132"/>
        <v>100670</v>
      </c>
      <c r="D1981" s="164">
        <f>'Order Form'!$N$2</f>
        <v>0</v>
      </c>
      <c r="E1981" s="165">
        <f>'Order Form'!$N$11</f>
        <v>0</v>
      </c>
      <c r="F1981" s="165" t="str">
        <f>IF(ISBLANK('Order Form'!$N$12),"",'Order Form'!$N$12)</f>
        <v/>
      </c>
      <c r="G1981" s="165">
        <f t="shared" ca="1" si="131"/>
        <v>41493</v>
      </c>
      <c r="H1981" s="166">
        <f>'Order Form'!$N$13</f>
        <v>0</v>
      </c>
      <c r="I1981" s="169">
        <f>'Order Form'!F406</f>
        <v>10</v>
      </c>
      <c r="J1981" s="164">
        <f>'Order Form'!N406</f>
        <v>0</v>
      </c>
      <c r="K1981" s="164" t="str">
        <f t="shared" si="133"/>
        <v>F</v>
      </c>
      <c r="L1981" s="164">
        <f>IF('Pricing + Order Summary'!$O$13&gt;=5000,14,IF('Pricing + Order Summary'!$O$13&gt;=3500,15,IF('Pricing + Order Summary'!$O$13&gt;=2500,16,IF('Pricing + Order Summary'!$O$13&gt;=1000,23,21))))</f>
        <v>21</v>
      </c>
      <c r="M1981" s="164" t="str">
        <f t="shared" si="134"/>
        <v>SPR2014-4-0</v>
      </c>
    </row>
    <row r="1982" spans="1:13">
      <c r="A1982" s="167">
        <f>'Order Form'!A407</f>
        <v>100411</v>
      </c>
      <c r="B1982" s="167">
        <f>'Order Form'!A407</f>
        <v>100411</v>
      </c>
      <c r="C1982" s="168">
        <f t="shared" si="132"/>
        <v>100411</v>
      </c>
      <c r="D1982" s="164">
        <f>'Order Form'!$N$2</f>
        <v>0</v>
      </c>
      <c r="E1982" s="165">
        <f>'Order Form'!$N$11</f>
        <v>0</v>
      </c>
      <c r="F1982" s="165" t="str">
        <f>IF(ISBLANK('Order Form'!$N$12),"",'Order Form'!$N$12)</f>
        <v/>
      </c>
      <c r="G1982" s="165">
        <f t="shared" ca="1" si="131"/>
        <v>41493</v>
      </c>
      <c r="H1982" s="166">
        <f>'Order Form'!$N$13</f>
        <v>0</v>
      </c>
      <c r="I1982" s="169">
        <f>'Order Form'!F407</f>
        <v>10</v>
      </c>
      <c r="J1982" s="164">
        <f>'Order Form'!N407</f>
        <v>0</v>
      </c>
      <c r="K1982" s="164" t="str">
        <f t="shared" si="133"/>
        <v>F</v>
      </c>
      <c r="L1982" s="164">
        <f>IF('Pricing + Order Summary'!$O$13&gt;=5000,14,IF('Pricing + Order Summary'!$O$13&gt;=3500,15,IF('Pricing + Order Summary'!$O$13&gt;=2500,16,IF('Pricing + Order Summary'!$O$13&gt;=1000,23,21))))</f>
        <v>21</v>
      </c>
      <c r="M1982" s="164" t="str">
        <f t="shared" si="134"/>
        <v>SPR2014-4-0</v>
      </c>
    </row>
    <row r="1983" spans="1:13">
      <c r="A1983" s="167">
        <f>'Order Form'!A408</f>
        <v>100410</v>
      </c>
      <c r="B1983" s="167">
        <f>'Order Form'!A408</f>
        <v>100410</v>
      </c>
      <c r="C1983" s="168">
        <f t="shared" si="132"/>
        <v>100410</v>
      </c>
      <c r="D1983" s="164">
        <f>'Order Form'!$N$2</f>
        <v>0</v>
      </c>
      <c r="E1983" s="165">
        <f>'Order Form'!$N$11</f>
        <v>0</v>
      </c>
      <c r="F1983" s="165" t="str">
        <f>IF(ISBLANK('Order Form'!$N$12),"",'Order Form'!$N$12)</f>
        <v/>
      </c>
      <c r="G1983" s="165">
        <f t="shared" ca="1" si="131"/>
        <v>41493</v>
      </c>
      <c r="H1983" s="166">
        <f>'Order Form'!$N$13</f>
        <v>0</v>
      </c>
      <c r="I1983" s="169">
        <f>'Order Form'!F408</f>
        <v>10</v>
      </c>
      <c r="J1983" s="164">
        <f>'Order Form'!N408</f>
        <v>0</v>
      </c>
      <c r="K1983" s="164" t="str">
        <f t="shared" si="133"/>
        <v>F</v>
      </c>
      <c r="L1983" s="164">
        <f>IF('Pricing + Order Summary'!$O$13&gt;=5000,14,IF('Pricing + Order Summary'!$O$13&gt;=3500,15,IF('Pricing + Order Summary'!$O$13&gt;=2500,16,IF('Pricing + Order Summary'!$O$13&gt;=1000,23,21))))</f>
        <v>21</v>
      </c>
      <c r="M1983" s="164" t="str">
        <f t="shared" si="134"/>
        <v>SPR2014-4-0</v>
      </c>
    </row>
    <row r="1984" spans="1:13">
      <c r="A1984" s="167">
        <f>'Order Form'!A409</f>
        <v>105737</v>
      </c>
      <c r="B1984" s="167">
        <f>'Order Form'!A409</f>
        <v>105737</v>
      </c>
      <c r="C1984" s="168">
        <f t="shared" si="132"/>
        <v>105737</v>
      </c>
      <c r="D1984" s="164">
        <f>'Order Form'!$N$2</f>
        <v>0</v>
      </c>
      <c r="E1984" s="165">
        <f>'Order Form'!$N$11</f>
        <v>0</v>
      </c>
      <c r="F1984" s="165" t="str">
        <f>IF(ISBLANK('Order Form'!$N$12),"",'Order Form'!$N$12)</f>
        <v/>
      </c>
      <c r="G1984" s="165">
        <f t="shared" ca="1" si="131"/>
        <v>41493</v>
      </c>
      <c r="H1984" s="166">
        <f>'Order Form'!$N$13</f>
        <v>0</v>
      </c>
      <c r="I1984" s="169">
        <f>'Order Form'!F409</f>
        <v>10</v>
      </c>
      <c r="J1984" s="164">
        <f>'Order Form'!N409</f>
        <v>0</v>
      </c>
      <c r="K1984" s="164" t="str">
        <f t="shared" si="133"/>
        <v>F</v>
      </c>
      <c r="L1984" s="164">
        <f>IF('Pricing + Order Summary'!$O$13&gt;=5000,14,IF('Pricing + Order Summary'!$O$13&gt;=3500,15,IF('Pricing + Order Summary'!$O$13&gt;=2500,16,IF('Pricing + Order Summary'!$O$13&gt;=1000,23,21))))</f>
        <v>21</v>
      </c>
      <c r="M1984" s="164" t="str">
        <f t="shared" si="134"/>
        <v>SPR2014-4-0</v>
      </c>
    </row>
    <row r="1985" spans="1:13">
      <c r="A1985" s="167">
        <f>'Order Form'!A410</f>
        <v>105738</v>
      </c>
      <c r="B1985" s="167">
        <f>'Order Form'!A410</f>
        <v>105738</v>
      </c>
      <c r="C1985" s="168">
        <f t="shared" si="132"/>
        <v>105738</v>
      </c>
      <c r="D1985" s="164">
        <f>'Order Form'!$N$2</f>
        <v>0</v>
      </c>
      <c r="E1985" s="165">
        <f>'Order Form'!$N$11</f>
        <v>0</v>
      </c>
      <c r="F1985" s="165" t="str">
        <f>IF(ISBLANK('Order Form'!$N$12),"",'Order Form'!$N$12)</f>
        <v/>
      </c>
      <c r="G1985" s="165">
        <f t="shared" ca="1" si="131"/>
        <v>41493</v>
      </c>
      <c r="H1985" s="166">
        <f>'Order Form'!$N$13</f>
        <v>0</v>
      </c>
      <c r="I1985" s="169">
        <f>'Order Form'!F410</f>
        <v>10</v>
      </c>
      <c r="J1985" s="164">
        <f>'Order Form'!N410</f>
        <v>0</v>
      </c>
      <c r="K1985" s="164" t="str">
        <f t="shared" si="133"/>
        <v>F</v>
      </c>
      <c r="L1985" s="164">
        <f>IF('Pricing + Order Summary'!$O$13&gt;=5000,14,IF('Pricing + Order Summary'!$O$13&gt;=3500,15,IF('Pricing + Order Summary'!$O$13&gt;=2500,16,IF('Pricing + Order Summary'!$O$13&gt;=1000,23,21))))</f>
        <v>21</v>
      </c>
      <c r="M1985" s="164" t="str">
        <f t="shared" si="134"/>
        <v>SPR2014-4-0</v>
      </c>
    </row>
    <row r="1986" spans="1:13">
      <c r="A1986" s="167">
        <f>'Order Form'!A411</f>
        <v>100407</v>
      </c>
      <c r="B1986" s="167">
        <f>'Order Form'!A411</f>
        <v>100407</v>
      </c>
      <c r="C1986" s="168">
        <f t="shared" si="132"/>
        <v>100407</v>
      </c>
      <c r="D1986" s="164">
        <f>'Order Form'!$N$2</f>
        <v>0</v>
      </c>
      <c r="E1986" s="165">
        <f>'Order Form'!$N$11</f>
        <v>0</v>
      </c>
      <c r="F1986" s="165" t="str">
        <f>IF(ISBLANK('Order Form'!$N$12),"",'Order Form'!$N$12)</f>
        <v/>
      </c>
      <c r="G1986" s="165">
        <f t="shared" ref="G1986:G2049" ca="1" si="135">TODAY()</f>
        <v>41493</v>
      </c>
      <c r="H1986" s="166">
        <f>'Order Form'!$N$13</f>
        <v>0</v>
      </c>
      <c r="I1986" s="169">
        <f>'Order Form'!F411</f>
        <v>10</v>
      </c>
      <c r="J1986" s="164">
        <f>'Order Form'!N411</f>
        <v>0</v>
      </c>
      <c r="K1986" s="164" t="str">
        <f t="shared" si="133"/>
        <v>F</v>
      </c>
      <c r="L1986" s="164">
        <f>IF('Pricing + Order Summary'!$O$13&gt;=5000,14,IF('Pricing + Order Summary'!$O$13&gt;=3500,15,IF('Pricing + Order Summary'!$O$13&gt;=2500,16,IF('Pricing + Order Summary'!$O$13&gt;=1000,23,21))))</f>
        <v>21</v>
      </c>
      <c r="M1986" s="164" t="str">
        <f t="shared" si="134"/>
        <v>SPR2014-4-0</v>
      </c>
    </row>
    <row r="1987" spans="1:13">
      <c r="A1987" s="167">
        <f>'Order Form'!A412</f>
        <v>100406</v>
      </c>
      <c r="B1987" s="167">
        <f>'Order Form'!A412</f>
        <v>100406</v>
      </c>
      <c r="C1987" s="168">
        <f t="shared" si="132"/>
        <v>100406</v>
      </c>
      <c r="D1987" s="164">
        <f>'Order Form'!$N$2</f>
        <v>0</v>
      </c>
      <c r="E1987" s="165">
        <f>'Order Form'!$N$11</f>
        <v>0</v>
      </c>
      <c r="F1987" s="165" t="str">
        <f>IF(ISBLANK('Order Form'!$N$12),"",'Order Form'!$N$12)</f>
        <v/>
      </c>
      <c r="G1987" s="165">
        <f t="shared" ca="1" si="135"/>
        <v>41493</v>
      </c>
      <c r="H1987" s="166">
        <f>'Order Form'!$N$13</f>
        <v>0</v>
      </c>
      <c r="I1987" s="169">
        <f>'Order Form'!F412</f>
        <v>10</v>
      </c>
      <c r="J1987" s="164">
        <f>'Order Form'!N412</f>
        <v>0</v>
      </c>
      <c r="K1987" s="164" t="str">
        <f t="shared" si="133"/>
        <v>F</v>
      </c>
      <c r="L1987" s="164">
        <f>IF('Pricing + Order Summary'!$O$13&gt;=5000,14,IF('Pricing + Order Summary'!$O$13&gt;=3500,15,IF('Pricing + Order Summary'!$O$13&gt;=2500,16,IF('Pricing + Order Summary'!$O$13&gt;=1000,23,21))))</f>
        <v>21</v>
      </c>
      <c r="M1987" s="164" t="str">
        <f t="shared" si="134"/>
        <v>SPR2014-4-0</v>
      </c>
    </row>
    <row r="1988" spans="1:13">
      <c r="A1988" s="167">
        <f>'Order Form'!A413</f>
        <v>100408</v>
      </c>
      <c r="B1988" s="167">
        <f>'Order Form'!A413</f>
        <v>100408</v>
      </c>
      <c r="C1988" s="168">
        <f t="shared" si="132"/>
        <v>100408</v>
      </c>
      <c r="D1988" s="164">
        <f>'Order Form'!$N$2</f>
        <v>0</v>
      </c>
      <c r="E1988" s="165">
        <f>'Order Form'!$N$11</f>
        <v>0</v>
      </c>
      <c r="F1988" s="165" t="str">
        <f>IF(ISBLANK('Order Form'!$N$12),"",'Order Form'!$N$12)</f>
        <v/>
      </c>
      <c r="G1988" s="165">
        <f t="shared" ca="1" si="135"/>
        <v>41493</v>
      </c>
      <c r="H1988" s="166">
        <f>'Order Form'!$N$13</f>
        <v>0</v>
      </c>
      <c r="I1988" s="169">
        <f>'Order Form'!F413</f>
        <v>10</v>
      </c>
      <c r="J1988" s="164">
        <f>'Order Form'!N413</f>
        <v>0</v>
      </c>
      <c r="K1988" s="164" t="str">
        <f t="shared" si="133"/>
        <v>F</v>
      </c>
      <c r="L1988" s="164">
        <f>IF('Pricing + Order Summary'!$O$13&gt;=5000,14,IF('Pricing + Order Summary'!$O$13&gt;=3500,15,IF('Pricing + Order Summary'!$O$13&gt;=2500,16,IF('Pricing + Order Summary'!$O$13&gt;=1000,23,21))))</f>
        <v>21</v>
      </c>
      <c r="M1988" s="164" t="str">
        <f t="shared" si="134"/>
        <v>SPR2014-4-0</v>
      </c>
    </row>
    <row r="1989" spans="1:13">
      <c r="A1989" s="167">
        <f>'Order Form'!A414</f>
        <v>100409</v>
      </c>
      <c r="B1989" s="167">
        <f>'Order Form'!A414</f>
        <v>100409</v>
      </c>
      <c r="C1989" s="168">
        <f t="shared" si="132"/>
        <v>100409</v>
      </c>
      <c r="D1989" s="164">
        <f>'Order Form'!$N$2</f>
        <v>0</v>
      </c>
      <c r="E1989" s="165">
        <f>'Order Form'!$N$11</f>
        <v>0</v>
      </c>
      <c r="F1989" s="165" t="str">
        <f>IF(ISBLANK('Order Form'!$N$12),"",'Order Form'!$N$12)</f>
        <v/>
      </c>
      <c r="G1989" s="165">
        <f t="shared" ca="1" si="135"/>
        <v>41493</v>
      </c>
      <c r="H1989" s="166">
        <f>'Order Form'!$N$13</f>
        <v>0</v>
      </c>
      <c r="I1989" s="169">
        <f>'Order Form'!F414</f>
        <v>10</v>
      </c>
      <c r="J1989" s="164">
        <f>'Order Form'!N414</f>
        <v>0</v>
      </c>
      <c r="K1989" s="164" t="str">
        <f t="shared" si="133"/>
        <v>F</v>
      </c>
      <c r="L1989" s="164">
        <f>IF('Pricing + Order Summary'!$O$13&gt;=5000,14,IF('Pricing + Order Summary'!$O$13&gt;=3500,15,IF('Pricing + Order Summary'!$O$13&gt;=2500,16,IF('Pricing + Order Summary'!$O$13&gt;=1000,23,21))))</f>
        <v>21</v>
      </c>
      <c r="M1989" s="164" t="str">
        <f t="shared" si="134"/>
        <v>SPR2014-4-0</v>
      </c>
    </row>
    <row r="1990" spans="1:13">
      <c r="A1990" s="167">
        <f>'Order Form'!A415</f>
        <v>100429</v>
      </c>
      <c r="B1990" s="167">
        <f>'Order Form'!A415</f>
        <v>100429</v>
      </c>
      <c r="C1990" s="168">
        <f t="shared" si="132"/>
        <v>100429</v>
      </c>
      <c r="D1990" s="164">
        <f>'Order Form'!$N$2</f>
        <v>0</v>
      </c>
      <c r="E1990" s="165">
        <f>'Order Form'!$N$11</f>
        <v>0</v>
      </c>
      <c r="F1990" s="165" t="str">
        <f>IF(ISBLANK('Order Form'!$N$12),"",'Order Form'!$N$12)</f>
        <v/>
      </c>
      <c r="G1990" s="165">
        <f t="shared" ca="1" si="135"/>
        <v>41493</v>
      </c>
      <c r="H1990" s="166">
        <f>'Order Form'!$N$13</f>
        <v>0</v>
      </c>
      <c r="I1990" s="169">
        <f>'Order Form'!F415</f>
        <v>10</v>
      </c>
      <c r="J1990" s="164">
        <f>'Order Form'!N415</f>
        <v>0</v>
      </c>
      <c r="K1990" s="164" t="str">
        <f t="shared" si="133"/>
        <v>F</v>
      </c>
      <c r="L1990" s="164">
        <f>IF('Pricing + Order Summary'!$O$13&gt;=5000,14,IF('Pricing + Order Summary'!$O$13&gt;=3500,15,IF('Pricing + Order Summary'!$O$13&gt;=2500,16,IF('Pricing + Order Summary'!$O$13&gt;=1000,23,21))))</f>
        <v>21</v>
      </c>
      <c r="M1990" s="164" t="str">
        <f t="shared" si="134"/>
        <v>SPR2014-4-0</v>
      </c>
    </row>
    <row r="1991" spans="1:13">
      <c r="A1991" s="167">
        <f>'Order Form'!A416</f>
        <v>100430</v>
      </c>
      <c r="B1991" s="167">
        <f>'Order Form'!A416</f>
        <v>100430</v>
      </c>
      <c r="C1991" s="168">
        <f t="shared" si="132"/>
        <v>100430</v>
      </c>
      <c r="D1991" s="164">
        <f>'Order Form'!$N$2</f>
        <v>0</v>
      </c>
      <c r="E1991" s="165">
        <f>'Order Form'!$N$11</f>
        <v>0</v>
      </c>
      <c r="F1991" s="165" t="str">
        <f>IF(ISBLANK('Order Form'!$N$12),"",'Order Form'!$N$12)</f>
        <v/>
      </c>
      <c r="G1991" s="165">
        <f t="shared" ca="1" si="135"/>
        <v>41493</v>
      </c>
      <c r="H1991" s="166">
        <f>'Order Form'!$N$13</f>
        <v>0</v>
      </c>
      <c r="I1991" s="169">
        <f>'Order Form'!F416</f>
        <v>10</v>
      </c>
      <c r="J1991" s="164">
        <f>'Order Form'!N416</f>
        <v>0</v>
      </c>
      <c r="K1991" s="164" t="str">
        <f t="shared" si="133"/>
        <v>F</v>
      </c>
      <c r="L1991" s="164">
        <f>IF('Pricing + Order Summary'!$O$13&gt;=5000,14,IF('Pricing + Order Summary'!$O$13&gt;=3500,15,IF('Pricing + Order Summary'!$O$13&gt;=2500,16,IF('Pricing + Order Summary'!$O$13&gt;=1000,23,21))))</f>
        <v>21</v>
      </c>
      <c r="M1991" s="164" t="str">
        <f t="shared" si="134"/>
        <v>SPR2014-4-0</v>
      </c>
    </row>
    <row r="1992" spans="1:13">
      <c r="A1992" s="167">
        <f>'Order Form'!A417</f>
        <v>102305</v>
      </c>
      <c r="B1992" s="167">
        <f>'Order Form'!A417</f>
        <v>102305</v>
      </c>
      <c r="C1992" s="168">
        <f t="shared" si="132"/>
        <v>102305</v>
      </c>
      <c r="D1992" s="164">
        <f>'Order Form'!$N$2</f>
        <v>0</v>
      </c>
      <c r="E1992" s="165">
        <f>'Order Form'!$N$11</f>
        <v>0</v>
      </c>
      <c r="F1992" s="165" t="str">
        <f>IF(ISBLANK('Order Form'!$N$12),"",'Order Form'!$N$12)</f>
        <v/>
      </c>
      <c r="G1992" s="165">
        <f t="shared" ca="1" si="135"/>
        <v>41493</v>
      </c>
      <c r="H1992" s="166">
        <f>'Order Form'!$N$13</f>
        <v>0</v>
      </c>
      <c r="I1992" s="169">
        <f>'Order Form'!F417</f>
        <v>10.5</v>
      </c>
      <c r="J1992" s="164">
        <f>'Order Form'!N417</f>
        <v>0</v>
      </c>
      <c r="K1992" s="164" t="str">
        <f t="shared" si="133"/>
        <v>F</v>
      </c>
      <c r="L1992" s="164">
        <f>IF('Pricing + Order Summary'!$O$13&gt;=5000,14,IF('Pricing + Order Summary'!$O$13&gt;=3500,15,IF('Pricing + Order Summary'!$O$13&gt;=2500,16,IF('Pricing + Order Summary'!$O$13&gt;=1000,23,21))))</f>
        <v>21</v>
      </c>
      <c r="M1992" s="164" t="str">
        <f t="shared" si="134"/>
        <v>SPR2014-4-0</v>
      </c>
    </row>
    <row r="1993" spans="1:13">
      <c r="A1993" s="167">
        <f>'Order Form'!A418</f>
        <v>102303</v>
      </c>
      <c r="B1993" s="167">
        <f>'Order Form'!A418</f>
        <v>102303</v>
      </c>
      <c r="C1993" s="168">
        <f t="shared" si="132"/>
        <v>102303</v>
      </c>
      <c r="D1993" s="164">
        <f>'Order Form'!$N$2</f>
        <v>0</v>
      </c>
      <c r="E1993" s="165">
        <f>'Order Form'!$N$11</f>
        <v>0</v>
      </c>
      <c r="F1993" s="165" t="str">
        <f>IF(ISBLANK('Order Form'!$N$12),"",'Order Form'!$N$12)</f>
        <v/>
      </c>
      <c r="G1993" s="165">
        <f t="shared" ca="1" si="135"/>
        <v>41493</v>
      </c>
      <c r="H1993" s="166">
        <f>'Order Form'!$N$13</f>
        <v>0</v>
      </c>
      <c r="I1993" s="169">
        <f>'Order Form'!F418</f>
        <v>10.5</v>
      </c>
      <c r="J1993" s="164">
        <f>'Order Form'!N418</f>
        <v>0</v>
      </c>
      <c r="K1993" s="164" t="str">
        <f t="shared" si="133"/>
        <v>F</v>
      </c>
      <c r="L1993" s="164">
        <f>IF('Pricing + Order Summary'!$O$13&gt;=5000,14,IF('Pricing + Order Summary'!$O$13&gt;=3500,15,IF('Pricing + Order Summary'!$O$13&gt;=2500,16,IF('Pricing + Order Summary'!$O$13&gt;=1000,23,21))))</f>
        <v>21</v>
      </c>
      <c r="M1993" s="164" t="str">
        <f t="shared" si="134"/>
        <v>SPR2014-4-0</v>
      </c>
    </row>
    <row r="1994" spans="1:13">
      <c r="A1994" s="167">
        <f>'Order Form'!A419</f>
        <v>102304</v>
      </c>
      <c r="B1994" s="167">
        <f>'Order Form'!A419</f>
        <v>102304</v>
      </c>
      <c r="C1994" s="168">
        <f t="shared" si="132"/>
        <v>102304</v>
      </c>
      <c r="D1994" s="164">
        <f>'Order Form'!$N$2</f>
        <v>0</v>
      </c>
      <c r="E1994" s="165">
        <f>'Order Form'!$N$11</f>
        <v>0</v>
      </c>
      <c r="F1994" s="165" t="str">
        <f>IF(ISBLANK('Order Form'!$N$12),"",'Order Form'!$N$12)</f>
        <v/>
      </c>
      <c r="G1994" s="165">
        <f t="shared" ca="1" si="135"/>
        <v>41493</v>
      </c>
      <c r="H1994" s="166">
        <f>'Order Form'!$N$13</f>
        <v>0</v>
      </c>
      <c r="I1994" s="169">
        <f>'Order Form'!F419</f>
        <v>10.5</v>
      </c>
      <c r="J1994" s="164">
        <f>'Order Form'!N419</f>
        <v>0</v>
      </c>
      <c r="K1994" s="164" t="str">
        <f t="shared" si="133"/>
        <v>F</v>
      </c>
      <c r="L1994" s="164">
        <f>IF('Pricing + Order Summary'!$O$13&gt;=5000,14,IF('Pricing + Order Summary'!$O$13&gt;=3500,15,IF('Pricing + Order Summary'!$O$13&gt;=2500,16,IF('Pricing + Order Summary'!$O$13&gt;=1000,23,21))))</f>
        <v>21</v>
      </c>
      <c r="M1994" s="164" t="str">
        <f t="shared" si="134"/>
        <v>SPR2014-4-0</v>
      </c>
    </row>
    <row r="1995" spans="1:13">
      <c r="A1995" s="167">
        <f>'Order Form'!A420</f>
        <v>102307</v>
      </c>
      <c r="B1995" s="167">
        <f>'Order Form'!A420</f>
        <v>102307</v>
      </c>
      <c r="C1995" s="168">
        <f t="shared" si="132"/>
        <v>102307</v>
      </c>
      <c r="D1995" s="164">
        <f>'Order Form'!$N$2</f>
        <v>0</v>
      </c>
      <c r="E1995" s="165">
        <f>'Order Form'!$N$11</f>
        <v>0</v>
      </c>
      <c r="F1995" s="165" t="str">
        <f>IF(ISBLANK('Order Form'!$N$12),"",'Order Form'!$N$12)</f>
        <v/>
      </c>
      <c r="G1995" s="165">
        <f t="shared" ca="1" si="135"/>
        <v>41493</v>
      </c>
      <c r="H1995" s="166">
        <f>'Order Form'!$N$13</f>
        <v>0</v>
      </c>
      <c r="I1995" s="169">
        <f>'Order Form'!F420</f>
        <v>10.5</v>
      </c>
      <c r="J1995" s="164">
        <f>'Order Form'!N420</f>
        <v>0</v>
      </c>
      <c r="K1995" s="164" t="str">
        <f t="shared" si="133"/>
        <v>F</v>
      </c>
      <c r="L1995" s="164">
        <f>IF('Pricing + Order Summary'!$O$13&gt;=5000,14,IF('Pricing + Order Summary'!$O$13&gt;=3500,15,IF('Pricing + Order Summary'!$O$13&gt;=2500,16,IF('Pricing + Order Summary'!$O$13&gt;=1000,23,21))))</f>
        <v>21</v>
      </c>
      <c r="M1995" s="164" t="str">
        <f t="shared" si="134"/>
        <v>SPR2014-4-0</v>
      </c>
    </row>
    <row r="1996" spans="1:13">
      <c r="A1996" s="167">
        <f>'Order Form'!A421</f>
        <v>100306</v>
      </c>
      <c r="B1996" s="167">
        <f>'Order Form'!A421</f>
        <v>100306</v>
      </c>
      <c r="C1996" s="168">
        <f t="shared" si="132"/>
        <v>100306</v>
      </c>
      <c r="D1996" s="164">
        <f>'Order Form'!$N$2</f>
        <v>0</v>
      </c>
      <c r="E1996" s="165">
        <f>'Order Form'!$N$11</f>
        <v>0</v>
      </c>
      <c r="F1996" s="165" t="str">
        <f>IF(ISBLANK('Order Form'!$N$12),"",'Order Form'!$N$12)</f>
        <v/>
      </c>
      <c r="G1996" s="165">
        <f t="shared" ca="1" si="135"/>
        <v>41493</v>
      </c>
      <c r="H1996" s="166">
        <f>'Order Form'!$N$13</f>
        <v>0</v>
      </c>
      <c r="I1996" s="169">
        <f>'Order Form'!F421</f>
        <v>10.5</v>
      </c>
      <c r="J1996" s="164">
        <f>'Order Form'!N421</f>
        <v>0</v>
      </c>
      <c r="K1996" s="164" t="str">
        <f t="shared" si="133"/>
        <v>F</v>
      </c>
      <c r="L1996" s="164">
        <f>IF('Pricing + Order Summary'!$O$13&gt;=5000,14,IF('Pricing + Order Summary'!$O$13&gt;=3500,15,IF('Pricing + Order Summary'!$O$13&gt;=2500,16,IF('Pricing + Order Summary'!$O$13&gt;=1000,23,21))))</f>
        <v>21</v>
      </c>
      <c r="M1996" s="164" t="str">
        <f t="shared" si="134"/>
        <v>SPR2014-4-0</v>
      </c>
    </row>
    <row r="1997" spans="1:13">
      <c r="A1997" s="167">
        <f>'Order Form'!A422</f>
        <v>100307</v>
      </c>
      <c r="B1997" s="167">
        <f>'Order Form'!A422</f>
        <v>100307</v>
      </c>
      <c r="C1997" s="168">
        <f t="shared" si="132"/>
        <v>100307</v>
      </c>
      <c r="D1997" s="164">
        <f>'Order Form'!$N$2</f>
        <v>0</v>
      </c>
      <c r="E1997" s="165">
        <f>'Order Form'!$N$11</f>
        <v>0</v>
      </c>
      <c r="F1997" s="165" t="str">
        <f>IF(ISBLANK('Order Form'!$N$12),"",'Order Form'!$N$12)</f>
        <v/>
      </c>
      <c r="G1997" s="165">
        <f t="shared" ca="1" si="135"/>
        <v>41493</v>
      </c>
      <c r="H1997" s="166">
        <f>'Order Form'!$N$13</f>
        <v>0</v>
      </c>
      <c r="I1997" s="169">
        <f>'Order Form'!F422</f>
        <v>10.5</v>
      </c>
      <c r="J1997" s="164">
        <f>'Order Form'!N422</f>
        <v>0</v>
      </c>
      <c r="K1997" s="164" t="str">
        <f t="shared" si="133"/>
        <v>F</v>
      </c>
      <c r="L1997" s="164">
        <f>IF('Pricing + Order Summary'!$O$13&gt;=5000,14,IF('Pricing + Order Summary'!$O$13&gt;=3500,15,IF('Pricing + Order Summary'!$O$13&gt;=2500,16,IF('Pricing + Order Summary'!$O$13&gt;=1000,23,21))))</f>
        <v>21</v>
      </c>
      <c r="M1997" s="164" t="str">
        <f t="shared" si="134"/>
        <v>SPR2014-4-0</v>
      </c>
    </row>
    <row r="1998" spans="1:13">
      <c r="A1998" s="167">
        <f>'Order Form'!A423</f>
        <v>100309</v>
      </c>
      <c r="B1998" s="167">
        <f>'Order Form'!A423</f>
        <v>100309</v>
      </c>
      <c r="C1998" s="168">
        <f t="shared" si="132"/>
        <v>100309</v>
      </c>
      <c r="D1998" s="164">
        <f>'Order Form'!$N$2</f>
        <v>0</v>
      </c>
      <c r="E1998" s="165">
        <f>'Order Form'!$N$11</f>
        <v>0</v>
      </c>
      <c r="F1998" s="165" t="str">
        <f>IF(ISBLANK('Order Form'!$N$12),"",'Order Form'!$N$12)</f>
        <v/>
      </c>
      <c r="G1998" s="165">
        <f t="shared" ca="1" si="135"/>
        <v>41493</v>
      </c>
      <c r="H1998" s="166">
        <f>'Order Form'!$N$13</f>
        <v>0</v>
      </c>
      <c r="I1998" s="169">
        <f>'Order Form'!F423</f>
        <v>10.5</v>
      </c>
      <c r="J1998" s="164">
        <f>'Order Form'!N423</f>
        <v>0</v>
      </c>
      <c r="K1998" s="164" t="str">
        <f t="shared" si="133"/>
        <v>F</v>
      </c>
      <c r="L1998" s="164">
        <f>IF('Pricing + Order Summary'!$O$13&gt;=5000,14,IF('Pricing + Order Summary'!$O$13&gt;=3500,15,IF('Pricing + Order Summary'!$O$13&gt;=2500,16,IF('Pricing + Order Summary'!$O$13&gt;=1000,23,21))))</f>
        <v>21</v>
      </c>
      <c r="M1998" s="164" t="str">
        <f t="shared" si="134"/>
        <v>SPR2014-4-0</v>
      </c>
    </row>
    <row r="1999" spans="1:13">
      <c r="A1999" s="167">
        <f>'Order Form'!A424</f>
        <v>104854</v>
      </c>
      <c r="B1999" s="167">
        <f>'Order Form'!A424</f>
        <v>104854</v>
      </c>
      <c r="C1999" s="168">
        <f t="shared" si="132"/>
        <v>104854</v>
      </c>
      <c r="D1999" s="164">
        <f>'Order Form'!$N$2</f>
        <v>0</v>
      </c>
      <c r="E1999" s="165">
        <f>'Order Form'!$N$11</f>
        <v>0</v>
      </c>
      <c r="F1999" s="165" t="str">
        <f>IF(ISBLANK('Order Form'!$N$12),"",'Order Form'!$N$12)</f>
        <v/>
      </c>
      <c r="G1999" s="165">
        <f t="shared" ca="1" si="135"/>
        <v>41493</v>
      </c>
      <c r="H1999" s="166">
        <f>'Order Form'!$N$13</f>
        <v>0</v>
      </c>
      <c r="I1999" s="169">
        <f>'Order Form'!F424</f>
        <v>10</v>
      </c>
      <c r="J1999" s="164">
        <f>'Order Form'!N424</f>
        <v>0</v>
      </c>
      <c r="K1999" s="164" t="str">
        <f t="shared" si="133"/>
        <v>F</v>
      </c>
      <c r="L1999" s="164">
        <f>IF('Pricing + Order Summary'!$O$13&gt;=5000,14,IF('Pricing + Order Summary'!$O$13&gt;=3500,15,IF('Pricing + Order Summary'!$O$13&gt;=2500,16,IF('Pricing + Order Summary'!$O$13&gt;=1000,23,21))))</f>
        <v>21</v>
      </c>
      <c r="M1999" s="164" t="str">
        <f t="shared" si="134"/>
        <v>SPR2014-4-0</v>
      </c>
    </row>
    <row r="2000" spans="1:13">
      <c r="A2000" s="167">
        <f>'Order Form'!A425</f>
        <v>104853</v>
      </c>
      <c r="B2000" s="167">
        <f>'Order Form'!A425</f>
        <v>104853</v>
      </c>
      <c r="C2000" s="168">
        <f t="shared" si="132"/>
        <v>104853</v>
      </c>
      <c r="D2000" s="164">
        <f>'Order Form'!$N$2</f>
        <v>0</v>
      </c>
      <c r="E2000" s="165">
        <f>'Order Form'!$N$11</f>
        <v>0</v>
      </c>
      <c r="F2000" s="165" t="str">
        <f>IF(ISBLANK('Order Form'!$N$12),"",'Order Form'!$N$12)</f>
        <v/>
      </c>
      <c r="G2000" s="165">
        <f t="shared" ca="1" si="135"/>
        <v>41493</v>
      </c>
      <c r="H2000" s="166">
        <f>'Order Form'!$N$13</f>
        <v>0</v>
      </c>
      <c r="I2000" s="169">
        <f>'Order Form'!F425</f>
        <v>10</v>
      </c>
      <c r="J2000" s="164">
        <f>'Order Form'!N425</f>
        <v>0</v>
      </c>
      <c r="K2000" s="164" t="str">
        <f t="shared" si="133"/>
        <v>F</v>
      </c>
      <c r="L2000" s="164">
        <f>IF('Pricing + Order Summary'!$O$13&gt;=5000,14,IF('Pricing + Order Summary'!$O$13&gt;=3500,15,IF('Pricing + Order Summary'!$O$13&gt;=2500,16,IF('Pricing + Order Summary'!$O$13&gt;=1000,23,21))))</f>
        <v>21</v>
      </c>
      <c r="M2000" s="164" t="str">
        <f t="shared" si="134"/>
        <v>SPR2014-4-0</v>
      </c>
    </row>
    <row r="2001" spans="1:13">
      <c r="A2001" s="167">
        <f>'Order Form'!A426</f>
        <v>105785</v>
      </c>
      <c r="B2001" s="167">
        <f>'Order Form'!A426</f>
        <v>105785</v>
      </c>
      <c r="C2001" s="168">
        <f t="shared" si="132"/>
        <v>105785</v>
      </c>
      <c r="D2001" s="164">
        <f>'Order Form'!$N$2</f>
        <v>0</v>
      </c>
      <c r="E2001" s="165">
        <f>'Order Form'!$N$11</f>
        <v>0</v>
      </c>
      <c r="F2001" s="165" t="str">
        <f>IF(ISBLANK('Order Form'!$N$12),"",'Order Form'!$N$12)</f>
        <v/>
      </c>
      <c r="G2001" s="165">
        <f t="shared" ca="1" si="135"/>
        <v>41493</v>
      </c>
      <c r="H2001" s="166">
        <f>'Order Form'!$N$13</f>
        <v>0</v>
      </c>
      <c r="I2001" s="169">
        <f>'Order Form'!F426</f>
        <v>10</v>
      </c>
      <c r="J2001" s="164">
        <f>'Order Form'!N426</f>
        <v>0</v>
      </c>
      <c r="K2001" s="164" t="str">
        <f t="shared" si="133"/>
        <v>F</v>
      </c>
      <c r="L2001" s="164">
        <f>IF('Pricing + Order Summary'!$O$13&gt;=5000,14,IF('Pricing + Order Summary'!$O$13&gt;=3500,15,IF('Pricing + Order Summary'!$O$13&gt;=2500,16,IF('Pricing + Order Summary'!$O$13&gt;=1000,23,21))))</f>
        <v>21</v>
      </c>
      <c r="M2001" s="164" t="str">
        <f t="shared" si="134"/>
        <v>SPR2014-4-0</v>
      </c>
    </row>
    <row r="2002" spans="1:13">
      <c r="A2002" s="167">
        <f>'Order Form'!A427</f>
        <v>105761</v>
      </c>
      <c r="B2002" s="167">
        <f>'Order Form'!A427</f>
        <v>105761</v>
      </c>
      <c r="C2002" s="168">
        <f t="shared" si="132"/>
        <v>105761</v>
      </c>
      <c r="D2002" s="164">
        <f>'Order Form'!$N$2</f>
        <v>0</v>
      </c>
      <c r="E2002" s="165">
        <f>'Order Form'!$N$11</f>
        <v>0</v>
      </c>
      <c r="F2002" s="165" t="str">
        <f>IF(ISBLANK('Order Form'!$N$12),"",'Order Form'!$N$12)</f>
        <v/>
      </c>
      <c r="G2002" s="165">
        <f t="shared" ca="1" si="135"/>
        <v>41493</v>
      </c>
      <c r="H2002" s="166">
        <f>'Order Form'!$N$13</f>
        <v>0</v>
      </c>
      <c r="I2002" s="169">
        <f>'Order Form'!F427</f>
        <v>10</v>
      </c>
      <c r="J2002" s="164">
        <f>'Order Form'!N427</f>
        <v>0</v>
      </c>
      <c r="K2002" s="164" t="str">
        <f t="shared" si="133"/>
        <v>F</v>
      </c>
      <c r="L2002" s="164">
        <f>IF('Pricing + Order Summary'!$O$13&gt;=5000,14,IF('Pricing + Order Summary'!$O$13&gt;=3500,15,IF('Pricing + Order Summary'!$O$13&gt;=2500,16,IF('Pricing + Order Summary'!$O$13&gt;=1000,23,21))))</f>
        <v>21</v>
      </c>
      <c r="M2002" s="164" t="str">
        <f t="shared" si="134"/>
        <v>SPR2014-4-0</v>
      </c>
    </row>
    <row r="2003" spans="1:13">
      <c r="A2003" s="167">
        <f>'Order Form'!A428</f>
        <v>104852</v>
      </c>
      <c r="B2003" s="167">
        <f>'Order Form'!A428</f>
        <v>104852</v>
      </c>
      <c r="C2003" s="168">
        <f t="shared" si="132"/>
        <v>104852</v>
      </c>
      <c r="D2003" s="164">
        <f>'Order Form'!$N$2</f>
        <v>0</v>
      </c>
      <c r="E2003" s="165">
        <f>'Order Form'!$N$11</f>
        <v>0</v>
      </c>
      <c r="F2003" s="165" t="str">
        <f>IF(ISBLANK('Order Form'!$N$12),"",'Order Form'!$N$12)</f>
        <v/>
      </c>
      <c r="G2003" s="165">
        <f t="shared" ca="1" si="135"/>
        <v>41493</v>
      </c>
      <c r="H2003" s="166">
        <f>'Order Form'!$N$13</f>
        <v>0</v>
      </c>
      <c r="I2003" s="169">
        <f>'Order Form'!F428</f>
        <v>10</v>
      </c>
      <c r="J2003" s="164">
        <f>'Order Form'!N428</f>
        <v>0</v>
      </c>
      <c r="K2003" s="164" t="str">
        <f t="shared" si="133"/>
        <v>F</v>
      </c>
      <c r="L2003" s="164">
        <f>IF('Pricing + Order Summary'!$O$13&gt;=5000,14,IF('Pricing + Order Summary'!$O$13&gt;=3500,15,IF('Pricing + Order Summary'!$O$13&gt;=2500,16,IF('Pricing + Order Summary'!$O$13&gt;=1000,23,21))))</f>
        <v>21</v>
      </c>
      <c r="M2003" s="164" t="str">
        <f t="shared" si="134"/>
        <v>SPR2014-4-0</v>
      </c>
    </row>
    <row r="2004" spans="1:13">
      <c r="A2004" s="167">
        <f>'Order Form'!A429</f>
        <v>104850</v>
      </c>
      <c r="B2004" s="167">
        <f>'Order Form'!A429</f>
        <v>104850</v>
      </c>
      <c r="C2004" s="168">
        <f t="shared" si="132"/>
        <v>104850</v>
      </c>
      <c r="D2004" s="164">
        <f>'Order Form'!$N$2</f>
        <v>0</v>
      </c>
      <c r="E2004" s="165">
        <f>'Order Form'!$N$11</f>
        <v>0</v>
      </c>
      <c r="F2004" s="165" t="str">
        <f>IF(ISBLANK('Order Form'!$N$12),"",'Order Form'!$N$12)</f>
        <v/>
      </c>
      <c r="G2004" s="165">
        <f t="shared" ca="1" si="135"/>
        <v>41493</v>
      </c>
      <c r="H2004" s="166">
        <f>'Order Form'!$N$13</f>
        <v>0</v>
      </c>
      <c r="I2004" s="169">
        <f>'Order Form'!F429</f>
        <v>10</v>
      </c>
      <c r="J2004" s="164">
        <f>'Order Form'!N429</f>
        <v>0</v>
      </c>
      <c r="K2004" s="164" t="str">
        <f t="shared" si="133"/>
        <v>F</v>
      </c>
      <c r="L2004" s="164">
        <f>IF('Pricing + Order Summary'!$O$13&gt;=5000,14,IF('Pricing + Order Summary'!$O$13&gt;=3500,15,IF('Pricing + Order Summary'!$O$13&gt;=2500,16,IF('Pricing + Order Summary'!$O$13&gt;=1000,23,21))))</f>
        <v>21</v>
      </c>
      <c r="M2004" s="164" t="str">
        <f t="shared" si="134"/>
        <v>SPR2014-4-0</v>
      </c>
    </row>
    <row r="2005" spans="1:13">
      <c r="A2005" s="167">
        <f>'Order Form'!A430</f>
        <v>105762</v>
      </c>
      <c r="B2005" s="167">
        <f>'Order Form'!A430</f>
        <v>105762</v>
      </c>
      <c r="C2005" s="168">
        <f t="shared" si="132"/>
        <v>105762</v>
      </c>
      <c r="D2005" s="164">
        <f>'Order Form'!$N$2</f>
        <v>0</v>
      </c>
      <c r="E2005" s="165">
        <f>'Order Form'!$N$11</f>
        <v>0</v>
      </c>
      <c r="F2005" s="165" t="str">
        <f>IF(ISBLANK('Order Form'!$N$12),"",'Order Form'!$N$12)</f>
        <v/>
      </c>
      <c r="G2005" s="165">
        <f t="shared" ca="1" si="135"/>
        <v>41493</v>
      </c>
      <c r="H2005" s="166">
        <f>'Order Form'!$N$13</f>
        <v>0</v>
      </c>
      <c r="I2005" s="169">
        <f>'Order Form'!F430</f>
        <v>10</v>
      </c>
      <c r="J2005" s="164">
        <f>'Order Form'!N430</f>
        <v>0</v>
      </c>
      <c r="K2005" s="164" t="str">
        <f t="shared" si="133"/>
        <v>F</v>
      </c>
      <c r="L2005" s="164">
        <f>IF('Pricing + Order Summary'!$O$13&gt;=5000,14,IF('Pricing + Order Summary'!$O$13&gt;=3500,15,IF('Pricing + Order Summary'!$O$13&gt;=2500,16,IF('Pricing + Order Summary'!$O$13&gt;=1000,23,21))))</f>
        <v>21</v>
      </c>
      <c r="M2005" s="164" t="str">
        <f t="shared" si="134"/>
        <v>SPR2014-4-0</v>
      </c>
    </row>
    <row r="2006" spans="1:13">
      <c r="A2006" s="167">
        <f>'Order Form'!A431</f>
        <v>100465</v>
      </c>
      <c r="B2006" s="167">
        <f>'Order Form'!A431</f>
        <v>100465</v>
      </c>
      <c r="C2006" s="168">
        <f t="shared" si="132"/>
        <v>100465</v>
      </c>
      <c r="D2006" s="164">
        <f>'Order Form'!$N$2</f>
        <v>0</v>
      </c>
      <c r="E2006" s="165">
        <f>'Order Form'!$N$11</f>
        <v>0</v>
      </c>
      <c r="F2006" s="165" t="str">
        <f>IF(ISBLANK('Order Form'!$N$12),"",'Order Form'!$N$12)</f>
        <v/>
      </c>
      <c r="G2006" s="165">
        <f t="shared" ca="1" si="135"/>
        <v>41493</v>
      </c>
      <c r="H2006" s="166">
        <f>'Order Form'!$N$13</f>
        <v>0</v>
      </c>
      <c r="I2006" s="169">
        <f>'Order Form'!F431</f>
        <v>10</v>
      </c>
      <c r="J2006" s="164">
        <f>'Order Form'!N431</f>
        <v>0</v>
      </c>
      <c r="K2006" s="164" t="str">
        <f t="shared" si="133"/>
        <v>F</v>
      </c>
      <c r="L2006" s="164">
        <f>IF('Pricing + Order Summary'!$O$13&gt;=5000,14,IF('Pricing + Order Summary'!$O$13&gt;=3500,15,IF('Pricing + Order Summary'!$O$13&gt;=2500,16,IF('Pricing + Order Summary'!$O$13&gt;=1000,23,21))))</f>
        <v>21</v>
      </c>
      <c r="M2006" s="164" t="str">
        <f t="shared" si="134"/>
        <v>SPR2014-4-0</v>
      </c>
    </row>
    <row r="2007" spans="1:13">
      <c r="A2007" s="167">
        <f>'Order Form'!A432</f>
        <v>105786</v>
      </c>
      <c r="B2007" s="167">
        <f>'Order Form'!A432</f>
        <v>105786</v>
      </c>
      <c r="C2007" s="168">
        <f t="shared" si="132"/>
        <v>105786</v>
      </c>
      <c r="D2007" s="164">
        <f>'Order Form'!$N$2</f>
        <v>0</v>
      </c>
      <c r="E2007" s="165">
        <f>'Order Form'!$N$11</f>
        <v>0</v>
      </c>
      <c r="F2007" s="165" t="str">
        <f>IF(ISBLANK('Order Form'!$N$12),"",'Order Form'!$N$12)</f>
        <v/>
      </c>
      <c r="G2007" s="165">
        <f t="shared" ca="1" si="135"/>
        <v>41493</v>
      </c>
      <c r="H2007" s="166">
        <f>'Order Form'!$N$13</f>
        <v>0</v>
      </c>
      <c r="I2007" s="169">
        <f>'Order Form'!F432</f>
        <v>12.5</v>
      </c>
      <c r="J2007" s="164">
        <f>'Order Form'!N432</f>
        <v>0</v>
      </c>
      <c r="K2007" s="164" t="str">
        <f t="shared" si="133"/>
        <v>F</v>
      </c>
      <c r="L2007" s="164">
        <f>IF('Pricing + Order Summary'!$O$13&gt;=5000,14,IF('Pricing + Order Summary'!$O$13&gt;=3500,15,IF('Pricing + Order Summary'!$O$13&gt;=2500,16,IF('Pricing + Order Summary'!$O$13&gt;=1000,23,21))))</f>
        <v>21</v>
      </c>
      <c r="M2007" s="164" t="str">
        <f t="shared" si="134"/>
        <v>SPR2014-4-0</v>
      </c>
    </row>
    <row r="2008" spans="1:13">
      <c r="A2008" s="167">
        <f>'Order Form'!A433</f>
        <v>104882</v>
      </c>
      <c r="B2008" s="167">
        <f>'Order Form'!A433</f>
        <v>104882</v>
      </c>
      <c r="C2008" s="168">
        <f t="shared" si="132"/>
        <v>104882</v>
      </c>
      <c r="D2008" s="164">
        <f>'Order Form'!$N$2</f>
        <v>0</v>
      </c>
      <c r="E2008" s="165">
        <f>'Order Form'!$N$11</f>
        <v>0</v>
      </c>
      <c r="F2008" s="165" t="str">
        <f>IF(ISBLANK('Order Form'!$N$12),"",'Order Form'!$N$12)</f>
        <v/>
      </c>
      <c r="G2008" s="165">
        <f t="shared" ca="1" si="135"/>
        <v>41493</v>
      </c>
      <c r="H2008" s="166">
        <f>'Order Form'!$N$13</f>
        <v>0</v>
      </c>
      <c r="I2008" s="169">
        <f>'Order Form'!F433</f>
        <v>12.5</v>
      </c>
      <c r="J2008" s="164">
        <f>'Order Form'!N433</f>
        <v>0</v>
      </c>
      <c r="K2008" s="164" t="str">
        <f t="shared" si="133"/>
        <v>F</v>
      </c>
      <c r="L2008" s="164">
        <f>IF('Pricing + Order Summary'!$O$13&gt;=5000,14,IF('Pricing + Order Summary'!$O$13&gt;=3500,15,IF('Pricing + Order Summary'!$O$13&gt;=2500,16,IF('Pricing + Order Summary'!$O$13&gt;=1000,23,21))))</f>
        <v>21</v>
      </c>
      <c r="M2008" s="164" t="str">
        <f t="shared" si="134"/>
        <v>SPR2014-4-0</v>
      </c>
    </row>
    <row r="2009" spans="1:13">
      <c r="A2009" s="167">
        <f>'Order Form'!A434</f>
        <v>104881</v>
      </c>
      <c r="B2009" s="167">
        <f>'Order Form'!A434</f>
        <v>104881</v>
      </c>
      <c r="C2009" s="168">
        <f t="shared" si="132"/>
        <v>104881</v>
      </c>
      <c r="D2009" s="164">
        <f>'Order Form'!$N$2</f>
        <v>0</v>
      </c>
      <c r="E2009" s="165">
        <f>'Order Form'!$N$11</f>
        <v>0</v>
      </c>
      <c r="F2009" s="165" t="str">
        <f>IF(ISBLANK('Order Form'!$N$12),"",'Order Form'!$N$12)</f>
        <v/>
      </c>
      <c r="G2009" s="165">
        <f t="shared" ca="1" si="135"/>
        <v>41493</v>
      </c>
      <c r="H2009" s="166">
        <f>'Order Form'!$N$13</f>
        <v>0</v>
      </c>
      <c r="I2009" s="169">
        <f>'Order Form'!F434</f>
        <v>12.5</v>
      </c>
      <c r="J2009" s="164">
        <f>'Order Form'!N434</f>
        <v>0</v>
      </c>
      <c r="K2009" s="164" t="str">
        <f t="shared" si="133"/>
        <v>F</v>
      </c>
      <c r="L2009" s="164">
        <f>IF('Pricing + Order Summary'!$O$13&gt;=5000,14,IF('Pricing + Order Summary'!$O$13&gt;=3500,15,IF('Pricing + Order Summary'!$O$13&gt;=2500,16,IF('Pricing + Order Summary'!$O$13&gt;=1000,23,21))))</f>
        <v>21</v>
      </c>
      <c r="M2009" s="164" t="str">
        <f t="shared" si="134"/>
        <v>SPR2014-4-0</v>
      </c>
    </row>
    <row r="2010" spans="1:13">
      <c r="A2010" s="167">
        <f>'Order Form'!A435</f>
        <v>105763</v>
      </c>
      <c r="B2010" s="167">
        <f>'Order Form'!A435</f>
        <v>105763</v>
      </c>
      <c r="C2010" s="168">
        <f t="shared" si="132"/>
        <v>105763</v>
      </c>
      <c r="D2010" s="164">
        <f>'Order Form'!$N$2</f>
        <v>0</v>
      </c>
      <c r="E2010" s="165">
        <f>'Order Form'!$N$11</f>
        <v>0</v>
      </c>
      <c r="F2010" s="165" t="str">
        <f>IF(ISBLANK('Order Form'!$N$12),"",'Order Form'!$N$12)</f>
        <v/>
      </c>
      <c r="G2010" s="165">
        <f t="shared" ca="1" si="135"/>
        <v>41493</v>
      </c>
      <c r="H2010" s="166">
        <f>'Order Form'!$N$13</f>
        <v>0</v>
      </c>
      <c r="I2010" s="169">
        <f>'Order Form'!F435</f>
        <v>12.5</v>
      </c>
      <c r="J2010" s="164">
        <f>'Order Form'!N435</f>
        <v>0</v>
      </c>
      <c r="K2010" s="164" t="str">
        <f t="shared" si="133"/>
        <v>F</v>
      </c>
      <c r="L2010" s="164">
        <f>IF('Pricing + Order Summary'!$O$13&gt;=5000,14,IF('Pricing + Order Summary'!$O$13&gt;=3500,15,IF('Pricing + Order Summary'!$O$13&gt;=2500,16,IF('Pricing + Order Summary'!$O$13&gt;=1000,23,21))))</f>
        <v>21</v>
      </c>
      <c r="M2010" s="164" t="str">
        <f t="shared" si="134"/>
        <v>SPR2014-4-0</v>
      </c>
    </row>
    <row r="2011" spans="1:13">
      <c r="A2011" s="167">
        <f>'Order Form'!A436</f>
        <v>104883</v>
      </c>
      <c r="B2011" s="167">
        <f>'Order Form'!A436</f>
        <v>104883</v>
      </c>
      <c r="C2011" s="168">
        <f t="shared" si="132"/>
        <v>104883</v>
      </c>
      <c r="D2011" s="164">
        <f>'Order Form'!$N$2</f>
        <v>0</v>
      </c>
      <c r="E2011" s="165">
        <f>'Order Form'!$N$11</f>
        <v>0</v>
      </c>
      <c r="F2011" s="165" t="str">
        <f>IF(ISBLANK('Order Form'!$N$12),"",'Order Form'!$N$12)</f>
        <v/>
      </c>
      <c r="G2011" s="165">
        <f t="shared" ca="1" si="135"/>
        <v>41493</v>
      </c>
      <c r="H2011" s="166">
        <f>'Order Form'!$N$13</f>
        <v>0</v>
      </c>
      <c r="I2011" s="169">
        <f>'Order Form'!F436</f>
        <v>12.5</v>
      </c>
      <c r="J2011" s="164">
        <f>'Order Form'!N436</f>
        <v>0</v>
      </c>
      <c r="K2011" s="164" t="str">
        <f t="shared" si="133"/>
        <v>F</v>
      </c>
      <c r="L2011" s="164">
        <f>IF('Pricing + Order Summary'!$O$13&gt;=5000,14,IF('Pricing + Order Summary'!$O$13&gt;=3500,15,IF('Pricing + Order Summary'!$O$13&gt;=2500,16,IF('Pricing + Order Summary'!$O$13&gt;=1000,23,21))))</f>
        <v>21</v>
      </c>
      <c r="M2011" s="164" t="str">
        <f t="shared" si="134"/>
        <v>SPR2014-4-0</v>
      </c>
    </row>
    <row r="2012" spans="1:13">
      <c r="A2012" s="167">
        <f>'Order Form'!A437</f>
        <v>105764</v>
      </c>
      <c r="B2012" s="167">
        <f>'Order Form'!A437</f>
        <v>105764</v>
      </c>
      <c r="C2012" s="168">
        <f t="shared" si="132"/>
        <v>105764</v>
      </c>
      <c r="D2012" s="164">
        <f>'Order Form'!$N$2</f>
        <v>0</v>
      </c>
      <c r="E2012" s="165">
        <f>'Order Form'!$N$11</f>
        <v>0</v>
      </c>
      <c r="F2012" s="165" t="str">
        <f>IF(ISBLANK('Order Form'!$N$12),"",'Order Form'!$N$12)</f>
        <v/>
      </c>
      <c r="G2012" s="165">
        <f t="shared" ca="1" si="135"/>
        <v>41493</v>
      </c>
      <c r="H2012" s="166">
        <f>'Order Form'!$N$13</f>
        <v>0</v>
      </c>
      <c r="I2012" s="169">
        <f>'Order Form'!F437</f>
        <v>12.5</v>
      </c>
      <c r="J2012" s="164">
        <f>'Order Form'!N437</f>
        <v>0</v>
      </c>
      <c r="K2012" s="164" t="str">
        <f t="shared" si="133"/>
        <v>F</v>
      </c>
      <c r="L2012" s="164">
        <f>IF('Pricing + Order Summary'!$O$13&gt;=5000,14,IF('Pricing + Order Summary'!$O$13&gt;=3500,15,IF('Pricing + Order Summary'!$O$13&gt;=2500,16,IF('Pricing + Order Summary'!$O$13&gt;=1000,23,21))))</f>
        <v>21</v>
      </c>
      <c r="M2012" s="164" t="str">
        <f t="shared" si="134"/>
        <v>SPR2014-4-0</v>
      </c>
    </row>
    <row r="2013" spans="1:13">
      <c r="A2013" s="167">
        <f>'Order Form'!A438</f>
        <v>100204</v>
      </c>
      <c r="B2013" s="167">
        <f>'Order Form'!A438</f>
        <v>100204</v>
      </c>
      <c r="C2013" s="168">
        <f t="shared" si="132"/>
        <v>100204</v>
      </c>
      <c r="D2013" s="164">
        <f>'Order Form'!$N$2</f>
        <v>0</v>
      </c>
      <c r="E2013" s="165">
        <f>'Order Form'!$N$11</f>
        <v>0</v>
      </c>
      <c r="F2013" s="165" t="str">
        <f>IF(ISBLANK('Order Form'!$N$12),"",'Order Form'!$N$12)</f>
        <v/>
      </c>
      <c r="G2013" s="165">
        <f t="shared" ca="1" si="135"/>
        <v>41493</v>
      </c>
      <c r="H2013" s="166">
        <f>'Order Form'!$N$13</f>
        <v>0</v>
      </c>
      <c r="I2013" s="169">
        <f>'Order Form'!F438</f>
        <v>14.5</v>
      </c>
      <c r="J2013" s="164">
        <f>'Order Form'!N438</f>
        <v>0</v>
      </c>
      <c r="K2013" s="164" t="str">
        <f t="shared" si="133"/>
        <v>F</v>
      </c>
      <c r="L2013" s="164">
        <f>IF('Pricing + Order Summary'!$O$13&gt;=5000,14,IF('Pricing + Order Summary'!$O$13&gt;=3500,15,IF('Pricing + Order Summary'!$O$13&gt;=2500,16,IF('Pricing + Order Summary'!$O$13&gt;=1000,23,21))))</f>
        <v>21</v>
      </c>
      <c r="M2013" s="164" t="str">
        <f t="shared" si="134"/>
        <v>SPR2014-4-0</v>
      </c>
    </row>
    <row r="2014" spans="1:13">
      <c r="A2014" s="167">
        <f>'Order Form'!A439</f>
        <v>100202</v>
      </c>
      <c r="B2014" s="167">
        <f>'Order Form'!A439</f>
        <v>100202</v>
      </c>
      <c r="C2014" s="168">
        <f t="shared" si="132"/>
        <v>100202</v>
      </c>
      <c r="D2014" s="164">
        <f>'Order Form'!$N$2</f>
        <v>0</v>
      </c>
      <c r="E2014" s="165">
        <f>'Order Form'!$N$11</f>
        <v>0</v>
      </c>
      <c r="F2014" s="165" t="str">
        <f>IF(ISBLANK('Order Form'!$N$12),"",'Order Form'!$N$12)</f>
        <v/>
      </c>
      <c r="G2014" s="165">
        <f t="shared" ca="1" si="135"/>
        <v>41493</v>
      </c>
      <c r="H2014" s="166">
        <f>'Order Form'!$N$13</f>
        <v>0</v>
      </c>
      <c r="I2014" s="169">
        <f>'Order Form'!F439</f>
        <v>14.5</v>
      </c>
      <c r="J2014" s="164">
        <f>'Order Form'!N439</f>
        <v>0</v>
      </c>
      <c r="K2014" s="164" t="str">
        <f t="shared" si="133"/>
        <v>F</v>
      </c>
      <c r="L2014" s="164">
        <f>IF('Pricing + Order Summary'!$O$13&gt;=5000,14,IF('Pricing + Order Summary'!$O$13&gt;=3500,15,IF('Pricing + Order Summary'!$O$13&gt;=2500,16,IF('Pricing + Order Summary'!$O$13&gt;=1000,23,21))))</f>
        <v>21</v>
      </c>
      <c r="M2014" s="164" t="str">
        <f t="shared" si="134"/>
        <v>SPR2014-4-0</v>
      </c>
    </row>
    <row r="2015" spans="1:13">
      <c r="A2015" s="167">
        <f>'Order Form'!A440</f>
        <v>100203</v>
      </c>
      <c r="B2015" s="167">
        <f>'Order Form'!A440</f>
        <v>100203</v>
      </c>
      <c r="C2015" s="168">
        <f t="shared" si="132"/>
        <v>100203</v>
      </c>
      <c r="D2015" s="164">
        <f>'Order Form'!$N$2</f>
        <v>0</v>
      </c>
      <c r="E2015" s="165">
        <f>'Order Form'!$N$11</f>
        <v>0</v>
      </c>
      <c r="F2015" s="165" t="str">
        <f>IF(ISBLANK('Order Form'!$N$12),"",'Order Form'!$N$12)</f>
        <v/>
      </c>
      <c r="G2015" s="165">
        <f t="shared" ca="1" si="135"/>
        <v>41493</v>
      </c>
      <c r="H2015" s="166">
        <f>'Order Form'!$N$13</f>
        <v>0</v>
      </c>
      <c r="I2015" s="169">
        <f>'Order Form'!F440</f>
        <v>14.5</v>
      </c>
      <c r="J2015" s="164">
        <f>'Order Form'!N440</f>
        <v>0</v>
      </c>
      <c r="K2015" s="164" t="str">
        <f t="shared" si="133"/>
        <v>F</v>
      </c>
      <c r="L2015" s="164">
        <f>IF('Pricing + Order Summary'!$O$13&gt;=5000,14,IF('Pricing + Order Summary'!$O$13&gt;=3500,15,IF('Pricing + Order Summary'!$O$13&gt;=2500,16,IF('Pricing + Order Summary'!$O$13&gt;=1000,23,21))))</f>
        <v>21</v>
      </c>
      <c r="M2015" s="164" t="str">
        <f t="shared" si="134"/>
        <v>SPR2014-4-0</v>
      </c>
    </row>
    <row r="2016" spans="1:13">
      <c r="A2016" s="167">
        <f>'Order Form'!A441</f>
        <v>100635</v>
      </c>
      <c r="B2016" s="167">
        <f>'Order Form'!A441</f>
        <v>100635</v>
      </c>
      <c r="C2016" s="168">
        <f t="shared" si="132"/>
        <v>100635</v>
      </c>
      <c r="D2016" s="164">
        <f>'Order Form'!$N$2</f>
        <v>0</v>
      </c>
      <c r="E2016" s="165">
        <f>'Order Form'!$N$11</f>
        <v>0</v>
      </c>
      <c r="F2016" s="165" t="str">
        <f>IF(ISBLANK('Order Form'!$N$12),"",'Order Form'!$N$12)</f>
        <v/>
      </c>
      <c r="G2016" s="165">
        <f t="shared" ca="1" si="135"/>
        <v>41493</v>
      </c>
      <c r="H2016" s="166">
        <f>'Order Form'!$N$13</f>
        <v>0</v>
      </c>
      <c r="I2016" s="169">
        <f>'Order Form'!F441</f>
        <v>14.5</v>
      </c>
      <c r="J2016" s="164">
        <f>'Order Form'!N441</f>
        <v>0</v>
      </c>
      <c r="K2016" s="164" t="str">
        <f t="shared" si="133"/>
        <v>F</v>
      </c>
      <c r="L2016" s="164">
        <f>IF('Pricing + Order Summary'!$O$13&gt;=5000,14,IF('Pricing + Order Summary'!$O$13&gt;=3500,15,IF('Pricing + Order Summary'!$O$13&gt;=2500,16,IF('Pricing + Order Summary'!$O$13&gt;=1000,23,21))))</f>
        <v>21</v>
      </c>
      <c r="M2016" s="164" t="str">
        <f t="shared" si="134"/>
        <v>SPR2014-4-0</v>
      </c>
    </row>
    <row r="2017" spans="1:13">
      <c r="A2017" s="167">
        <f>'Order Form'!A442</f>
        <v>104771</v>
      </c>
      <c r="B2017" s="167">
        <f>'Order Form'!A442</f>
        <v>104771</v>
      </c>
      <c r="C2017" s="168">
        <f t="shared" si="132"/>
        <v>104771</v>
      </c>
      <c r="D2017" s="164">
        <f>'Order Form'!$N$2</f>
        <v>0</v>
      </c>
      <c r="E2017" s="165">
        <f>'Order Form'!$N$11</f>
        <v>0</v>
      </c>
      <c r="F2017" s="165" t="str">
        <f>IF(ISBLANK('Order Form'!$N$12),"",'Order Form'!$N$12)</f>
        <v/>
      </c>
      <c r="G2017" s="165">
        <f t="shared" ca="1" si="135"/>
        <v>41493</v>
      </c>
      <c r="H2017" s="166">
        <f>'Order Form'!$N$13</f>
        <v>0</v>
      </c>
      <c r="I2017" s="169">
        <f>'Order Form'!F442</f>
        <v>14.5</v>
      </c>
      <c r="J2017" s="164">
        <f>'Order Form'!N442</f>
        <v>0</v>
      </c>
      <c r="K2017" s="164" t="str">
        <f t="shared" si="133"/>
        <v>F</v>
      </c>
      <c r="L2017" s="164">
        <f>IF('Pricing + Order Summary'!$O$13&gt;=5000,14,IF('Pricing + Order Summary'!$O$13&gt;=3500,15,IF('Pricing + Order Summary'!$O$13&gt;=2500,16,IF('Pricing + Order Summary'!$O$13&gt;=1000,23,21))))</f>
        <v>21</v>
      </c>
      <c r="M2017" s="164" t="str">
        <f t="shared" si="134"/>
        <v>SPR2014-4-0</v>
      </c>
    </row>
    <row r="2018" spans="1:13">
      <c r="A2018" s="167">
        <f>'Order Form'!A443</f>
        <v>100205</v>
      </c>
      <c r="B2018" s="167">
        <f>'Order Form'!A443</f>
        <v>100205</v>
      </c>
      <c r="C2018" s="168">
        <f t="shared" si="132"/>
        <v>100205</v>
      </c>
      <c r="D2018" s="164">
        <f>'Order Form'!$N$2</f>
        <v>0</v>
      </c>
      <c r="E2018" s="165">
        <f>'Order Form'!$N$11</f>
        <v>0</v>
      </c>
      <c r="F2018" s="165" t="str">
        <f>IF(ISBLANK('Order Form'!$N$12),"",'Order Form'!$N$12)</f>
        <v/>
      </c>
      <c r="G2018" s="165">
        <f t="shared" ca="1" si="135"/>
        <v>41493</v>
      </c>
      <c r="H2018" s="166">
        <f>'Order Form'!$N$13</f>
        <v>0</v>
      </c>
      <c r="I2018" s="169">
        <f>'Order Form'!F443</f>
        <v>14.5</v>
      </c>
      <c r="J2018" s="164">
        <f>'Order Form'!N443</f>
        <v>0</v>
      </c>
      <c r="K2018" s="164" t="str">
        <f t="shared" si="133"/>
        <v>F</v>
      </c>
      <c r="L2018" s="164">
        <f>IF('Pricing + Order Summary'!$O$13&gt;=5000,14,IF('Pricing + Order Summary'!$O$13&gt;=3500,15,IF('Pricing + Order Summary'!$O$13&gt;=2500,16,IF('Pricing + Order Summary'!$O$13&gt;=1000,23,21))))</f>
        <v>21</v>
      </c>
      <c r="M2018" s="164" t="str">
        <f t="shared" si="134"/>
        <v>SPR2014-4-0</v>
      </c>
    </row>
    <row r="2019" spans="1:13">
      <c r="A2019" s="167">
        <f>'Order Form'!A444</f>
        <v>100636</v>
      </c>
      <c r="B2019" s="167">
        <f>'Order Form'!A444</f>
        <v>100636</v>
      </c>
      <c r="C2019" s="168">
        <f t="shared" si="132"/>
        <v>100636</v>
      </c>
      <c r="D2019" s="164">
        <f>'Order Form'!$N$2</f>
        <v>0</v>
      </c>
      <c r="E2019" s="165">
        <f>'Order Form'!$N$11</f>
        <v>0</v>
      </c>
      <c r="F2019" s="165" t="str">
        <f>IF(ISBLANK('Order Form'!$N$12),"",'Order Form'!$N$12)</f>
        <v/>
      </c>
      <c r="G2019" s="165">
        <f t="shared" ca="1" si="135"/>
        <v>41493</v>
      </c>
      <c r="H2019" s="166">
        <f>'Order Form'!$N$13</f>
        <v>0</v>
      </c>
      <c r="I2019" s="169">
        <f>'Order Form'!F444</f>
        <v>14.5</v>
      </c>
      <c r="J2019" s="164">
        <f>'Order Form'!N444</f>
        <v>0</v>
      </c>
      <c r="K2019" s="164" t="str">
        <f t="shared" si="133"/>
        <v>F</v>
      </c>
      <c r="L2019" s="164">
        <f>IF('Pricing + Order Summary'!$O$13&gt;=5000,14,IF('Pricing + Order Summary'!$O$13&gt;=3500,15,IF('Pricing + Order Summary'!$O$13&gt;=2500,16,IF('Pricing + Order Summary'!$O$13&gt;=1000,23,21))))</f>
        <v>21</v>
      </c>
      <c r="M2019" s="164" t="str">
        <f t="shared" si="134"/>
        <v>SPR2014-4-0</v>
      </c>
    </row>
    <row r="2020" spans="1:13">
      <c r="A2020" s="167">
        <f>'Order Form'!A445</f>
        <v>100637</v>
      </c>
      <c r="B2020" s="167">
        <f>'Order Form'!A445</f>
        <v>100637</v>
      </c>
      <c r="C2020" s="168">
        <f t="shared" si="132"/>
        <v>100637</v>
      </c>
      <c r="D2020" s="164">
        <f>'Order Form'!$N$2</f>
        <v>0</v>
      </c>
      <c r="E2020" s="165">
        <f>'Order Form'!$N$11</f>
        <v>0</v>
      </c>
      <c r="F2020" s="165" t="str">
        <f>IF(ISBLANK('Order Form'!$N$12),"",'Order Form'!$N$12)</f>
        <v/>
      </c>
      <c r="G2020" s="165">
        <f t="shared" ca="1" si="135"/>
        <v>41493</v>
      </c>
      <c r="H2020" s="166">
        <f>'Order Form'!$N$13</f>
        <v>0</v>
      </c>
      <c r="I2020" s="169">
        <f>'Order Form'!F445</f>
        <v>14.5</v>
      </c>
      <c r="J2020" s="164">
        <f>'Order Form'!N445</f>
        <v>0</v>
      </c>
      <c r="K2020" s="164" t="str">
        <f t="shared" si="133"/>
        <v>F</v>
      </c>
      <c r="L2020" s="164">
        <f>IF('Pricing + Order Summary'!$O$13&gt;=5000,14,IF('Pricing + Order Summary'!$O$13&gt;=3500,15,IF('Pricing + Order Summary'!$O$13&gt;=2500,16,IF('Pricing + Order Summary'!$O$13&gt;=1000,23,21))))</f>
        <v>21</v>
      </c>
      <c r="M2020" s="164" t="str">
        <f t="shared" si="134"/>
        <v>SPR2014-4-0</v>
      </c>
    </row>
    <row r="2021" spans="1:13">
      <c r="A2021" s="167">
        <f>'Order Form'!A446</f>
        <v>104731</v>
      </c>
      <c r="B2021" s="167">
        <f>'Order Form'!A446</f>
        <v>104731</v>
      </c>
      <c r="C2021" s="168">
        <f t="shared" si="132"/>
        <v>104731</v>
      </c>
      <c r="D2021" s="164">
        <f>'Order Form'!$N$2</f>
        <v>0</v>
      </c>
      <c r="E2021" s="165">
        <f>'Order Form'!$N$11</f>
        <v>0</v>
      </c>
      <c r="F2021" s="165" t="str">
        <f>IF(ISBLANK('Order Form'!$N$12),"",'Order Form'!$N$12)</f>
        <v/>
      </c>
      <c r="G2021" s="165">
        <f t="shared" ca="1" si="135"/>
        <v>41493</v>
      </c>
      <c r="H2021" s="166">
        <f>'Order Form'!$N$13</f>
        <v>0</v>
      </c>
      <c r="I2021" s="169">
        <f>'Order Form'!F446</f>
        <v>16</v>
      </c>
      <c r="J2021" s="164">
        <f>'Order Form'!N446</f>
        <v>0</v>
      </c>
      <c r="K2021" s="164" t="str">
        <f t="shared" si="133"/>
        <v>F</v>
      </c>
      <c r="L2021" s="164">
        <f>IF('Pricing + Order Summary'!$O$13&gt;=5000,14,IF('Pricing + Order Summary'!$O$13&gt;=3500,15,IF('Pricing + Order Summary'!$O$13&gt;=2500,16,IF('Pricing + Order Summary'!$O$13&gt;=1000,23,21))))</f>
        <v>21</v>
      </c>
      <c r="M2021" s="164" t="str">
        <f t="shared" si="134"/>
        <v>SPR2014-4-0</v>
      </c>
    </row>
    <row r="2022" spans="1:13">
      <c r="A2022" s="167">
        <f>'Order Form'!A447</f>
        <v>104728</v>
      </c>
      <c r="B2022" s="167">
        <f>'Order Form'!A447</f>
        <v>104728</v>
      </c>
      <c r="C2022" s="168">
        <f t="shared" si="132"/>
        <v>104728</v>
      </c>
      <c r="D2022" s="164">
        <f>'Order Form'!$N$2</f>
        <v>0</v>
      </c>
      <c r="E2022" s="165">
        <f>'Order Form'!$N$11</f>
        <v>0</v>
      </c>
      <c r="F2022" s="165" t="str">
        <f>IF(ISBLANK('Order Form'!$N$12),"",'Order Form'!$N$12)</f>
        <v/>
      </c>
      <c r="G2022" s="165">
        <f t="shared" ca="1" si="135"/>
        <v>41493</v>
      </c>
      <c r="H2022" s="166">
        <f>'Order Form'!$N$13</f>
        <v>0</v>
      </c>
      <c r="I2022" s="169">
        <f>'Order Form'!F447</f>
        <v>16</v>
      </c>
      <c r="J2022" s="164">
        <f>'Order Form'!N447</f>
        <v>0</v>
      </c>
      <c r="K2022" s="164" t="str">
        <f t="shared" si="133"/>
        <v>F</v>
      </c>
      <c r="L2022" s="164">
        <f>IF('Pricing + Order Summary'!$O$13&gt;=5000,14,IF('Pricing + Order Summary'!$O$13&gt;=3500,15,IF('Pricing + Order Summary'!$O$13&gt;=2500,16,IF('Pricing + Order Summary'!$O$13&gt;=1000,23,21))))</f>
        <v>21</v>
      </c>
      <c r="M2022" s="164" t="str">
        <f t="shared" si="134"/>
        <v>SPR2014-4-0</v>
      </c>
    </row>
    <row r="2023" spans="1:13">
      <c r="A2023" s="167">
        <f>'Order Form'!A448</f>
        <v>104730</v>
      </c>
      <c r="B2023" s="167">
        <f>'Order Form'!A448</f>
        <v>104730</v>
      </c>
      <c r="C2023" s="168">
        <f t="shared" si="132"/>
        <v>104730</v>
      </c>
      <c r="D2023" s="164">
        <f>'Order Form'!$N$2</f>
        <v>0</v>
      </c>
      <c r="E2023" s="165">
        <f>'Order Form'!$N$11</f>
        <v>0</v>
      </c>
      <c r="F2023" s="165" t="str">
        <f>IF(ISBLANK('Order Form'!$N$12),"",'Order Form'!$N$12)</f>
        <v/>
      </c>
      <c r="G2023" s="165">
        <f t="shared" ca="1" si="135"/>
        <v>41493</v>
      </c>
      <c r="H2023" s="166">
        <f>'Order Form'!$N$13</f>
        <v>0</v>
      </c>
      <c r="I2023" s="169">
        <f>'Order Form'!F448</f>
        <v>16</v>
      </c>
      <c r="J2023" s="164">
        <f>'Order Form'!N448</f>
        <v>0</v>
      </c>
      <c r="K2023" s="164" t="str">
        <f t="shared" si="133"/>
        <v>F</v>
      </c>
      <c r="L2023" s="164">
        <f>IF('Pricing + Order Summary'!$O$13&gt;=5000,14,IF('Pricing + Order Summary'!$O$13&gt;=3500,15,IF('Pricing + Order Summary'!$O$13&gt;=2500,16,IF('Pricing + Order Summary'!$O$13&gt;=1000,23,21))))</f>
        <v>21</v>
      </c>
      <c r="M2023" s="164" t="str">
        <f t="shared" si="134"/>
        <v>SPR2014-4-0</v>
      </c>
    </row>
    <row r="2024" spans="1:13">
      <c r="A2024" s="167">
        <f>'Order Form'!A449</f>
        <v>104729</v>
      </c>
      <c r="B2024" s="167">
        <f>'Order Form'!A449</f>
        <v>104729</v>
      </c>
      <c r="C2024" s="168">
        <f t="shared" si="132"/>
        <v>104729</v>
      </c>
      <c r="D2024" s="164">
        <f>'Order Form'!$N$2</f>
        <v>0</v>
      </c>
      <c r="E2024" s="165">
        <f>'Order Form'!$N$11</f>
        <v>0</v>
      </c>
      <c r="F2024" s="165" t="str">
        <f>IF(ISBLANK('Order Form'!$N$12),"",'Order Form'!$N$12)</f>
        <v/>
      </c>
      <c r="G2024" s="165">
        <f t="shared" ca="1" si="135"/>
        <v>41493</v>
      </c>
      <c r="H2024" s="166">
        <f>'Order Form'!$N$13</f>
        <v>0</v>
      </c>
      <c r="I2024" s="169">
        <f>'Order Form'!F449</f>
        <v>16</v>
      </c>
      <c r="J2024" s="164">
        <f>'Order Form'!N449</f>
        <v>0</v>
      </c>
      <c r="K2024" s="164" t="str">
        <f t="shared" si="133"/>
        <v>F</v>
      </c>
      <c r="L2024" s="164">
        <f>IF('Pricing + Order Summary'!$O$13&gt;=5000,14,IF('Pricing + Order Summary'!$O$13&gt;=3500,15,IF('Pricing + Order Summary'!$O$13&gt;=2500,16,IF('Pricing + Order Summary'!$O$13&gt;=1000,23,21))))</f>
        <v>21</v>
      </c>
      <c r="M2024" s="164" t="str">
        <f t="shared" si="134"/>
        <v>SPR2014-4-0</v>
      </c>
    </row>
    <row r="2025" spans="1:13">
      <c r="A2025" s="167">
        <f>'Order Form'!A450</f>
        <v>105511</v>
      </c>
      <c r="B2025" s="167">
        <f>'Order Form'!A450</f>
        <v>105511</v>
      </c>
      <c r="C2025" s="168">
        <f t="shared" si="132"/>
        <v>105511</v>
      </c>
      <c r="D2025" s="164">
        <f>'Order Form'!$N$2</f>
        <v>0</v>
      </c>
      <c r="E2025" s="165">
        <f>'Order Form'!$N$11</f>
        <v>0</v>
      </c>
      <c r="F2025" s="165" t="str">
        <f>IF(ISBLANK('Order Form'!$N$12),"",'Order Form'!$N$12)</f>
        <v/>
      </c>
      <c r="G2025" s="165">
        <f t="shared" ca="1" si="135"/>
        <v>41493</v>
      </c>
      <c r="H2025" s="166">
        <f>'Order Form'!$N$13</f>
        <v>0</v>
      </c>
      <c r="I2025" s="169">
        <f>'Order Form'!F450</f>
        <v>16</v>
      </c>
      <c r="J2025" s="164">
        <f>'Order Form'!N450</f>
        <v>0</v>
      </c>
      <c r="K2025" s="164" t="str">
        <f t="shared" si="133"/>
        <v>F</v>
      </c>
      <c r="L2025" s="164">
        <f>IF('Pricing + Order Summary'!$O$13&gt;=5000,14,IF('Pricing + Order Summary'!$O$13&gt;=3500,15,IF('Pricing + Order Summary'!$O$13&gt;=2500,16,IF('Pricing + Order Summary'!$O$13&gt;=1000,23,21))))</f>
        <v>21</v>
      </c>
      <c r="M2025" s="164" t="str">
        <f t="shared" si="134"/>
        <v>SPR2014-4-0</v>
      </c>
    </row>
    <row r="2026" spans="1:13">
      <c r="A2026" s="167">
        <f>'Order Form'!A451</f>
        <v>105513</v>
      </c>
      <c r="B2026" s="167">
        <f>'Order Form'!A451</f>
        <v>105513</v>
      </c>
      <c r="C2026" s="168">
        <f t="shared" si="132"/>
        <v>105513</v>
      </c>
      <c r="D2026" s="164">
        <f>'Order Form'!$N$2</f>
        <v>0</v>
      </c>
      <c r="E2026" s="165">
        <f>'Order Form'!$N$11</f>
        <v>0</v>
      </c>
      <c r="F2026" s="165" t="str">
        <f>IF(ISBLANK('Order Form'!$N$12),"",'Order Form'!$N$12)</f>
        <v/>
      </c>
      <c r="G2026" s="165">
        <f t="shared" ca="1" si="135"/>
        <v>41493</v>
      </c>
      <c r="H2026" s="166">
        <f>'Order Form'!$N$13</f>
        <v>0</v>
      </c>
      <c r="I2026" s="169">
        <f>'Order Form'!F451</f>
        <v>16</v>
      </c>
      <c r="J2026" s="164">
        <f>'Order Form'!N451</f>
        <v>0</v>
      </c>
      <c r="K2026" s="164" t="str">
        <f t="shared" si="133"/>
        <v>F</v>
      </c>
      <c r="L2026" s="164">
        <f>IF('Pricing + Order Summary'!$O$13&gt;=5000,14,IF('Pricing + Order Summary'!$O$13&gt;=3500,15,IF('Pricing + Order Summary'!$O$13&gt;=2500,16,IF('Pricing + Order Summary'!$O$13&gt;=1000,23,21))))</f>
        <v>21</v>
      </c>
      <c r="M2026" s="164" t="str">
        <f t="shared" si="134"/>
        <v>SPR2014-4-0</v>
      </c>
    </row>
    <row r="2027" spans="1:13">
      <c r="A2027" s="167">
        <f>'Order Form'!A452</f>
        <v>101041</v>
      </c>
      <c r="B2027" s="167">
        <f>'Order Form'!A452</f>
        <v>101041</v>
      </c>
      <c r="C2027" s="168">
        <f t="shared" si="132"/>
        <v>101041</v>
      </c>
      <c r="D2027" s="164">
        <f>'Order Form'!$N$2</f>
        <v>0</v>
      </c>
      <c r="E2027" s="165">
        <f>'Order Form'!$N$11</f>
        <v>0</v>
      </c>
      <c r="F2027" s="165" t="str">
        <f>IF(ISBLANK('Order Form'!$N$12),"",'Order Form'!$N$12)</f>
        <v/>
      </c>
      <c r="G2027" s="165">
        <f t="shared" ca="1" si="135"/>
        <v>41493</v>
      </c>
      <c r="H2027" s="166">
        <f>'Order Form'!$N$13</f>
        <v>0</v>
      </c>
      <c r="I2027" s="169">
        <f>'Order Form'!F452</f>
        <v>16</v>
      </c>
      <c r="J2027" s="164">
        <f>'Order Form'!N452</f>
        <v>0</v>
      </c>
      <c r="K2027" s="164" t="str">
        <f t="shared" si="133"/>
        <v>F</v>
      </c>
      <c r="L2027" s="164">
        <f>IF('Pricing + Order Summary'!$O$13&gt;=5000,14,IF('Pricing + Order Summary'!$O$13&gt;=3500,15,IF('Pricing + Order Summary'!$O$13&gt;=2500,16,IF('Pricing + Order Summary'!$O$13&gt;=1000,23,21))))</f>
        <v>21</v>
      </c>
      <c r="M2027" s="164" t="str">
        <f t="shared" si="134"/>
        <v>SPR2014-4-0</v>
      </c>
    </row>
    <row r="2028" spans="1:13">
      <c r="A2028" s="167">
        <f>'Order Form'!A453</f>
        <v>100639</v>
      </c>
      <c r="B2028" s="167">
        <f>'Order Form'!A453</f>
        <v>100639</v>
      </c>
      <c r="C2028" s="168">
        <f t="shared" si="132"/>
        <v>100639</v>
      </c>
      <c r="D2028" s="164">
        <f>'Order Form'!$N$2</f>
        <v>0</v>
      </c>
      <c r="E2028" s="165">
        <f>'Order Form'!$N$11</f>
        <v>0</v>
      </c>
      <c r="F2028" s="165" t="str">
        <f>IF(ISBLANK('Order Form'!$N$12),"",'Order Form'!$N$12)</f>
        <v/>
      </c>
      <c r="G2028" s="165">
        <f t="shared" ca="1" si="135"/>
        <v>41493</v>
      </c>
      <c r="H2028" s="166">
        <f>'Order Form'!$N$13</f>
        <v>0</v>
      </c>
      <c r="I2028" s="169">
        <f>'Order Form'!F453</f>
        <v>16</v>
      </c>
      <c r="J2028" s="164">
        <f>'Order Form'!N453</f>
        <v>0</v>
      </c>
      <c r="K2028" s="164" t="str">
        <f t="shared" si="133"/>
        <v>F</v>
      </c>
      <c r="L2028" s="164">
        <f>IF('Pricing + Order Summary'!$O$13&gt;=5000,14,IF('Pricing + Order Summary'!$O$13&gt;=3500,15,IF('Pricing + Order Summary'!$O$13&gt;=2500,16,IF('Pricing + Order Summary'!$O$13&gt;=1000,23,21))))</f>
        <v>21</v>
      </c>
      <c r="M2028" s="164" t="str">
        <f t="shared" si="134"/>
        <v>SPR2014-4-0</v>
      </c>
    </row>
    <row r="2029" spans="1:13">
      <c r="A2029" s="167">
        <f>'Order Form'!A454</f>
        <v>105574</v>
      </c>
      <c r="B2029" s="167">
        <f>'Order Form'!A454</f>
        <v>105574</v>
      </c>
      <c r="C2029" s="168">
        <f t="shared" si="132"/>
        <v>105574</v>
      </c>
      <c r="D2029" s="164">
        <f>'Order Form'!$N$2</f>
        <v>0</v>
      </c>
      <c r="E2029" s="165">
        <f>'Order Form'!$N$11</f>
        <v>0</v>
      </c>
      <c r="F2029" s="165" t="str">
        <f>IF(ISBLANK('Order Form'!$N$12),"",'Order Form'!$N$12)</f>
        <v/>
      </c>
      <c r="G2029" s="165">
        <f t="shared" ca="1" si="135"/>
        <v>41493</v>
      </c>
      <c r="H2029" s="166">
        <f>'Order Form'!$N$13</f>
        <v>0</v>
      </c>
      <c r="I2029" s="169">
        <f>'Order Form'!F454</f>
        <v>14.75</v>
      </c>
      <c r="J2029" s="164">
        <f>'Order Form'!N454</f>
        <v>0</v>
      </c>
      <c r="K2029" s="164" t="str">
        <f t="shared" si="133"/>
        <v>F</v>
      </c>
      <c r="L2029" s="164">
        <f>IF('Pricing + Order Summary'!$O$13&gt;=5000,14,IF('Pricing + Order Summary'!$O$13&gt;=3500,15,IF('Pricing + Order Summary'!$O$13&gt;=2500,16,IF('Pricing + Order Summary'!$O$13&gt;=1000,23,21))))</f>
        <v>21</v>
      </c>
      <c r="M2029" s="164" t="str">
        <f t="shared" si="134"/>
        <v>SPR2014-4-0</v>
      </c>
    </row>
    <row r="2030" spans="1:13">
      <c r="A2030" s="167">
        <f>'Order Form'!A455</f>
        <v>105575</v>
      </c>
      <c r="B2030" s="167">
        <f>'Order Form'!A455</f>
        <v>105575</v>
      </c>
      <c r="C2030" s="168">
        <f t="shared" si="132"/>
        <v>105575</v>
      </c>
      <c r="D2030" s="164">
        <f>'Order Form'!$N$2</f>
        <v>0</v>
      </c>
      <c r="E2030" s="165">
        <f>'Order Form'!$N$11</f>
        <v>0</v>
      </c>
      <c r="F2030" s="165" t="str">
        <f>IF(ISBLANK('Order Form'!$N$12),"",'Order Form'!$N$12)</f>
        <v/>
      </c>
      <c r="G2030" s="165">
        <f t="shared" ca="1" si="135"/>
        <v>41493</v>
      </c>
      <c r="H2030" s="166">
        <f>'Order Form'!$N$13</f>
        <v>0</v>
      </c>
      <c r="I2030" s="169">
        <f>'Order Form'!F455</f>
        <v>14.75</v>
      </c>
      <c r="J2030" s="164">
        <f>'Order Form'!N455</f>
        <v>0</v>
      </c>
      <c r="K2030" s="164" t="str">
        <f t="shared" si="133"/>
        <v>F</v>
      </c>
      <c r="L2030" s="164">
        <f>IF('Pricing + Order Summary'!$O$13&gt;=5000,14,IF('Pricing + Order Summary'!$O$13&gt;=3500,15,IF('Pricing + Order Summary'!$O$13&gt;=2500,16,IF('Pricing + Order Summary'!$O$13&gt;=1000,23,21))))</f>
        <v>21</v>
      </c>
      <c r="M2030" s="164" t="str">
        <f t="shared" si="134"/>
        <v>SPR2014-4-0</v>
      </c>
    </row>
    <row r="2031" spans="1:13">
      <c r="A2031" s="167">
        <f>'Order Form'!A456</f>
        <v>105781</v>
      </c>
      <c r="B2031" s="167">
        <f>'Order Form'!A456</f>
        <v>105781</v>
      </c>
      <c r="C2031" s="168">
        <f t="shared" si="132"/>
        <v>105781</v>
      </c>
      <c r="D2031" s="164">
        <f>'Order Form'!$N$2</f>
        <v>0</v>
      </c>
      <c r="E2031" s="165">
        <f>'Order Form'!$N$11</f>
        <v>0</v>
      </c>
      <c r="F2031" s="165" t="str">
        <f>IF(ISBLANK('Order Form'!$N$12),"",'Order Form'!$N$12)</f>
        <v/>
      </c>
      <c r="G2031" s="165">
        <f t="shared" ca="1" si="135"/>
        <v>41493</v>
      </c>
      <c r="H2031" s="166">
        <f>'Order Form'!$N$13</f>
        <v>0</v>
      </c>
      <c r="I2031" s="169">
        <f>'Order Form'!F456</f>
        <v>14.75</v>
      </c>
      <c r="J2031" s="164">
        <f>'Order Form'!N456</f>
        <v>0</v>
      </c>
      <c r="K2031" s="164" t="str">
        <f t="shared" si="133"/>
        <v>F</v>
      </c>
      <c r="L2031" s="164">
        <f>IF('Pricing + Order Summary'!$O$13&gt;=5000,14,IF('Pricing + Order Summary'!$O$13&gt;=3500,15,IF('Pricing + Order Summary'!$O$13&gt;=2500,16,IF('Pricing + Order Summary'!$O$13&gt;=1000,23,21))))</f>
        <v>21</v>
      </c>
      <c r="M2031" s="164" t="str">
        <f t="shared" si="134"/>
        <v>SPR2014-4-0</v>
      </c>
    </row>
    <row r="2032" spans="1:13">
      <c r="A2032" s="167">
        <f>'Order Form'!A457</f>
        <v>105579</v>
      </c>
      <c r="B2032" s="167">
        <f>'Order Form'!A457</f>
        <v>105579</v>
      </c>
      <c r="C2032" s="168">
        <f t="shared" si="132"/>
        <v>105579</v>
      </c>
      <c r="D2032" s="164">
        <f>'Order Form'!$N$2</f>
        <v>0</v>
      </c>
      <c r="E2032" s="165">
        <f>'Order Form'!$N$11</f>
        <v>0</v>
      </c>
      <c r="F2032" s="165" t="str">
        <f>IF(ISBLANK('Order Form'!$N$12),"",'Order Form'!$N$12)</f>
        <v/>
      </c>
      <c r="G2032" s="165">
        <f t="shared" ca="1" si="135"/>
        <v>41493</v>
      </c>
      <c r="H2032" s="166">
        <f>'Order Form'!$N$13</f>
        <v>0</v>
      </c>
      <c r="I2032" s="169">
        <f>'Order Form'!F457</f>
        <v>14.75</v>
      </c>
      <c r="J2032" s="164">
        <f>'Order Form'!N457</f>
        <v>0</v>
      </c>
      <c r="K2032" s="164" t="str">
        <f t="shared" si="133"/>
        <v>F</v>
      </c>
      <c r="L2032" s="164">
        <f>IF('Pricing + Order Summary'!$O$13&gt;=5000,14,IF('Pricing + Order Summary'!$O$13&gt;=3500,15,IF('Pricing + Order Summary'!$O$13&gt;=2500,16,IF('Pricing + Order Summary'!$O$13&gt;=1000,23,21))))</f>
        <v>21</v>
      </c>
      <c r="M2032" s="164" t="str">
        <f t="shared" si="134"/>
        <v>SPR2014-4-0</v>
      </c>
    </row>
    <row r="2033" spans="1:13">
      <c r="A2033" s="167">
        <f>'Order Form'!A458</f>
        <v>105666</v>
      </c>
      <c r="B2033" s="167">
        <f>'Order Form'!A458</f>
        <v>105666</v>
      </c>
      <c r="C2033" s="168">
        <f t="shared" si="132"/>
        <v>105666</v>
      </c>
      <c r="D2033" s="164">
        <f>'Order Form'!$N$2</f>
        <v>0</v>
      </c>
      <c r="E2033" s="165">
        <f>'Order Form'!$N$11</f>
        <v>0</v>
      </c>
      <c r="F2033" s="165" t="str">
        <f>IF(ISBLANK('Order Form'!$N$12),"",'Order Form'!$N$12)</f>
        <v/>
      </c>
      <c r="G2033" s="165">
        <f t="shared" ca="1" si="135"/>
        <v>41493</v>
      </c>
      <c r="H2033" s="166">
        <f>'Order Form'!$N$13</f>
        <v>0</v>
      </c>
      <c r="I2033" s="169">
        <f>'Order Form'!F458</f>
        <v>14.75</v>
      </c>
      <c r="J2033" s="164">
        <f>'Order Form'!N458</f>
        <v>0</v>
      </c>
      <c r="K2033" s="164" t="str">
        <f t="shared" si="133"/>
        <v>F</v>
      </c>
      <c r="L2033" s="164">
        <f>IF('Pricing + Order Summary'!$O$13&gt;=5000,14,IF('Pricing + Order Summary'!$O$13&gt;=3500,15,IF('Pricing + Order Summary'!$O$13&gt;=2500,16,IF('Pricing + Order Summary'!$O$13&gt;=1000,23,21))))</f>
        <v>21</v>
      </c>
      <c r="M2033" s="164" t="str">
        <f t="shared" si="134"/>
        <v>SPR2014-4-0</v>
      </c>
    </row>
    <row r="2034" spans="1:13">
      <c r="A2034" s="167">
        <f>'Order Form'!A459</f>
        <v>105671</v>
      </c>
      <c r="B2034" s="167">
        <f>'Order Form'!A459</f>
        <v>105671</v>
      </c>
      <c r="C2034" s="168">
        <f t="shared" si="132"/>
        <v>105671</v>
      </c>
      <c r="D2034" s="164">
        <f>'Order Form'!$N$2</f>
        <v>0</v>
      </c>
      <c r="E2034" s="165">
        <f>'Order Form'!$N$11</f>
        <v>0</v>
      </c>
      <c r="F2034" s="165" t="str">
        <f>IF(ISBLANK('Order Form'!$N$12),"",'Order Form'!$N$12)</f>
        <v/>
      </c>
      <c r="G2034" s="165">
        <f t="shared" ca="1" si="135"/>
        <v>41493</v>
      </c>
      <c r="H2034" s="166">
        <f>'Order Form'!$N$13</f>
        <v>0</v>
      </c>
      <c r="I2034" s="169">
        <f>'Order Form'!F459</f>
        <v>16.5</v>
      </c>
      <c r="J2034" s="164">
        <f>'Order Form'!N459</f>
        <v>0</v>
      </c>
      <c r="K2034" s="164" t="str">
        <f t="shared" si="133"/>
        <v>F</v>
      </c>
      <c r="L2034" s="164">
        <f>IF('Pricing + Order Summary'!$O$13&gt;=5000,14,IF('Pricing + Order Summary'!$O$13&gt;=3500,15,IF('Pricing + Order Summary'!$O$13&gt;=2500,16,IF('Pricing + Order Summary'!$O$13&gt;=1000,23,21))))</f>
        <v>21</v>
      </c>
      <c r="M2034" s="164" t="str">
        <f t="shared" si="134"/>
        <v>SPR2014-4-0</v>
      </c>
    </row>
    <row r="2035" spans="1:13">
      <c r="A2035" s="167">
        <f>'Order Form'!A460</f>
        <v>105688</v>
      </c>
      <c r="B2035" s="167">
        <f>'Order Form'!A460</f>
        <v>105688</v>
      </c>
      <c r="C2035" s="168">
        <f t="shared" si="132"/>
        <v>105688</v>
      </c>
      <c r="D2035" s="164">
        <f>'Order Form'!$N$2</f>
        <v>0</v>
      </c>
      <c r="E2035" s="165">
        <f>'Order Form'!$N$11</f>
        <v>0</v>
      </c>
      <c r="F2035" s="165" t="str">
        <f>IF(ISBLANK('Order Form'!$N$12),"",'Order Form'!$N$12)</f>
        <v/>
      </c>
      <c r="G2035" s="165">
        <f t="shared" ca="1" si="135"/>
        <v>41493</v>
      </c>
      <c r="H2035" s="166">
        <f>'Order Form'!$N$13</f>
        <v>0</v>
      </c>
      <c r="I2035" s="169">
        <f>'Order Form'!F460</f>
        <v>16.5</v>
      </c>
      <c r="J2035" s="164">
        <f>'Order Form'!N460</f>
        <v>0</v>
      </c>
      <c r="K2035" s="164" t="str">
        <f t="shared" si="133"/>
        <v>F</v>
      </c>
      <c r="L2035" s="164">
        <f>IF('Pricing + Order Summary'!$O$13&gt;=5000,14,IF('Pricing + Order Summary'!$O$13&gt;=3500,15,IF('Pricing + Order Summary'!$O$13&gt;=2500,16,IF('Pricing + Order Summary'!$O$13&gt;=1000,23,21))))</f>
        <v>21</v>
      </c>
      <c r="M2035" s="164" t="str">
        <f t="shared" si="134"/>
        <v>SPR2014-4-0</v>
      </c>
    </row>
    <row r="2036" spans="1:13">
      <c r="A2036" s="167">
        <f>'Order Form'!A461</f>
        <v>105689</v>
      </c>
      <c r="B2036" s="167">
        <f>'Order Form'!A461</f>
        <v>105689</v>
      </c>
      <c r="C2036" s="168">
        <f t="shared" si="132"/>
        <v>105689</v>
      </c>
      <c r="D2036" s="164">
        <f>'Order Form'!$N$2</f>
        <v>0</v>
      </c>
      <c r="E2036" s="165">
        <f>'Order Form'!$N$11</f>
        <v>0</v>
      </c>
      <c r="F2036" s="165" t="str">
        <f>IF(ISBLANK('Order Form'!$N$12),"",'Order Form'!$N$12)</f>
        <v/>
      </c>
      <c r="G2036" s="165">
        <f t="shared" ca="1" si="135"/>
        <v>41493</v>
      </c>
      <c r="H2036" s="166">
        <f>'Order Form'!$N$13</f>
        <v>0</v>
      </c>
      <c r="I2036" s="169">
        <f>'Order Form'!F461</f>
        <v>16.5</v>
      </c>
      <c r="J2036" s="164">
        <f>'Order Form'!N461</f>
        <v>0</v>
      </c>
      <c r="K2036" s="164" t="str">
        <f t="shared" si="133"/>
        <v>F</v>
      </c>
      <c r="L2036" s="164">
        <f>IF('Pricing + Order Summary'!$O$13&gt;=5000,14,IF('Pricing + Order Summary'!$O$13&gt;=3500,15,IF('Pricing + Order Summary'!$O$13&gt;=2500,16,IF('Pricing + Order Summary'!$O$13&gt;=1000,23,21))))</f>
        <v>21</v>
      </c>
      <c r="M2036" s="164" t="str">
        <f t="shared" si="134"/>
        <v>SPR2014-4-0</v>
      </c>
    </row>
    <row r="2037" spans="1:13">
      <c r="A2037" s="167">
        <f>'Order Form'!A462</f>
        <v>105691</v>
      </c>
      <c r="B2037" s="167">
        <f>'Order Form'!A462</f>
        <v>105691</v>
      </c>
      <c r="C2037" s="168">
        <f t="shared" si="132"/>
        <v>105691</v>
      </c>
      <c r="D2037" s="164">
        <f>'Order Form'!$N$2</f>
        <v>0</v>
      </c>
      <c r="E2037" s="165">
        <f>'Order Form'!$N$11</f>
        <v>0</v>
      </c>
      <c r="F2037" s="165" t="str">
        <f>IF(ISBLANK('Order Form'!$N$12),"",'Order Form'!$N$12)</f>
        <v/>
      </c>
      <c r="G2037" s="165">
        <f t="shared" ca="1" si="135"/>
        <v>41493</v>
      </c>
      <c r="H2037" s="166">
        <f>'Order Form'!$N$13</f>
        <v>0</v>
      </c>
      <c r="I2037" s="169">
        <f>'Order Form'!F462</f>
        <v>16.5</v>
      </c>
      <c r="J2037" s="164">
        <f>'Order Form'!N462</f>
        <v>0</v>
      </c>
      <c r="K2037" s="164" t="str">
        <f t="shared" si="133"/>
        <v>F</v>
      </c>
      <c r="L2037" s="164">
        <f>IF('Pricing + Order Summary'!$O$13&gt;=5000,14,IF('Pricing + Order Summary'!$O$13&gt;=3500,15,IF('Pricing + Order Summary'!$O$13&gt;=2500,16,IF('Pricing + Order Summary'!$O$13&gt;=1000,23,21))))</f>
        <v>21</v>
      </c>
      <c r="M2037" s="164" t="str">
        <f t="shared" si="134"/>
        <v>SPR2014-4-0</v>
      </c>
    </row>
    <row r="2038" spans="1:13">
      <c r="A2038" s="167">
        <f>'Order Form'!A463</f>
        <v>105580</v>
      </c>
      <c r="B2038" s="167">
        <f>'Order Form'!A463</f>
        <v>105580</v>
      </c>
      <c r="C2038" s="168">
        <f t="shared" si="132"/>
        <v>105580</v>
      </c>
      <c r="D2038" s="164">
        <f>'Order Form'!$N$2</f>
        <v>0</v>
      </c>
      <c r="E2038" s="165">
        <f>'Order Form'!$N$11</f>
        <v>0</v>
      </c>
      <c r="F2038" s="165" t="str">
        <f>IF(ISBLANK('Order Form'!$N$12),"",'Order Form'!$N$12)</f>
        <v/>
      </c>
      <c r="G2038" s="165">
        <f t="shared" ca="1" si="135"/>
        <v>41493</v>
      </c>
      <c r="H2038" s="166">
        <f>'Order Form'!$N$13</f>
        <v>0</v>
      </c>
      <c r="I2038" s="169">
        <f>'Order Form'!F463</f>
        <v>18.5</v>
      </c>
      <c r="J2038" s="164">
        <f>'Order Form'!N463</f>
        <v>0</v>
      </c>
      <c r="K2038" s="164" t="str">
        <f t="shared" si="133"/>
        <v>F</v>
      </c>
      <c r="L2038" s="164">
        <f>IF('Pricing + Order Summary'!$O$13&gt;=5000,14,IF('Pricing + Order Summary'!$O$13&gt;=3500,15,IF('Pricing + Order Summary'!$O$13&gt;=2500,16,IF('Pricing + Order Summary'!$O$13&gt;=1000,23,21))))</f>
        <v>21</v>
      </c>
      <c r="M2038" s="164" t="str">
        <f t="shared" si="134"/>
        <v>SPR2014-4-0</v>
      </c>
    </row>
    <row r="2039" spans="1:13">
      <c r="A2039" s="167">
        <f>'Order Form'!A464</f>
        <v>105581</v>
      </c>
      <c r="B2039" s="167">
        <f>'Order Form'!A464</f>
        <v>105581</v>
      </c>
      <c r="C2039" s="168">
        <f t="shared" si="132"/>
        <v>105581</v>
      </c>
      <c r="D2039" s="164">
        <f>'Order Form'!$N$2</f>
        <v>0</v>
      </c>
      <c r="E2039" s="165">
        <f>'Order Form'!$N$11</f>
        <v>0</v>
      </c>
      <c r="F2039" s="165" t="str">
        <f>IF(ISBLANK('Order Form'!$N$12),"",'Order Form'!$N$12)</f>
        <v/>
      </c>
      <c r="G2039" s="165">
        <f t="shared" ca="1" si="135"/>
        <v>41493</v>
      </c>
      <c r="H2039" s="166">
        <f>'Order Form'!$N$13</f>
        <v>0</v>
      </c>
      <c r="I2039" s="169">
        <f>'Order Form'!F464</f>
        <v>18.5</v>
      </c>
      <c r="J2039" s="164">
        <f>'Order Form'!N464</f>
        <v>0</v>
      </c>
      <c r="K2039" s="164" t="str">
        <f t="shared" si="133"/>
        <v>F</v>
      </c>
      <c r="L2039" s="164">
        <f>IF('Pricing + Order Summary'!$O$13&gt;=5000,14,IF('Pricing + Order Summary'!$O$13&gt;=3500,15,IF('Pricing + Order Summary'!$O$13&gt;=2500,16,IF('Pricing + Order Summary'!$O$13&gt;=1000,23,21))))</f>
        <v>21</v>
      </c>
      <c r="M2039" s="164" t="str">
        <f t="shared" si="134"/>
        <v>SPR2014-4-0</v>
      </c>
    </row>
    <row r="2040" spans="1:13">
      <c r="A2040" s="167">
        <f>'Order Form'!A465</f>
        <v>100470</v>
      </c>
      <c r="B2040" s="167">
        <f>'Order Form'!A465</f>
        <v>100470</v>
      </c>
      <c r="C2040" s="168">
        <f t="shared" si="132"/>
        <v>100470</v>
      </c>
      <c r="D2040" s="164">
        <f>'Order Form'!$N$2</f>
        <v>0</v>
      </c>
      <c r="E2040" s="165">
        <f>'Order Form'!$N$11</f>
        <v>0</v>
      </c>
      <c r="F2040" s="165" t="str">
        <f>IF(ISBLANK('Order Form'!$N$12),"",'Order Form'!$N$12)</f>
        <v/>
      </c>
      <c r="G2040" s="165">
        <f t="shared" ca="1" si="135"/>
        <v>41493</v>
      </c>
      <c r="H2040" s="166">
        <f>'Order Form'!$N$13</f>
        <v>0</v>
      </c>
      <c r="I2040" s="169">
        <f>'Order Form'!F465</f>
        <v>17</v>
      </c>
      <c r="J2040" s="164">
        <f>'Order Form'!N465</f>
        <v>0</v>
      </c>
      <c r="K2040" s="164" t="str">
        <f t="shared" si="133"/>
        <v>F</v>
      </c>
      <c r="L2040" s="164">
        <f>IF('Pricing + Order Summary'!$O$13&gt;=5000,14,IF('Pricing + Order Summary'!$O$13&gt;=3500,15,IF('Pricing + Order Summary'!$O$13&gt;=2500,16,IF('Pricing + Order Summary'!$O$13&gt;=1000,23,21))))</f>
        <v>21</v>
      </c>
      <c r="M2040" s="164" t="str">
        <f t="shared" si="134"/>
        <v>SPR2014-4-0</v>
      </c>
    </row>
    <row r="2041" spans="1:13">
      <c r="A2041" s="167">
        <f>'Order Form'!A466</f>
        <v>100467</v>
      </c>
      <c r="B2041" s="167">
        <f>'Order Form'!A466</f>
        <v>100467</v>
      </c>
      <c r="C2041" s="168">
        <f t="shared" ref="C2041:C2104" si="136">IF(B2041=0,A2041,B2041)</f>
        <v>100467</v>
      </c>
      <c r="D2041" s="164">
        <f>'Order Form'!$N$2</f>
        <v>0</v>
      </c>
      <c r="E2041" s="165">
        <f>'Order Form'!$N$11</f>
        <v>0</v>
      </c>
      <c r="F2041" s="165" t="str">
        <f>IF(ISBLANK('Order Form'!$N$12),"",'Order Form'!$N$12)</f>
        <v/>
      </c>
      <c r="G2041" s="165">
        <f t="shared" ca="1" si="135"/>
        <v>41493</v>
      </c>
      <c r="H2041" s="166">
        <f>'Order Form'!$N$13</f>
        <v>0</v>
      </c>
      <c r="I2041" s="169">
        <f>'Order Form'!F466</f>
        <v>17</v>
      </c>
      <c r="J2041" s="164">
        <f>'Order Form'!N466</f>
        <v>0</v>
      </c>
      <c r="K2041" s="164" t="str">
        <f t="shared" ref="K2041:K2104" si="137">IF(J2041=0,"F","T")</f>
        <v>F</v>
      </c>
      <c r="L2041" s="164">
        <f>IF('Pricing + Order Summary'!$O$13&gt;=5000,14,IF('Pricing + Order Summary'!$O$13&gt;=3500,15,IF('Pricing + Order Summary'!$O$13&gt;=2500,16,IF('Pricing + Order Summary'!$O$13&gt;=1000,23,21))))</f>
        <v>21</v>
      </c>
      <c r="M2041" s="164" t="str">
        <f t="shared" ref="M2041:M2104" si="138">"SPR2014"&amp;"-4-"&amp;D2041</f>
        <v>SPR2014-4-0</v>
      </c>
    </row>
    <row r="2042" spans="1:13">
      <c r="A2042" s="167">
        <f>'Order Form'!A467</f>
        <v>100469</v>
      </c>
      <c r="B2042" s="167">
        <f>'Order Form'!A467</f>
        <v>100469</v>
      </c>
      <c r="C2042" s="168">
        <f t="shared" si="136"/>
        <v>100469</v>
      </c>
      <c r="D2042" s="164">
        <f>'Order Form'!$N$2</f>
        <v>0</v>
      </c>
      <c r="E2042" s="165">
        <f>'Order Form'!$N$11</f>
        <v>0</v>
      </c>
      <c r="F2042" s="165" t="str">
        <f>IF(ISBLANK('Order Form'!$N$12),"",'Order Form'!$N$12)</f>
        <v/>
      </c>
      <c r="G2042" s="165">
        <f t="shared" ca="1" si="135"/>
        <v>41493</v>
      </c>
      <c r="H2042" s="166">
        <f>'Order Form'!$N$13</f>
        <v>0</v>
      </c>
      <c r="I2042" s="169">
        <f>'Order Form'!F467</f>
        <v>17</v>
      </c>
      <c r="J2042" s="164">
        <f>'Order Form'!N467</f>
        <v>0</v>
      </c>
      <c r="K2042" s="164" t="str">
        <f t="shared" si="137"/>
        <v>F</v>
      </c>
      <c r="L2042" s="164">
        <f>IF('Pricing + Order Summary'!$O$13&gt;=5000,14,IF('Pricing + Order Summary'!$O$13&gt;=3500,15,IF('Pricing + Order Summary'!$O$13&gt;=2500,16,IF('Pricing + Order Summary'!$O$13&gt;=1000,23,21))))</f>
        <v>21</v>
      </c>
      <c r="M2042" s="164" t="str">
        <f t="shared" si="138"/>
        <v>SPR2014-4-0</v>
      </c>
    </row>
    <row r="2043" spans="1:13">
      <c r="A2043" s="167">
        <f>'Order Form'!A468</f>
        <v>100475</v>
      </c>
      <c r="B2043" s="167">
        <f>'Order Form'!A468</f>
        <v>100475</v>
      </c>
      <c r="C2043" s="168">
        <f t="shared" si="136"/>
        <v>100475</v>
      </c>
      <c r="D2043" s="164">
        <f>'Order Form'!$N$2</f>
        <v>0</v>
      </c>
      <c r="E2043" s="165">
        <f>'Order Form'!$N$11</f>
        <v>0</v>
      </c>
      <c r="F2043" s="165" t="str">
        <f>IF(ISBLANK('Order Form'!$N$12),"",'Order Form'!$N$12)</f>
        <v/>
      </c>
      <c r="G2043" s="165">
        <f t="shared" ca="1" si="135"/>
        <v>41493</v>
      </c>
      <c r="H2043" s="166">
        <f>'Order Form'!$N$13</f>
        <v>0</v>
      </c>
      <c r="I2043" s="169">
        <f>'Order Form'!F468</f>
        <v>15</v>
      </c>
      <c r="J2043" s="164">
        <f>'Order Form'!N468</f>
        <v>0</v>
      </c>
      <c r="K2043" s="164" t="str">
        <f t="shared" si="137"/>
        <v>F</v>
      </c>
      <c r="L2043" s="164">
        <f>IF('Pricing + Order Summary'!$O$13&gt;=5000,14,IF('Pricing + Order Summary'!$O$13&gt;=3500,15,IF('Pricing + Order Summary'!$O$13&gt;=2500,16,IF('Pricing + Order Summary'!$O$13&gt;=1000,23,21))))</f>
        <v>21</v>
      </c>
      <c r="M2043" s="164" t="str">
        <f t="shared" si="138"/>
        <v>SPR2014-4-0</v>
      </c>
    </row>
    <row r="2044" spans="1:13">
      <c r="A2044" s="167">
        <f>'Order Form'!A469</f>
        <v>101077</v>
      </c>
      <c r="B2044" s="167">
        <f>'Order Form'!A469</f>
        <v>101077</v>
      </c>
      <c r="C2044" s="168">
        <f t="shared" si="136"/>
        <v>101077</v>
      </c>
      <c r="D2044" s="164">
        <f>'Order Form'!$N$2</f>
        <v>0</v>
      </c>
      <c r="E2044" s="165">
        <f>'Order Form'!$N$11</f>
        <v>0</v>
      </c>
      <c r="F2044" s="165" t="str">
        <f>IF(ISBLANK('Order Form'!$N$12),"",'Order Form'!$N$12)</f>
        <v/>
      </c>
      <c r="G2044" s="165">
        <f t="shared" ca="1" si="135"/>
        <v>41493</v>
      </c>
      <c r="H2044" s="166">
        <f>'Order Form'!$N$13</f>
        <v>0</v>
      </c>
      <c r="I2044" s="169">
        <f>'Order Form'!F469</f>
        <v>15</v>
      </c>
      <c r="J2044" s="164">
        <f>'Order Form'!N469</f>
        <v>0</v>
      </c>
      <c r="K2044" s="164" t="str">
        <f t="shared" si="137"/>
        <v>F</v>
      </c>
      <c r="L2044" s="164">
        <f>IF('Pricing + Order Summary'!$O$13&gt;=5000,14,IF('Pricing + Order Summary'!$O$13&gt;=3500,15,IF('Pricing + Order Summary'!$O$13&gt;=2500,16,IF('Pricing + Order Summary'!$O$13&gt;=1000,23,21))))</f>
        <v>21</v>
      </c>
      <c r="M2044" s="164" t="str">
        <f t="shared" si="138"/>
        <v>SPR2014-4-0</v>
      </c>
    </row>
    <row r="2045" spans="1:13">
      <c r="A2045" s="167">
        <f>'Order Form'!A470</f>
        <v>100473</v>
      </c>
      <c r="B2045" s="167">
        <f>'Order Form'!A470</f>
        <v>100473</v>
      </c>
      <c r="C2045" s="168">
        <f t="shared" si="136"/>
        <v>100473</v>
      </c>
      <c r="D2045" s="164">
        <f>'Order Form'!$N$2</f>
        <v>0</v>
      </c>
      <c r="E2045" s="165">
        <f>'Order Form'!$N$11</f>
        <v>0</v>
      </c>
      <c r="F2045" s="165" t="str">
        <f>IF(ISBLANK('Order Form'!$N$12),"",'Order Form'!$N$12)</f>
        <v/>
      </c>
      <c r="G2045" s="165">
        <f t="shared" ca="1" si="135"/>
        <v>41493</v>
      </c>
      <c r="H2045" s="166">
        <f>'Order Form'!$N$13</f>
        <v>0</v>
      </c>
      <c r="I2045" s="169">
        <f>'Order Form'!F470</f>
        <v>15</v>
      </c>
      <c r="J2045" s="164">
        <f>'Order Form'!N470</f>
        <v>0</v>
      </c>
      <c r="K2045" s="164" t="str">
        <f t="shared" si="137"/>
        <v>F</v>
      </c>
      <c r="L2045" s="164">
        <f>IF('Pricing + Order Summary'!$O$13&gt;=5000,14,IF('Pricing + Order Summary'!$O$13&gt;=3500,15,IF('Pricing + Order Summary'!$O$13&gt;=2500,16,IF('Pricing + Order Summary'!$O$13&gt;=1000,23,21))))</f>
        <v>21</v>
      </c>
      <c r="M2045" s="164" t="str">
        <f t="shared" si="138"/>
        <v>SPR2014-4-0</v>
      </c>
    </row>
    <row r="2046" spans="1:13">
      <c r="A2046" s="167">
        <f>'Order Form'!A471</f>
        <v>101070</v>
      </c>
      <c r="B2046" s="167">
        <f>'Order Form'!A471</f>
        <v>101070</v>
      </c>
      <c r="C2046" s="168">
        <f t="shared" si="136"/>
        <v>101070</v>
      </c>
      <c r="D2046" s="164">
        <f>'Order Form'!$N$2</f>
        <v>0</v>
      </c>
      <c r="E2046" s="165">
        <f>'Order Form'!$N$11</f>
        <v>0</v>
      </c>
      <c r="F2046" s="165" t="str">
        <f>IF(ISBLANK('Order Form'!$N$12),"",'Order Form'!$N$12)</f>
        <v/>
      </c>
      <c r="G2046" s="165">
        <f t="shared" ca="1" si="135"/>
        <v>41493</v>
      </c>
      <c r="H2046" s="166">
        <f>'Order Form'!$N$13</f>
        <v>0</v>
      </c>
      <c r="I2046" s="169">
        <f>'Order Form'!F471</f>
        <v>15</v>
      </c>
      <c r="J2046" s="164">
        <f>'Order Form'!N471</f>
        <v>0</v>
      </c>
      <c r="K2046" s="164" t="str">
        <f t="shared" si="137"/>
        <v>F</v>
      </c>
      <c r="L2046" s="164">
        <f>IF('Pricing + Order Summary'!$O$13&gt;=5000,14,IF('Pricing + Order Summary'!$O$13&gt;=3500,15,IF('Pricing + Order Summary'!$O$13&gt;=2500,16,IF('Pricing + Order Summary'!$O$13&gt;=1000,23,21))))</f>
        <v>21</v>
      </c>
      <c r="M2046" s="164" t="str">
        <f t="shared" si="138"/>
        <v>SPR2014-4-0</v>
      </c>
    </row>
    <row r="2047" spans="1:13">
      <c r="A2047" s="167">
        <f>'Order Form'!A472</f>
        <v>100472</v>
      </c>
      <c r="B2047" s="167">
        <f>'Order Form'!A472</f>
        <v>100472</v>
      </c>
      <c r="C2047" s="168">
        <f t="shared" si="136"/>
        <v>100472</v>
      </c>
      <c r="D2047" s="164">
        <f>'Order Form'!$N$2</f>
        <v>0</v>
      </c>
      <c r="E2047" s="165">
        <f>'Order Form'!$N$11</f>
        <v>0</v>
      </c>
      <c r="F2047" s="165" t="str">
        <f>IF(ISBLANK('Order Form'!$N$12),"",'Order Form'!$N$12)</f>
        <v/>
      </c>
      <c r="G2047" s="165">
        <f t="shared" ca="1" si="135"/>
        <v>41493</v>
      </c>
      <c r="H2047" s="166">
        <f>'Order Form'!$N$13</f>
        <v>0</v>
      </c>
      <c r="I2047" s="169">
        <f>'Order Form'!F472</f>
        <v>15</v>
      </c>
      <c r="J2047" s="164">
        <f>'Order Form'!N472</f>
        <v>0</v>
      </c>
      <c r="K2047" s="164" t="str">
        <f t="shared" si="137"/>
        <v>F</v>
      </c>
      <c r="L2047" s="164">
        <f>IF('Pricing + Order Summary'!$O$13&gt;=5000,14,IF('Pricing + Order Summary'!$O$13&gt;=3500,15,IF('Pricing + Order Summary'!$O$13&gt;=2500,16,IF('Pricing + Order Summary'!$O$13&gt;=1000,23,21))))</f>
        <v>21</v>
      </c>
      <c r="M2047" s="164" t="str">
        <f t="shared" si="138"/>
        <v>SPR2014-4-0</v>
      </c>
    </row>
    <row r="2048" spans="1:13">
      <c r="A2048" s="167">
        <f>'Order Form'!A473</f>
        <v>101129</v>
      </c>
      <c r="B2048" s="167">
        <f>'Order Form'!A473</f>
        <v>101129</v>
      </c>
      <c r="C2048" s="168">
        <f t="shared" si="136"/>
        <v>101129</v>
      </c>
      <c r="D2048" s="164">
        <f>'Order Form'!$N$2</f>
        <v>0</v>
      </c>
      <c r="E2048" s="165">
        <f>'Order Form'!$N$11</f>
        <v>0</v>
      </c>
      <c r="F2048" s="165" t="str">
        <f>IF(ISBLANK('Order Form'!$N$12),"",'Order Form'!$N$12)</f>
        <v/>
      </c>
      <c r="G2048" s="165">
        <f t="shared" ca="1" si="135"/>
        <v>41493</v>
      </c>
      <c r="H2048" s="166">
        <f>'Order Form'!$N$13</f>
        <v>0</v>
      </c>
      <c r="I2048" s="169">
        <f>'Order Form'!F473</f>
        <v>15</v>
      </c>
      <c r="J2048" s="164">
        <f>'Order Form'!N473</f>
        <v>0</v>
      </c>
      <c r="K2048" s="164" t="str">
        <f t="shared" si="137"/>
        <v>F</v>
      </c>
      <c r="L2048" s="164">
        <f>IF('Pricing + Order Summary'!$O$13&gt;=5000,14,IF('Pricing + Order Summary'!$O$13&gt;=3500,15,IF('Pricing + Order Summary'!$O$13&gt;=2500,16,IF('Pricing + Order Summary'!$O$13&gt;=1000,23,21))))</f>
        <v>21</v>
      </c>
      <c r="M2048" s="164" t="str">
        <f t="shared" si="138"/>
        <v>SPR2014-4-0</v>
      </c>
    </row>
    <row r="2049" spans="1:13">
      <c r="A2049" s="167">
        <f>'Order Form'!A474</f>
        <v>105540</v>
      </c>
      <c r="B2049" s="167">
        <f>'Order Form'!A474</f>
        <v>105540</v>
      </c>
      <c r="C2049" s="168">
        <f t="shared" si="136"/>
        <v>105540</v>
      </c>
      <c r="D2049" s="164">
        <f>'Order Form'!$N$2</f>
        <v>0</v>
      </c>
      <c r="E2049" s="165">
        <f>'Order Form'!$N$11</f>
        <v>0</v>
      </c>
      <c r="F2049" s="165" t="str">
        <f>IF(ISBLANK('Order Form'!$N$12),"",'Order Form'!$N$12)</f>
        <v/>
      </c>
      <c r="G2049" s="165">
        <f t="shared" ca="1" si="135"/>
        <v>41493</v>
      </c>
      <c r="H2049" s="166">
        <f>'Order Form'!$N$13</f>
        <v>0</v>
      </c>
      <c r="I2049" s="169">
        <f>'Order Form'!F474</f>
        <v>15</v>
      </c>
      <c r="J2049" s="164">
        <f>'Order Form'!N474</f>
        <v>0</v>
      </c>
      <c r="K2049" s="164" t="str">
        <f t="shared" si="137"/>
        <v>F</v>
      </c>
      <c r="L2049" s="164">
        <f>IF('Pricing + Order Summary'!$O$13&gt;=5000,14,IF('Pricing + Order Summary'!$O$13&gt;=3500,15,IF('Pricing + Order Summary'!$O$13&gt;=2500,16,IF('Pricing + Order Summary'!$O$13&gt;=1000,23,21))))</f>
        <v>21</v>
      </c>
      <c r="M2049" s="164" t="str">
        <f t="shared" si="138"/>
        <v>SPR2014-4-0</v>
      </c>
    </row>
    <row r="2050" spans="1:13">
      <c r="A2050" s="167">
        <f>'Order Form'!A475</f>
        <v>105782</v>
      </c>
      <c r="B2050" s="167">
        <f>'Order Form'!A475</f>
        <v>105782</v>
      </c>
      <c r="C2050" s="168">
        <f t="shared" si="136"/>
        <v>105782</v>
      </c>
      <c r="D2050" s="164">
        <f>'Order Form'!$N$2</f>
        <v>0</v>
      </c>
      <c r="E2050" s="165">
        <f>'Order Form'!$N$11</f>
        <v>0</v>
      </c>
      <c r="F2050" s="165" t="str">
        <f>IF(ISBLANK('Order Form'!$N$12),"",'Order Form'!$N$12)</f>
        <v/>
      </c>
      <c r="G2050" s="165">
        <f t="shared" ref="G2050:G2113" ca="1" si="139">TODAY()</f>
        <v>41493</v>
      </c>
      <c r="H2050" s="166">
        <f>'Order Form'!$N$13</f>
        <v>0</v>
      </c>
      <c r="I2050" s="169">
        <f>'Order Form'!F475</f>
        <v>15</v>
      </c>
      <c r="J2050" s="164">
        <f>'Order Form'!N475</f>
        <v>0</v>
      </c>
      <c r="K2050" s="164" t="str">
        <f t="shared" si="137"/>
        <v>F</v>
      </c>
      <c r="L2050" s="164">
        <f>IF('Pricing + Order Summary'!$O$13&gt;=5000,14,IF('Pricing + Order Summary'!$O$13&gt;=3500,15,IF('Pricing + Order Summary'!$O$13&gt;=2500,16,IF('Pricing + Order Summary'!$O$13&gt;=1000,23,21))))</f>
        <v>21</v>
      </c>
      <c r="M2050" s="164" t="str">
        <f t="shared" si="138"/>
        <v>SPR2014-4-0</v>
      </c>
    </row>
    <row r="2051" spans="1:13">
      <c r="A2051" s="167">
        <f>'Order Form'!A476</f>
        <v>105726</v>
      </c>
      <c r="B2051" s="167">
        <f>'Order Form'!A476</f>
        <v>105726</v>
      </c>
      <c r="C2051" s="168">
        <f t="shared" si="136"/>
        <v>105726</v>
      </c>
      <c r="D2051" s="164">
        <f>'Order Form'!$N$2</f>
        <v>0</v>
      </c>
      <c r="E2051" s="165">
        <f>'Order Form'!$N$11</f>
        <v>0</v>
      </c>
      <c r="F2051" s="165" t="str">
        <f>IF(ISBLANK('Order Form'!$N$12),"",'Order Form'!$N$12)</f>
        <v/>
      </c>
      <c r="G2051" s="165">
        <f t="shared" ca="1" si="139"/>
        <v>41493</v>
      </c>
      <c r="H2051" s="166">
        <f>'Order Form'!$N$13</f>
        <v>0</v>
      </c>
      <c r="I2051" s="169">
        <f>'Order Form'!F476</f>
        <v>15</v>
      </c>
      <c r="J2051" s="164">
        <f>'Order Form'!N476</f>
        <v>0</v>
      </c>
      <c r="K2051" s="164" t="str">
        <f t="shared" si="137"/>
        <v>F</v>
      </c>
      <c r="L2051" s="164">
        <f>IF('Pricing + Order Summary'!$O$13&gt;=5000,14,IF('Pricing + Order Summary'!$O$13&gt;=3500,15,IF('Pricing + Order Summary'!$O$13&gt;=2500,16,IF('Pricing + Order Summary'!$O$13&gt;=1000,23,21))))</f>
        <v>21</v>
      </c>
      <c r="M2051" s="164" t="str">
        <f t="shared" si="138"/>
        <v>SPR2014-4-0</v>
      </c>
    </row>
    <row r="2052" spans="1:13">
      <c r="A2052" s="167">
        <f>'Order Form'!A477</f>
        <v>105727</v>
      </c>
      <c r="B2052" s="167">
        <f>'Order Form'!A477</f>
        <v>105727</v>
      </c>
      <c r="C2052" s="168">
        <f t="shared" si="136"/>
        <v>105727</v>
      </c>
      <c r="D2052" s="164">
        <f>'Order Form'!$N$2</f>
        <v>0</v>
      </c>
      <c r="E2052" s="165">
        <f>'Order Form'!$N$11</f>
        <v>0</v>
      </c>
      <c r="F2052" s="165" t="str">
        <f>IF(ISBLANK('Order Form'!$N$12),"",'Order Form'!$N$12)</f>
        <v/>
      </c>
      <c r="G2052" s="165">
        <f t="shared" ca="1" si="139"/>
        <v>41493</v>
      </c>
      <c r="H2052" s="166">
        <f>'Order Form'!$N$13</f>
        <v>0</v>
      </c>
      <c r="I2052" s="169">
        <f>'Order Form'!F477</f>
        <v>15</v>
      </c>
      <c r="J2052" s="164">
        <f>'Order Form'!N477</f>
        <v>0</v>
      </c>
      <c r="K2052" s="164" t="str">
        <f t="shared" si="137"/>
        <v>F</v>
      </c>
      <c r="L2052" s="164">
        <f>IF('Pricing + Order Summary'!$O$13&gt;=5000,14,IF('Pricing + Order Summary'!$O$13&gt;=3500,15,IF('Pricing + Order Summary'!$O$13&gt;=2500,16,IF('Pricing + Order Summary'!$O$13&gt;=1000,23,21))))</f>
        <v>21</v>
      </c>
      <c r="M2052" s="164" t="str">
        <f t="shared" si="138"/>
        <v>SPR2014-4-0</v>
      </c>
    </row>
    <row r="2053" spans="1:13">
      <c r="A2053" s="167">
        <f>'Order Form'!A478</f>
        <v>101127</v>
      </c>
      <c r="B2053" s="167">
        <f>'Order Form'!A478</f>
        <v>101127</v>
      </c>
      <c r="C2053" s="168">
        <f t="shared" si="136"/>
        <v>101127</v>
      </c>
      <c r="D2053" s="164">
        <f>'Order Form'!$N$2</f>
        <v>0</v>
      </c>
      <c r="E2053" s="165">
        <f>'Order Form'!$N$11</f>
        <v>0</v>
      </c>
      <c r="F2053" s="165" t="str">
        <f>IF(ISBLANK('Order Form'!$N$12),"",'Order Form'!$N$12)</f>
        <v/>
      </c>
      <c r="G2053" s="165">
        <f t="shared" ca="1" si="139"/>
        <v>41493</v>
      </c>
      <c r="H2053" s="166">
        <f>'Order Form'!$N$13</f>
        <v>0</v>
      </c>
      <c r="I2053" s="169">
        <f>'Order Form'!F478</f>
        <v>15</v>
      </c>
      <c r="J2053" s="164">
        <f>'Order Form'!N478</f>
        <v>0</v>
      </c>
      <c r="K2053" s="164" t="str">
        <f t="shared" si="137"/>
        <v>F</v>
      </c>
      <c r="L2053" s="164">
        <f>IF('Pricing + Order Summary'!$O$13&gt;=5000,14,IF('Pricing + Order Summary'!$O$13&gt;=3500,15,IF('Pricing + Order Summary'!$O$13&gt;=2500,16,IF('Pricing + Order Summary'!$O$13&gt;=1000,23,21))))</f>
        <v>21</v>
      </c>
      <c r="M2053" s="164" t="str">
        <f t="shared" si="138"/>
        <v>SPR2014-4-0</v>
      </c>
    </row>
    <row r="2054" spans="1:13">
      <c r="A2054" s="167">
        <f>'Order Form'!A479</f>
        <v>105729</v>
      </c>
      <c r="B2054" s="167">
        <f>'Order Form'!A479</f>
        <v>105729</v>
      </c>
      <c r="C2054" s="168">
        <f t="shared" si="136"/>
        <v>105729</v>
      </c>
      <c r="D2054" s="164">
        <f>'Order Form'!$N$2</f>
        <v>0</v>
      </c>
      <c r="E2054" s="165">
        <f>'Order Form'!$N$11</f>
        <v>0</v>
      </c>
      <c r="F2054" s="165" t="str">
        <f>IF(ISBLANK('Order Form'!$N$12),"",'Order Form'!$N$12)</f>
        <v/>
      </c>
      <c r="G2054" s="165">
        <f t="shared" ca="1" si="139"/>
        <v>41493</v>
      </c>
      <c r="H2054" s="166">
        <f>'Order Form'!$N$13</f>
        <v>0</v>
      </c>
      <c r="I2054" s="169">
        <f>'Order Form'!F479</f>
        <v>15</v>
      </c>
      <c r="J2054" s="164">
        <f>'Order Form'!N479</f>
        <v>0</v>
      </c>
      <c r="K2054" s="164" t="str">
        <f t="shared" si="137"/>
        <v>F</v>
      </c>
      <c r="L2054" s="164">
        <f>IF('Pricing + Order Summary'!$O$13&gt;=5000,14,IF('Pricing + Order Summary'!$O$13&gt;=3500,15,IF('Pricing + Order Summary'!$O$13&gt;=2500,16,IF('Pricing + Order Summary'!$O$13&gt;=1000,23,21))))</f>
        <v>21</v>
      </c>
      <c r="M2054" s="164" t="str">
        <f t="shared" si="138"/>
        <v>SPR2014-4-0</v>
      </c>
    </row>
    <row r="2055" spans="1:13">
      <c r="A2055" s="167">
        <f>'Order Form'!A480</f>
        <v>101128</v>
      </c>
      <c r="B2055" s="167">
        <f>'Order Form'!A480</f>
        <v>101128</v>
      </c>
      <c r="C2055" s="168">
        <f t="shared" si="136"/>
        <v>101128</v>
      </c>
      <c r="D2055" s="164">
        <f>'Order Form'!$N$2</f>
        <v>0</v>
      </c>
      <c r="E2055" s="165">
        <f>'Order Form'!$N$11</f>
        <v>0</v>
      </c>
      <c r="F2055" s="165" t="str">
        <f>IF(ISBLANK('Order Form'!$N$12),"",'Order Form'!$N$12)</f>
        <v/>
      </c>
      <c r="G2055" s="165">
        <f t="shared" ca="1" si="139"/>
        <v>41493</v>
      </c>
      <c r="H2055" s="166">
        <f>'Order Form'!$N$13</f>
        <v>0</v>
      </c>
      <c r="I2055" s="169">
        <f>'Order Form'!F480</f>
        <v>15</v>
      </c>
      <c r="J2055" s="164">
        <f>'Order Form'!N480</f>
        <v>0</v>
      </c>
      <c r="K2055" s="164" t="str">
        <f t="shared" si="137"/>
        <v>F</v>
      </c>
      <c r="L2055" s="164">
        <f>IF('Pricing + Order Summary'!$O$13&gt;=5000,14,IF('Pricing + Order Summary'!$O$13&gt;=3500,15,IF('Pricing + Order Summary'!$O$13&gt;=2500,16,IF('Pricing + Order Summary'!$O$13&gt;=1000,23,21))))</f>
        <v>21</v>
      </c>
      <c r="M2055" s="164" t="str">
        <f t="shared" si="138"/>
        <v>SPR2014-4-0</v>
      </c>
    </row>
    <row r="2056" spans="1:13">
      <c r="A2056" s="167">
        <f>'Order Form'!A481</f>
        <v>101131</v>
      </c>
      <c r="B2056" s="167">
        <f>'Order Form'!A481</f>
        <v>101131</v>
      </c>
      <c r="C2056" s="168">
        <f t="shared" si="136"/>
        <v>101131</v>
      </c>
      <c r="D2056" s="164">
        <f>'Order Form'!$N$2</f>
        <v>0</v>
      </c>
      <c r="E2056" s="165">
        <f>'Order Form'!$N$11</f>
        <v>0</v>
      </c>
      <c r="F2056" s="165" t="str">
        <f>IF(ISBLANK('Order Form'!$N$12),"",'Order Form'!$N$12)</f>
        <v/>
      </c>
      <c r="G2056" s="165">
        <f t="shared" ca="1" si="139"/>
        <v>41493</v>
      </c>
      <c r="H2056" s="166">
        <f>'Order Form'!$N$13</f>
        <v>0</v>
      </c>
      <c r="I2056" s="169">
        <f>'Order Form'!F481</f>
        <v>15</v>
      </c>
      <c r="J2056" s="164">
        <f>'Order Form'!N481</f>
        <v>0</v>
      </c>
      <c r="K2056" s="164" t="str">
        <f t="shared" si="137"/>
        <v>F</v>
      </c>
      <c r="L2056" s="164">
        <f>IF('Pricing + Order Summary'!$O$13&gt;=5000,14,IF('Pricing + Order Summary'!$O$13&gt;=3500,15,IF('Pricing + Order Summary'!$O$13&gt;=2500,16,IF('Pricing + Order Summary'!$O$13&gt;=1000,23,21))))</f>
        <v>21</v>
      </c>
      <c r="M2056" s="164" t="str">
        <f t="shared" si="138"/>
        <v>SPR2014-4-0</v>
      </c>
    </row>
    <row r="2057" spans="1:13">
      <c r="A2057" s="167">
        <f>'Order Form'!A482</f>
        <v>101112</v>
      </c>
      <c r="B2057" s="167">
        <f>'Order Form'!A482</f>
        <v>101112</v>
      </c>
      <c r="C2057" s="168">
        <f t="shared" si="136"/>
        <v>101112</v>
      </c>
      <c r="D2057" s="164">
        <f>'Order Form'!$N$2</f>
        <v>0</v>
      </c>
      <c r="E2057" s="165">
        <f>'Order Form'!$N$11</f>
        <v>0</v>
      </c>
      <c r="F2057" s="165" t="str">
        <f>IF(ISBLANK('Order Form'!$N$12),"",'Order Form'!$N$12)</f>
        <v/>
      </c>
      <c r="G2057" s="165">
        <f t="shared" ca="1" si="139"/>
        <v>41493</v>
      </c>
      <c r="H2057" s="166">
        <f>'Order Form'!$N$13</f>
        <v>0</v>
      </c>
      <c r="I2057" s="169">
        <f>'Order Form'!F482</f>
        <v>15</v>
      </c>
      <c r="J2057" s="164">
        <f>'Order Form'!N482</f>
        <v>0</v>
      </c>
      <c r="K2057" s="164" t="str">
        <f t="shared" si="137"/>
        <v>F</v>
      </c>
      <c r="L2057" s="164">
        <f>IF('Pricing + Order Summary'!$O$13&gt;=5000,14,IF('Pricing + Order Summary'!$O$13&gt;=3500,15,IF('Pricing + Order Summary'!$O$13&gt;=2500,16,IF('Pricing + Order Summary'!$O$13&gt;=1000,23,21))))</f>
        <v>21</v>
      </c>
      <c r="M2057" s="164" t="str">
        <f t="shared" si="138"/>
        <v>SPR2014-4-0</v>
      </c>
    </row>
    <row r="2058" spans="1:13">
      <c r="A2058" s="167">
        <f>'Order Form'!A483</f>
        <v>100471</v>
      </c>
      <c r="B2058" s="167">
        <f>'Order Form'!A483</f>
        <v>100471</v>
      </c>
      <c r="C2058" s="168">
        <f t="shared" si="136"/>
        <v>100471</v>
      </c>
      <c r="D2058" s="164">
        <f>'Order Form'!$N$2</f>
        <v>0</v>
      </c>
      <c r="E2058" s="165">
        <f>'Order Form'!$N$11</f>
        <v>0</v>
      </c>
      <c r="F2058" s="165" t="str">
        <f>IF(ISBLANK('Order Form'!$N$12),"",'Order Form'!$N$12)</f>
        <v/>
      </c>
      <c r="G2058" s="165">
        <f t="shared" ca="1" si="139"/>
        <v>41493</v>
      </c>
      <c r="H2058" s="166">
        <f>'Order Form'!$N$13</f>
        <v>0</v>
      </c>
      <c r="I2058" s="169">
        <f>'Order Form'!F483</f>
        <v>15</v>
      </c>
      <c r="J2058" s="164">
        <f>'Order Form'!N483</f>
        <v>0</v>
      </c>
      <c r="K2058" s="164" t="str">
        <f t="shared" si="137"/>
        <v>F</v>
      </c>
      <c r="L2058" s="164">
        <f>IF('Pricing + Order Summary'!$O$13&gt;=5000,14,IF('Pricing + Order Summary'!$O$13&gt;=3500,15,IF('Pricing + Order Summary'!$O$13&gt;=2500,16,IF('Pricing + Order Summary'!$O$13&gt;=1000,23,21))))</f>
        <v>21</v>
      </c>
      <c r="M2058" s="164" t="str">
        <f t="shared" si="138"/>
        <v>SPR2014-4-0</v>
      </c>
    </row>
    <row r="2059" spans="1:13">
      <c r="A2059" s="167">
        <f>'Order Form'!A484</f>
        <v>101080</v>
      </c>
      <c r="B2059" s="167">
        <f>'Order Form'!A484</f>
        <v>101080</v>
      </c>
      <c r="C2059" s="168">
        <f t="shared" si="136"/>
        <v>101080</v>
      </c>
      <c r="D2059" s="164">
        <f>'Order Form'!$N$2</f>
        <v>0</v>
      </c>
      <c r="E2059" s="165">
        <f>'Order Form'!$N$11</f>
        <v>0</v>
      </c>
      <c r="F2059" s="165" t="str">
        <f>IF(ISBLANK('Order Form'!$N$12),"",'Order Form'!$N$12)</f>
        <v/>
      </c>
      <c r="G2059" s="165">
        <f t="shared" ca="1" si="139"/>
        <v>41493</v>
      </c>
      <c r="H2059" s="166">
        <f>'Order Form'!$N$13</f>
        <v>0</v>
      </c>
      <c r="I2059" s="169">
        <f>'Order Form'!F484</f>
        <v>15</v>
      </c>
      <c r="J2059" s="164">
        <f>'Order Form'!N484</f>
        <v>0</v>
      </c>
      <c r="K2059" s="164" t="str">
        <f t="shared" si="137"/>
        <v>F</v>
      </c>
      <c r="L2059" s="164">
        <f>IF('Pricing + Order Summary'!$O$13&gt;=5000,14,IF('Pricing + Order Summary'!$O$13&gt;=3500,15,IF('Pricing + Order Summary'!$O$13&gt;=2500,16,IF('Pricing + Order Summary'!$O$13&gt;=1000,23,21))))</f>
        <v>21</v>
      </c>
      <c r="M2059" s="164" t="str">
        <f t="shared" si="138"/>
        <v>SPR2014-4-0</v>
      </c>
    </row>
    <row r="2060" spans="1:13">
      <c r="A2060" s="167">
        <f>'Order Form'!A485</f>
        <v>105730</v>
      </c>
      <c r="B2060" s="167">
        <f>'Order Form'!A485</f>
        <v>105730</v>
      </c>
      <c r="C2060" s="168">
        <f t="shared" si="136"/>
        <v>105730</v>
      </c>
      <c r="D2060" s="164">
        <f>'Order Form'!$N$2</f>
        <v>0</v>
      </c>
      <c r="E2060" s="165">
        <f>'Order Form'!$N$11</f>
        <v>0</v>
      </c>
      <c r="F2060" s="165" t="str">
        <f>IF(ISBLANK('Order Form'!$N$12),"",'Order Form'!$N$12)</f>
        <v/>
      </c>
      <c r="G2060" s="165">
        <f t="shared" ca="1" si="139"/>
        <v>41493</v>
      </c>
      <c r="H2060" s="166">
        <f>'Order Form'!$N$13</f>
        <v>0</v>
      </c>
      <c r="I2060" s="169">
        <f>'Order Form'!F485</f>
        <v>15</v>
      </c>
      <c r="J2060" s="164">
        <f>'Order Form'!N485</f>
        <v>0</v>
      </c>
      <c r="K2060" s="164" t="str">
        <f t="shared" si="137"/>
        <v>F</v>
      </c>
      <c r="L2060" s="164">
        <f>IF('Pricing + Order Summary'!$O$13&gt;=5000,14,IF('Pricing + Order Summary'!$O$13&gt;=3500,15,IF('Pricing + Order Summary'!$O$13&gt;=2500,16,IF('Pricing + Order Summary'!$O$13&gt;=1000,23,21))))</f>
        <v>21</v>
      </c>
      <c r="M2060" s="164" t="str">
        <f t="shared" si="138"/>
        <v>SPR2014-4-0</v>
      </c>
    </row>
    <row r="2061" spans="1:13">
      <c r="A2061" s="167">
        <f>'Order Form'!A486</f>
        <v>105663</v>
      </c>
      <c r="B2061" s="167">
        <f>'Order Form'!A486</f>
        <v>105663</v>
      </c>
      <c r="C2061" s="168">
        <f t="shared" si="136"/>
        <v>105663</v>
      </c>
      <c r="D2061" s="164">
        <f>'Order Form'!$N$2</f>
        <v>0</v>
      </c>
      <c r="E2061" s="165">
        <f>'Order Form'!$N$11</f>
        <v>0</v>
      </c>
      <c r="F2061" s="165" t="str">
        <f>IF(ISBLANK('Order Form'!$N$12),"",'Order Form'!$N$12)</f>
        <v/>
      </c>
      <c r="G2061" s="165">
        <f t="shared" ca="1" si="139"/>
        <v>41493</v>
      </c>
      <c r="H2061" s="166">
        <f>'Order Form'!$N$13</f>
        <v>0</v>
      </c>
      <c r="I2061" s="169">
        <f>'Order Form'!F486</f>
        <v>15</v>
      </c>
      <c r="J2061" s="164">
        <f>'Order Form'!N486</f>
        <v>0</v>
      </c>
      <c r="K2061" s="164" t="str">
        <f t="shared" si="137"/>
        <v>F</v>
      </c>
      <c r="L2061" s="164">
        <f>IF('Pricing + Order Summary'!$O$13&gt;=5000,14,IF('Pricing + Order Summary'!$O$13&gt;=3500,15,IF('Pricing + Order Summary'!$O$13&gt;=2500,16,IF('Pricing + Order Summary'!$O$13&gt;=1000,23,21))))</f>
        <v>21</v>
      </c>
      <c r="M2061" s="164" t="str">
        <f t="shared" si="138"/>
        <v>SPR2014-4-0</v>
      </c>
    </row>
    <row r="2062" spans="1:13">
      <c r="A2062" s="167">
        <f>'Order Form'!A487</f>
        <v>105662</v>
      </c>
      <c r="B2062" s="167">
        <f>'Order Form'!A487</f>
        <v>105662</v>
      </c>
      <c r="C2062" s="168">
        <f t="shared" si="136"/>
        <v>105662</v>
      </c>
      <c r="D2062" s="164">
        <f>'Order Form'!$N$2</f>
        <v>0</v>
      </c>
      <c r="E2062" s="165">
        <f>'Order Form'!$N$11</f>
        <v>0</v>
      </c>
      <c r="F2062" s="165" t="str">
        <f>IF(ISBLANK('Order Form'!$N$12),"",'Order Form'!$N$12)</f>
        <v/>
      </c>
      <c r="G2062" s="165">
        <f t="shared" ca="1" si="139"/>
        <v>41493</v>
      </c>
      <c r="H2062" s="166">
        <f>'Order Form'!$N$13</f>
        <v>0</v>
      </c>
      <c r="I2062" s="169">
        <f>'Order Form'!F487</f>
        <v>15</v>
      </c>
      <c r="J2062" s="164">
        <f>'Order Form'!N487</f>
        <v>0</v>
      </c>
      <c r="K2062" s="164" t="str">
        <f t="shared" si="137"/>
        <v>F</v>
      </c>
      <c r="L2062" s="164">
        <f>IF('Pricing + Order Summary'!$O$13&gt;=5000,14,IF('Pricing + Order Summary'!$O$13&gt;=3500,15,IF('Pricing + Order Summary'!$O$13&gt;=2500,16,IF('Pricing + Order Summary'!$O$13&gt;=1000,23,21))))</f>
        <v>21</v>
      </c>
      <c r="M2062" s="164" t="str">
        <f t="shared" si="138"/>
        <v>SPR2014-4-0</v>
      </c>
    </row>
    <row r="2063" spans="1:13">
      <c r="A2063" s="167">
        <f>'Order Form'!A488</f>
        <v>105725</v>
      </c>
      <c r="B2063" s="167">
        <f>'Order Form'!A488</f>
        <v>105725</v>
      </c>
      <c r="C2063" s="168">
        <f t="shared" si="136"/>
        <v>105725</v>
      </c>
      <c r="D2063" s="164">
        <f>'Order Form'!$N$2</f>
        <v>0</v>
      </c>
      <c r="E2063" s="165">
        <f>'Order Form'!$N$11</f>
        <v>0</v>
      </c>
      <c r="F2063" s="165" t="str">
        <f>IF(ISBLANK('Order Form'!$N$12),"",'Order Form'!$N$12)</f>
        <v/>
      </c>
      <c r="G2063" s="165">
        <f t="shared" ca="1" si="139"/>
        <v>41493</v>
      </c>
      <c r="H2063" s="166">
        <f>'Order Form'!$N$13</f>
        <v>0</v>
      </c>
      <c r="I2063" s="169">
        <f>'Order Form'!F488</f>
        <v>17.5</v>
      </c>
      <c r="J2063" s="164">
        <f>'Order Form'!N488</f>
        <v>0</v>
      </c>
      <c r="K2063" s="164" t="str">
        <f t="shared" si="137"/>
        <v>F</v>
      </c>
      <c r="L2063" s="164">
        <f>IF('Pricing + Order Summary'!$O$13&gt;=5000,14,IF('Pricing + Order Summary'!$O$13&gt;=3500,15,IF('Pricing + Order Summary'!$O$13&gt;=2500,16,IF('Pricing + Order Summary'!$O$13&gt;=1000,23,21))))</f>
        <v>21</v>
      </c>
      <c r="M2063" s="164" t="str">
        <f t="shared" si="138"/>
        <v>SPR2014-4-0</v>
      </c>
    </row>
    <row r="2064" spans="1:13">
      <c r="A2064" s="167">
        <f>'Order Form'!A489</f>
        <v>100477</v>
      </c>
      <c r="B2064" s="167">
        <f>'Order Form'!A489</f>
        <v>100477</v>
      </c>
      <c r="C2064" s="168">
        <f t="shared" si="136"/>
        <v>100477</v>
      </c>
      <c r="D2064" s="164">
        <f>'Order Form'!$N$2</f>
        <v>0</v>
      </c>
      <c r="E2064" s="165">
        <f>'Order Form'!$N$11</f>
        <v>0</v>
      </c>
      <c r="F2064" s="165" t="str">
        <f>IF(ISBLANK('Order Form'!$N$12),"",'Order Form'!$N$12)</f>
        <v/>
      </c>
      <c r="G2064" s="165">
        <f t="shared" ca="1" si="139"/>
        <v>41493</v>
      </c>
      <c r="H2064" s="166">
        <f>'Order Form'!$N$13</f>
        <v>0</v>
      </c>
      <c r="I2064" s="169">
        <f>'Order Form'!F489</f>
        <v>17.5</v>
      </c>
      <c r="J2064" s="164">
        <f>'Order Form'!N489</f>
        <v>0</v>
      </c>
      <c r="K2064" s="164" t="str">
        <f t="shared" si="137"/>
        <v>F</v>
      </c>
      <c r="L2064" s="164">
        <f>IF('Pricing + Order Summary'!$O$13&gt;=5000,14,IF('Pricing + Order Summary'!$O$13&gt;=3500,15,IF('Pricing + Order Summary'!$O$13&gt;=2500,16,IF('Pricing + Order Summary'!$O$13&gt;=1000,23,21))))</f>
        <v>21</v>
      </c>
      <c r="M2064" s="164" t="str">
        <f t="shared" si="138"/>
        <v>SPR2014-4-0</v>
      </c>
    </row>
    <row r="2065" spans="1:13">
      <c r="A2065" s="167">
        <f>'Order Form'!A490</f>
        <v>105721</v>
      </c>
      <c r="B2065" s="167">
        <f>'Order Form'!A490</f>
        <v>105721</v>
      </c>
      <c r="C2065" s="168">
        <f t="shared" si="136"/>
        <v>105721</v>
      </c>
      <c r="D2065" s="164">
        <f>'Order Form'!$N$2</f>
        <v>0</v>
      </c>
      <c r="E2065" s="165">
        <f>'Order Form'!$N$11</f>
        <v>0</v>
      </c>
      <c r="F2065" s="165" t="str">
        <f>IF(ISBLANK('Order Form'!$N$12),"",'Order Form'!$N$12)</f>
        <v/>
      </c>
      <c r="G2065" s="165">
        <f t="shared" ca="1" si="139"/>
        <v>41493</v>
      </c>
      <c r="H2065" s="166">
        <f>'Order Form'!$N$13</f>
        <v>0</v>
      </c>
      <c r="I2065" s="169">
        <f>'Order Form'!F490</f>
        <v>16.5</v>
      </c>
      <c r="J2065" s="164">
        <f>'Order Form'!N490</f>
        <v>0</v>
      </c>
      <c r="K2065" s="164" t="str">
        <f t="shared" si="137"/>
        <v>F</v>
      </c>
      <c r="L2065" s="164">
        <f>IF('Pricing + Order Summary'!$O$13&gt;=5000,14,IF('Pricing + Order Summary'!$O$13&gt;=3500,15,IF('Pricing + Order Summary'!$O$13&gt;=2500,16,IF('Pricing + Order Summary'!$O$13&gt;=1000,23,21))))</f>
        <v>21</v>
      </c>
      <c r="M2065" s="164" t="str">
        <f t="shared" si="138"/>
        <v>SPR2014-4-0</v>
      </c>
    </row>
    <row r="2066" spans="1:13">
      <c r="A2066" s="167">
        <f>'Order Form'!A491</f>
        <v>105722</v>
      </c>
      <c r="B2066" s="167">
        <f>'Order Form'!A491</f>
        <v>105722</v>
      </c>
      <c r="C2066" s="168">
        <f t="shared" si="136"/>
        <v>105722</v>
      </c>
      <c r="D2066" s="164">
        <f>'Order Form'!$N$2</f>
        <v>0</v>
      </c>
      <c r="E2066" s="165">
        <f>'Order Form'!$N$11</f>
        <v>0</v>
      </c>
      <c r="F2066" s="165" t="str">
        <f>IF(ISBLANK('Order Form'!$N$12),"",'Order Form'!$N$12)</f>
        <v/>
      </c>
      <c r="G2066" s="165">
        <f t="shared" ca="1" si="139"/>
        <v>41493</v>
      </c>
      <c r="H2066" s="166">
        <f>'Order Form'!$N$13</f>
        <v>0</v>
      </c>
      <c r="I2066" s="169">
        <f>'Order Form'!F491</f>
        <v>16.5</v>
      </c>
      <c r="J2066" s="164">
        <f>'Order Form'!N491</f>
        <v>0</v>
      </c>
      <c r="K2066" s="164" t="str">
        <f t="shared" si="137"/>
        <v>F</v>
      </c>
      <c r="L2066" s="164">
        <f>IF('Pricing + Order Summary'!$O$13&gt;=5000,14,IF('Pricing + Order Summary'!$O$13&gt;=3500,15,IF('Pricing + Order Summary'!$O$13&gt;=2500,16,IF('Pricing + Order Summary'!$O$13&gt;=1000,23,21))))</f>
        <v>21</v>
      </c>
      <c r="M2066" s="164" t="str">
        <f t="shared" si="138"/>
        <v>SPR2014-4-0</v>
      </c>
    </row>
    <row r="2067" spans="1:13">
      <c r="A2067" s="167">
        <f>'Order Form'!A492</f>
        <v>105723</v>
      </c>
      <c r="B2067" s="167">
        <f>'Order Form'!A492</f>
        <v>105723</v>
      </c>
      <c r="C2067" s="168">
        <f t="shared" si="136"/>
        <v>105723</v>
      </c>
      <c r="D2067" s="164">
        <f>'Order Form'!$N$2</f>
        <v>0</v>
      </c>
      <c r="E2067" s="165">
        <f>'Order Form'!$N$11</f>
        <v>0</v>
      </c>
      <c r="F2067" s="165" t="str">
        <f>IF(ISBLANK('Order Form'!$N$12),"",'Order Form'!$N$12)</f>
        <v/>
      </c>
      <c r="G2067" s="165">
        <f t="shared" ca="1" si="139"/>
        <v>41493</v>
      </c>
      <c r="H2067" s="166">
        <f>'Order Form'!$N$13</f>
        <v>0</v>
      </c>
      <c r="I2067" s="169">
        <f>'Order Form'!F492</f>
        <v>16.5</v>
      </c>
      <c r="J2067" s="164">
        <f>'Order Form'!N492</f>
        <v>0</v>
      </c>
      <c r="K2067" s="164" t="str">
        <f t="shared" si="137"/>
        <v>F</v>
      </c>
      <c r="L2067" s="164">
        <f>IF('Pricing + Order Summary'!$O$13&gt;=5000,14,IF('Pricing + Order Summary'!$O$13&gt;=3500,15,IF('Pricing + Order Summary'!$O$13&gt;=2500,16,IF('Pricing + Order Summary'!$O$13&gt;=1000,23,21))))</f>
        <v>21</v>
      </c>
      <c r="M2067" s="164" t="str">
        <f t="shared" si="138"/>
        <v>SPR2014-4-0</v>
      </c>
    </row>
    <row r="2068" spans="1:13">
      <c r="A2068" s="167">
        <f>'Order Form'!A493</f>
        <v>105724</v>
      </c>
      <c r="B2068" s="167">
        <f>'Order Form'!A493</f>
        <v>105724</v>
      </c>
      <c r="C2068" s="168">
        <f t="shared" si="136"/>
        <v>105724</v>
      </c>
      <c r="D2068" s="164">
        <f>'Order Form'!$N$2</f>
        <v>0</v>
      </c>
      <c r="E2068" s="165">
        <f>'Order Form'!$N$11</f>
        <v>0</v>
      </c>
      <c r="F2068" s="165" t="str">
        <f>IF(ISBLANK('Order Form'!$N$12),"",'Order Form'!$N$12)</f>
        <v/>
      </c>
      <c r="G2068" s="165">
        <f t="shared" ca="1" si="139"/>
        <v>41493</v>
      </c>
      <c r="H2068" s="166">
        <f>'Order Form'!$N$13</f>
        <v>0</v>
      </c>
      <c r="I2068" s="169">
        <f>'Order Form'!F493</f>
        <v>16.5</v>
      </c>
      <c r="J2068" s="164">
        <f>'Order Form'!N493</f>
        <v>0</v>
      </c>
      <c r="K2068" s="164" t="str">
        <f t="shared" si="137"/>
        <v>F</v>
      </c>
      <c r="L2068" s="164">
        <f>IF('Pricing + Order Summary'!$O$13&gt;=5000,14,IF('Pricing + Order Summary'!$O$13&gt;=3500,15,IF('Pricing + Order Summary'!$O$13&gt;=2500,16,IF('Pricing + Order Summary'!$O$13&gt;=1000,23,21))))</f>
        <v>21</v>
      </c>
      <c r="M2068" s="164" t="str">
        <f t="shared" si="138"/>
        <v>SPR2014-4-0</v>
      </c>
    </row>
    <row r="2069" spans="1:13">
      <c r="A2069" s="167">
        <f>'Order Form'!A494</f>
        <v>105712</v>
      </c>
      <c r="B2069" s="167">
        <f>'Order Form'!A494</f>
        <v>105712</v>
      </c>
      <c r="C2069" s="168">
        <f t="shared" si="136"/>
        <v>105712</v>
      </c>
      <c r="D2069" s="164">
        <f>'Order Form'!$N$2</f>
        <v>0</v>
      </c>
      <c r="E2069" s="165">
        <f>'Order Form'!$N$11</f>
        <v>0</v>
      </c>
      <c r="F2069" s="165" t="str">
        <f>IF(ISBLANK('Order Form'!$N$12),"",'Order Form'!$N$12)</f>
        <v/>
      </c>
      <c r="G2069" s="165">
        <f t="shared" ca="1" si="139"/>
        <v>41493</v>
      </c>
      <c r="H2069" s="166">
        <f>'Order Form'!$N$13</f>
        <v>0</v>
      </c>
      <c r="I2069" s="169">
        <f>'Order Form'!F494</f>
        <v>16.5</v>
      </c>
      <c r="J2069" s="164">
        <f>'Order Form'!N494</f>
        <v>0</v>
      </c>
      <c r="K2069" s="164" t="str">
        <f t="shared" si="137"/>
        <v>F</v>
      </c>
      <c r="L2069" s="164">
        <f>IF('Pricing + Order Summary'!$O$13&gt;=5000,14,IF('Pricing + Order Summary'!$O$13&gt;=3500,15,IF('Pricing + Order Summary'!$O$13&gt;=2500,16,IF('Pricing + Order Summary'!$O$13&gt;=1000,23,21))))</f>
        <v>21</v>
      </c>
      <c r="M2069" s="164" t="str">
        <f t="shared" si="138"/>
        <v>SPR2014-4-0</v>
      </c>
    </row>
    <row r="2070" spans="1:13">
      <c r="A2070" s="167">
        <f>'Order Form'!A495</f>
        <v>105713</v>
      </c>
      <c r="B2070" s="167">
        <f>'Order Form'!A495</f>
        <v>105713</v>
      </c>
      <c r="C2070" s="168">
        <f t="shared" si="136"/>
        <v>105713</v>
      </c>
      <c r="D2070" s="164">
        <f>'Order Form'!$N$2</f>
        <v>0</v>
      </c>
      <c r="E2070" s="165">
        <f>'Order Form'!$N$11</f>
        <v>0</v>
      </c>
      <c r="F2070" s="165" t="str">
        <f>IF(ISBLANK('Order Form'!$N$12),"",'Order Form'!$N$12)</f>
        <v/>
      </c>
      <c r="G2070" s="165">
        <f t="shared" ca="1" si="139"/>
        <v>41493</v>
      </c>
      <c r="H2070" s="166">
        <f>'Order Form'!$N$13</f>
        <v>0</v>
      </c>
      <c r="I2070" s="169">
        <f>'Order Form'!F495</f>
        <v>16.5</v>
      </c>
      <c r="J2070" s="164">
        <f>'Order Form'!N495</f>
        <v>0</v>
      </c>
      <c r="K2070" s="164" t="str">
        <f t="shared" si="137"/>
        <v>F</v>
      </c>
      <c r="L2070" s="164">
        <f>IF('Pricing + Order Summary'!$O$13&gt;=5000,14,IF('Pricing + Order Summary'!$O$13&gt;=3500,15,IF('Pricing + Order Summary'!$O$13&gt;=2500,16,IF('Pricing + Order Summary'!$O$13&gt;=1000,23,21))))</f>
        <v>21</v>
      </c>
      <c r="M2070" s="164" t="str">
        <f t="shared" si="138"/>
        <v>SPR2014-4-0</v>
      </c>
    </row>
    <row r="2071" spans="1:13">
      <c r="A2071" s="167">
        <f>'Order Form'!A496</f>
        <v>105714</v>
      </c>
      <c r="B2071" s="167">
        <f>'Order Form'!A496</f>
        <v>105714</v>
      </c>
      <c r="C2071" s="168">
        <f t="shared" si="136"/>
        <v>105714</v>
      </c>
      <c r="D2071" s="164">
        <f>'Order Form'!$N$2</f>
        <v>0</v>
      </c>
      <c r="E2071" s="165">
        <f>'Order Form'!$N$11</f>
        <v>0</v>
      </c>
      <c r="F2071" s="165" t="str">
        <f>IF(ISBLANK('Order Form'!$N$12),"",'Order Form'!$N$12)</f>
        <v/>
      </c>
      <c r="G2071" s="165">
        <f t="shared" ca="1" si="139"/>
        <v>41493</v>
      </c>
      <c r="H2071" s="166">
        <f>'Order Form'!$N$13</f>
        <v>0</v>
      </c>
      <c r="I2071" s="169">
        <f>'Order Form'!F496</f>
        <v>16.5</v>
      </c>
      <c r="J2071" s="164">
        <f>'Order Form'!N496</f>
        <v>0</v>
      </c>
      <c r="K2071" s="164" t="str">
        <f t="shared" si="137"/>
        <v>F</v>
      </c>
      <c r="L2071" s="164">
        <f>IF('Pricing + Order Summary'!$O$13&gt;=5000,14,IF('Pricing + Order Summary'!$O$13&gt;=3500,15,IF('Pricing + Order Summary'!$O$13&gt;=2500,16,IF('Pricing + Order Summary'!$O$13&gt;=1000,23,21))))</f>
        <v>21</v>
      </c>
      <c r="M2071" s="164" t="str">
        <f t="shared" si="138"/>
        <v>SPR2014-4-0</v>
      </c>
    </row>
    <row r="2072" spans="1:13">
      <c r="A2072" s="167">
        <f>'Order Form'!A497</f>
        <v>105715</v>
      </c>
      <c r="B2072" s="167">
        <f>'Order Form'!A497</f>
        <v>105715</v>
      </c>
      <c r="C2072" s="168">
        <f t="shared" si="136"/>
        <v>105715</v>
      </c>
      <c r="D2072" s="164">
        <f>'Order Form'!$N$2</f>
        <v>0</v>
      </c>
      <c r="E2072" s="165">
        <f>'Order Form'!$N$11</f>
        <v>0</v>
      </c>
      <c r="F2072" s="165" t="str">
        <f>IF(ISBLANK('Order Form'!$N$12),"",'Order Form'!$N$12)</f>
        <v/>
      </c>
      <c r="G2072" s="165">
        <f t="shared" ca="1" si="139"/>
        <v>41493</v>
      </c>
      <c r="H2072" s="166">
        <f>'Order Form'!$N$13</f>
        <v>0</v>
      </c>
      <c r="I2072" s="169">
        <f>'Order Form'!F497</f>
        <v>16.5</v>
      </c>
      <c r="J2072" s="164">
        <f>'Order Form'!N497</f>
        <v>0</v>
      </c>
      <c r="K2072" s="164" t="str">
        <f t="shared" si="137"/>
        <v>F</v>
      </c>
      <c r="L2072" s="164">
        <f>IF('Pricing + Order Summary'!$O$13&gt;=5000,14,IF('Pricing + Order Summary'!$O$13&gt;=3500,15,IF('Pricing + Order Summary'!$O$13&gt;=2500,16,IF('Pricing + Order Summary'!$O$13&gt;=1000,23,21))))</f>
        <v>21</v>
      </c>
      <c r="M2072" s="164" t="str">
        <f t="shared" si="138"/>
        <v>SPR2014-4-0</v>
      </c>
    </row>
    <row r="2073" spans="1:13">
      <c r="A2073" s="167">
        <f>'Order Form'!A498</f>
        <v>105716</v>
      </c>
      <c r="B2073" s="167">
        <f>'Order Form'!A498</f>
        <v>105716</v>
      </c>
      <c r="C2073" s="168">
        <f t="shared" si="136"/>
        <v>105716</v>
      </c>
      <c r="D2073" s="164">
        <f>'Order Form'!$N$2</f>
        <v>0</v>
      </c>
      <c r="E2073" s="165">
        <f>'Order Form'!$N$11</f>
        <v>0</v>
      </c>
      <c r="F2073" s="165" t="str">
        <f>IF(ISBLANK('Order Form'!$N$12),"",'Order Form'!$N$12)</f>
        <v/>
      </c>
      <c r="G2073" s="165">
        <f t="shared" ca="1" si="139"/>
        <v>41493</v>
      </c>
      <c r="H2073" s="166">
        <f>'Order Form'!$N$13</f>
        <v>0</v>
      </c>
      <c r="I2073" s="169">
        <f>'Order Form'!F498</f>
        <v>16.5</v>
      </c>
      <c r="J2073" s="164">
        <f>'Order Form'!N498</f>
        <v>0</v>
      </c>
      <c r="K2073" s="164" t="str">
        <f t="shared" si="137"/>
        <v>F</v>
      </c>
      <c r="L2073" s="164">
        <f>IF('Pricing + Order Summary'!$O$13&gt;=5000,14,IF('Pricing + Order Summary'!$O$13&gt;=3500,15,IF('Pricing + Order Summary'!$O$13&gt;=2500,16,IF('Pricing + Order Summary'!$O$13&gt;=1000,23,21))))</f>
        <v>21</v>
      </c>
      <c r="M2073" s="164" t="str">
        <f t="shared" si="138"/>
        <v>SPR2014-4-0</v>
      </c>
    </row>
    <row r="2074" spans="1:13">
      <c r="A2074" s="167">
        <f>'Order Form'!A499</f>
        <v>105717</v>
      </c>
      <c r="B2074" s="167">
        <f>'Order Form'!A499</f>
        <v>105717</v>
      </c>
      <c r="C2074" s="168">
        <f t="shared" si="136"/>
        <v>105717</v>
      </c>
      <c r="D2074" s="164">
        <f>'Order Form'!$N$2</f>
        <v>0</v>
      </c>
      <c r="E2074" s="165">
        <f>'Order Form'!$N$11</f>
        <v>0</v>
      </c>
      <c r="F2074" s="165" t="str">
        <f>IF(ISBLANK('Order Form'!$N$12),"",'Order Form'!$N$12)</f>
        <v/>
      </c>
      <c r="G2074" s="165">
        <f t="shared" ca="1" si="139"/>
        <v>41493</v>
      </c>
      <c r="H2074" s="166">
        <f>'Order Form'!$N$13</f>
        <v>0</v>
      </c>
      <c r="I2074" s="169">
        <f>'Order Form'!F499</f>
        <v>16.5</v>
      </c>
      <c r="J2074" s="164">
        <f>'Order Form'!N499</f>
        <v>0</v>
      </c>
      <c r="K2074" s="164" t="str">
        <f t="shared" si="137"/>
        <v>F</v>
      </c>
      <c r="L2074" s="164">
        <f>IF('Pricing + Order Summary'!$O$13&gt;=5000,14,IF('Pricing + Order Summary'!$O$13&gt;=3500,15,IF('Pricing + Order Summary'!$O$13&gt;=2500,16,IF('Pricing + Order Summary'!$O$13&gt;=1000,23,21))))</f>
        <v>21</v>
      </c>
      <c r="M2074" s="164" t="str">
        <f t="shared" si="138"/>
        <v>SPR2014-4-0</v>
      </c>
    </row>
    <row r="2075" spans="1:13">
      <c r="A2075" s="167">
        <f>'Order Form'!A500</f>
        <v>105718</v>
      </c>
      <c r="B2075" s="167">
        <f>'Order Form'!A500</f>
        <v>105718</v>
      </c>
      <c r="C2075" s="168">
        <f t="shared" si="136"/>
        <v>105718</v>
      </c>
      <c r="D2075" s="164">
        <f>'Order Form'!$N$2</f>
        <v>0</v>
      </c>
      <c r="E2075" s="165">
        <f>'Order Form'!$N$11</f>
        <v>0</v>
      </c>
      <c r="F2075" s="165" t="str">
        <f>IF(ISBLANK('Order Form'!$N$12),"",'Order Form'!$N$12)</f>
        <v/>
      </c>
      <c r="G2075" s="165">
        <f t="shared" ca="1" si="139"/>
        <v>41493</v>
      </c>
      <c r="H2075" s="166">
        <f>'Order Form'!$N$13</f>
        <v>0</v>
      </c>
      <c r="I2075" s="169">
        <f>'Order Form'!F500</f>
        <v>16.5</v>
      </c>
      <c r="J2075" s="164">
        <f>'Order Form'!N500</f>
        <v>0</v>
      </c>
      <c r="K2075" s="164" t="str">
        <f t="shared" si="137"/>
        <v>F</v>
      </c>
      <c r="L2075" s="164">
        <f>IF('Pricing + Order Summary'!$O$13&gt;=5000,14,IF('Pricing + Order Summary'!$O$13&gt;=3500,15,IF('Pricing + Order Summary'!$O$13&gt;=2500,16,IF('Pricing + Order Summary'!$O$13&gt;=1000,23,21))))</f>
        <v>21</v>
      </c>
      <c r="M2075" s="164" t="str">
        <f t="shared" si="138"/>
        <v>SPR2014-4-0</v>
      </c>
    </row>
    <row r="2076" spans="1:13">
      <c r="A2076" s="167">
        <f>'Order Form'!A501</f>
        <v>105719</v>
      </c>
      <c r="B2076" s="167">
        <f>'Order Form'!A501</f>
        <v>105719</v>
      </c>
      <c r="C2076" s="168">
        <f t="shared" si="136"/>
        <v>105719</v>
      </c>
      <c r="D2076" s="164">
        <f>'Order Form'!$N$2</f>
        <v>0</v>
      </c>
      <c r="E2076" s="165">
        <f>'Order Form'!$N$11</f>
        <v>0</v>
      </c>
      <c r="F2076" s="165" t="str">
        <f>IF(ISBLANK('Order Form'!$N$12),"",'Order Form'!$N$12)</f>
        <v/>
      </c>
      <c r="G2076" s="165">
        <f t="shared" ca="1" si="139"/>
        <v>41493</v>
      </c>
      <c r="H2076" s="166">
        <f>'Order Form'!$N$13</f>
        <v>0</v>
      </c>
      <c r="I2076" s="169">
        <f>'Order Form'!F501</f>
        <v>16.5</v>
      </c>
      <c r="J2076" s="164">
        <f>'Order Form'!N501</f>
        <v>0</v>
      </c>
      <c r="K2076" s="164" t="str">
        <f t="shared" si="137"/>
        <v>F</v>
      </c>
      <c r="L2076" s="164">
        <f>IF('Pricing + Order Summary'!$O$13&gt;=5000,14,IF('Pricing + Order Summary'!$O$13&gt;=3500,15,IF('Pricing + Order Summary'!$O$13&gt;=2500,16,IF('Pricing + Order Summary'!$O$13&gt;=1000,23,21))))</f>
        <v>21</v>
      </c>
      <c r="M2076" s="164" t="str">
        <f t="shared" si="138"/>
        <v>SPR2014-4-0</v>
      </c>
    </row>
    <row r="2077" spans="1:13">
      <c r="A2077" s="167">
        <f>'Order Form'!A502</f>
        <v>105720</v>
      </c>
      <c r="B2077" s="167">
        <f>'Order Form'!A502</f>
        <v>105720</v>
      </c>
      <c r="C2077" s="168">
        <f t="shared" si="136"/>
        <v>105720</v>
      </c>
      <c r="D2077" s="164">
        <f>'Order Form'!$N$2</f>
        <v>0</v>
      </c>
      <c r="E2077" s="165">
        <f>'Order Form'!$N$11</f>
        <v>0</v>
      </c>
      <c r="F2077" s="165" t="str">
        <f>IF(ISBLANK('Order Form'!$N$12),"",'Order Form'!$N$12)</f>
        <v/>
      </c>
      <c r="G2077" s="165">
        <f t="shared" ca="1" si="139"/>
        <v>41493</v>
      </c>
      <c r="H2077" s="166">
        <f>'Order Form'!$N$13</f>
        <v>0</v>
      </c>
      <c r="I2077" s="169">
        <f>'Order Form'!F502</f>
        <v>16.5</v>
      </c>
      <c r="J2077" s="164">
        <f>'Order Form'!N502</f>
        <v>0</v>
      </c>
      <c r="K2077" s="164" t="str">
        <f t="shared" si="137"/>
        <v>F</v>
      </c>
      <c r="L2077" s="164">
        <f>IF('Pricing + Order Summary'!$O$13&gt;=5000,14,IF('Pricing + Order Summary'!$O$13&gt;=3500,15,IF('Pricing + Order Summary'!$O$13&gt;=2500,16,IF('Pricing + Order Summary'!$O$13&gt;=1000,23,21))))</f>
        <v>21</v>
      </c>
      <c r="M2077" s="164" t="str">
        <f t="shared" si="138"/>
        <v>SPR2014-4-0</v>
      </c>
    </row>
    <row r="2078" spans="1:13">
      <c r="A2078" s="167">
        <f>'Order Form'!A503</f>
        <v>101163</v>
      </c>
      <c r="B2078" s="167">
        <f>'Order Form'!A503</f>
        <v>101163</v>
      </c>
      <c r="C2078" s="168">
        <f t="shared" si="136"/>
        <v>101163</v>
      </c>
      <c r="D2078" s="164">
        <f>'Order Form'!$N$2</f>
        <v>0</v>
      </c>
      <c r="E2078" s="165">
        <f>'Order Form'!$N$11</f>
        <v>0</v>
      </c>
      <c r="F2078" s="165" t="str">
        <f>IF(ISBLANK('Order Form'!$N$12),"",'Order Form'!$N$12)</f>
        <v/>
      </c>
      <c r="G2078" s="165">
        <f t="shared" ca="1" si="139"/>
        <v>41493</v>
      </c>
      <c r="H2078" s="166">
        <f>'Order Form'!$N$13</f>
        <v>0</v>
      </c>
      <c r="I2078" s="169">
        <f>'Order Form'!F503</f>
        <v>16.5</v>
      </c>
      <c r="J2078" s="164">
        <f>'Order Form'!N503</f>
        <v>0</v>
      </c>
      <c r="K2078" s="164" t="str">
        <f t="shared" si="137"/>
        <v>F</v>
      </c>
      <c r="L2078" s="164">
        <f>IF('Pricing + Order Summary'!$O$13&gt;=5000,14,IF('Pricing + Order Summary'!$O$13&gt;=3500,15,IF('Pricing + Order Summary'!$O$13&gt;=2500,16,IF('Pricing + Order Summary'!$O$13&gt;=1000,23,21))))</f>
        <v>21</v>
      </c>
      <c r="M2078" s="164" t="str">
        <f t="shared" si="138"/>
        <v>SPR2014-4-0</v>
      </c>
    </row>
    <row r="2079" spans="1:13">
      <c r="A2079" s="167">
        <f>'Order Form'!A504</f>
        <v>101162</v>
      </c>
      <c r="B2079" s="167">
        <f>'Order Form'!A504</f>
        <v>101162</v>
      </c>
      <c r="C2079" s="168">
        <f t="shared" si="136"/>
        <v>101162</v>
      </c>
      <c r="D2079" s="164">
        <f>'Order Form'!$N$2</f>
        <v>0</v>
      </c>
      <c r="E2079" s="165">
        <f>'Order Form'!$N$11</f>
        <v>0</v>
      </c>
      <c r="F2079" s="165" t="str">
        <f>IF(ISBLANK('Order Form'!$N$12),"",'Order Form'!$N$12)</f>
        <v/>
      </c>
      <c r="G2079" s="165">
        <f t="shared" ca="1" si="139"/>
        <v>41493</v>
      </c>
      <c r="H2079" s="166">
        <f>'Order Form'!$N$13</f>
        <v>0</v>
      </c>
      <c r="I2079" s="169">
        <f>'Order Form'!F504</f>
        <v>16.5</v>
      </c>
      <c r="J2079" s="164">
        <f>'Order Form'!N504</f>
        <v>0</v>
      </c>
      <c r="K2079" s="164" t="str">
        <f t="shared" si="137"/>
        <v>F</v>
      </c>
      <c r="L2079" s="164">
        <f>IF('Pricing + Order Summary'!$O$13&gt;=5000,14,IF('Pricing + Order Summary'!$O$13&gt;=3500,15,IF('Pricing + Order Summary'!$O$13&gt;=2500,16,IF('Pricing + Order Summary'!$O$13&gt;=1000,23,21))))</f>
        <v>21</v>
      </c>
      <c r="M2079" s="164" t="str">
        <f t="shared" si="138"/>
        <v>SPR2014-4-0</v>
      </c>
    </row>
    <row r="2080" spans="1:13">
      <c r="A2080" s="167">
        <f>'Order Form'!A505</f>
        <v>100476</v>
      </c>
      <c r="B2080" s="167">
        <f>'Order Form'!A505</f>
        <v>100476</v>
      </c>
      <c r="C2080" s="168">
        <f t="shared" si="136"/>
        <v>100476</v>
      </c>
      <c r="D2080" s="164">
        <f>'Order Form'!$N$2</f>
        <v>0</v>
      </c>
      <c r="E2080" s="165">
        <f>'Order Form'!$N$11</f>
        <v>0</v>
      </c>
      <c r="F2080" s="165" t="str">
        <f>IF(ISBLANK('Order Form'!$N$12),"",'Order Form'!$N$12)</f>
        <v/>
      </c>
      <c r="G2080" s="165">
        <f t="shared" ca="1" si="139"/>
        <v>41493</v>
      </c>
      <c r="H2080" s="166">
        <f>'Order Form'!$N$13</f>
        <v>0</v>
      </c>
      <c r="I2080" s="169">
        <f>'Order Form'!F505</f>
        <v>16.5</v>
      </c>
      <c r="J2080" s="164">
        <f>'Order Form'!N505</f>
        <v>0</v>
      </c>
      <c r="K2080" s="164" t="str">
        <f t="shared" si="137"/>
        <v>F</v>
      </c>
      <c r="L2080" s="164">
        <f>IF('Pricing + Order Summary'!$O$13&gt;=5000,14,IF('Pricing + Order Summary'!$O$13&gt;=3500,15,IF('Pricing + Order Summary'!$O$13&gt;=2500,16,IF('Pricing + Order Summary'!$O$13&gt;=1000,23,21))))</f>
        <v>21</v>
      </c>
      <c r="M2080" s="164" t="str">
        <f t="shared" si="138"/>
        <v>SPR2014-4-0</v>
      </c>
    </row>
    <row r="2081" spans="1:13">
      <c r="A2081" s="167">
        <f>'Order Form'!A506</f>
        <v>101655</v>
      </c>
      <c r="B2081" s="167">
        <f>'Order Form'!A506</f>
        <v>101655</v>
      </c>
      <c r="C2081" s="168">
        <f t="shared" si="136"/>
        <v>101655</v>
      </c>
      <c r="D2081" s="164">
        <f>'Order Form'!$N$2</f>
        <v>0</v>
      </c>
      <c r="E2081" s="165">
        <f>'Order Form'!$N$11</f>
        <v>0</v>
      </c>
      <c r="F2081" s="165" t="str">
        <f>IF(ISBLANK('Order Form'!$N$12),"",'Order Form'!$N$12)</f>
        <v/>
      </c>
      <c r="G2081" s="165">
        <f t="shared" ca="1" si="139"/>
        <v>41493</v>
      </c>
      <c r="H2081" s="166">
        <f>'Order Form'!$N$13</f>
        <v>0</v>
      </c>
      <c r="I2081" s="169">
        <f>'Order Form'!F506</f>
        <v>21</v>
      </c>
      <c r="J2081" s="164">
        <f>'Order Form'!N506</f>
        <v>0</v>
      </c>
      <c r="K2081" s="164" t="str">
        <f t="shared" si="137"/>
        <v>F</v>
      </c>
      <c r="L2081" s="164">
        <f>IF('Pricing + Order Summary'!$O$13&gt;=5000,14,IF('Pricing + Order Summary'!$O$13&gt;=3500,15,IF('Pricing + Order Summary'!$O$13&gt;=2500,16,IF('Pricing + Order Summary'!$O$13&gt;=1000,23,21))))</f>
        <v>21</v>
      </c>
      <c r="M2081" s="164" t="str">
        <f t="shared" si="138"/>
        <v>SPR2014-4-0</v>
      </c>
    </row>
    <row r="2082" spans="1:13">
      <c r="A2082" s="167">
        <f>'Order Form'!A507</f>
        <v>100183</v>
      </c>
      <c r="B2082" s="167">
        <f>'Order Form'!A507</f>
        <v>100183</v>
      </c>
      <c r="C2082" s="168">
        <f t="shared" si="136"/>
        <v>100183</v>
      </c>
      <c r="D2082" s="164">
        <f>'Order Form'!$N$2</f>
        <v>0</v>
      </c>
      <c r="E2082" s="165">
        <f>'Order Form'!$N$11</f>
        <v>0</v>
      </c>
      <c r="F2082" s="165" t="str">
        <f>IF(ISBLANK('Order Form'!$N$12),"",'Order Form'!$N$12)</f>
        <v/>
      </c>
      <c r="G2082" s="165">
        <f t="shared" ca="1" si="139"/>
        <v>41493</v>
      </c>
      <c r="H2082" s="166">
        <f>'Order Form'!$N$13</f>
        <v>0</v>
      </c>
      <c r="I2082" s="169">
        <f>'Order Form'!F507</f>
        <v>21</v>
      </c>
      <c r="J2082" s="164">
        <f>'Order Form'!N507</f>
        <v>0</v>
      </c>
      <c r="K2082" s="164" t="str">
        <f t="shared" si="137"/>
        <v>F</v>
      </c>
      <c r="L2082" s="164">
        <f>IF('Pricing + Order Summary'!$O$13&gt;=5000,14,IF('Pricing + Order Summary'!$O$13&gt;=3500,15,IF('Pricing + Order Summary'!$O$13&gt;=2500,16,IF('Pricing + Order Summary'!$O$13&gt;=1000,23,21))))</f>
        <v>21</v>
      </c>
      <c r="M2082" s="164" t="str">
        <f t="shared" si="138"/>
        <v>SPR2014-4-0</v>
      </c>
    </row>
    <row r="2083" spans="1:13">
      <c r="A2083" s="167">
        <f>'Order Form'!A508</f>
        <v>100276</v>
      </c>
      <c r="B2083" s="167">
        <f>'Order Form'!A508</f>
        <v>100276</v>
      </c>
      <c r="C2083" s="168">
        <f t="shared" si="136"/>
        <v>100276</v>
      </c>
      <c r="D2083" s="164">
        <f>'Order Form'!$N$2</f>
        <v>0</v>
      </c>
      <c r="E2083" s="165">
        <f>'Order Form'!$N$11</f>
        <v>0</v>
      </c>
      <c r="F2083" s="165" t="str">
        <f>IF(ISBLANK('Order Form'!$N$12),"",'Order Form'!$N$12)</f>
        <v/>
      </c>
      <c r="G2083" s="165">
        <f t="shared" ca="1" si="139"/>
        <v>41493</v>
      </c>
      <c r="H2083" s="166">
        <f>'Order Form'!$N$13</f>
        <v>0</v>
      </c>
      <c r="I2083" s="169">
        <f>'Order Form'!F508</f>
        <v>21</v>
      </c>
      <c r="J2083" s="164">
        <f>'Order Form'!N508</f>
        <v>0</v>
      </c>
      <c r="K2083" s="164" t="str">
        <f t="shared" si="137"/>
        <v>F</v>
      </c>
      <c r="L2083" s="164">
        <f>IF('Pricing + Order Summary'!$O$13&gt;=5000,14,IF('Pricing + Order Summary'!$O$13&gt;=3500,15,IF('Pricing + Order Summary'!$O$13&gt;=2500,16,IF('Pricing + Order Summary'!$O$13&gt;=1000,23,21))))</f>
        <v>21</v>
      </c>
      <c r="M2083" s="164" t="str">
        <f t="shared" si="138"/>
        <v>SPR2014-4-0</v>
      </c>
    </row>
    <row r="2084" spans="1:13">
      <c r="A2084" s="167">
        <f>'Order Form'!A509</f>
        <v>100277</v>
      </c>
      <c r="B2084" s="167">
        <f>'Order Form'!A509</f>
        <v>100277</v>
      </c>
      <c r="C2084" s="168">
        <f t="shared" si="136"/>
        <v>100277</v>
      </c>
      <c r="D2084" s="164">
        <f>'Order Form'!$N$2</f>
        <v>0</v>
      </c>
      <c r="E2084" s="165">
        <f>'Order Form'!$N$11</f>
        <v>0</v>
      </c>
      <c r="F2084" s="165" t="str">
        <f>IF(ISBLANK('Order Form'!$N$12),"",'Order Form'!$N$12)</f>
        <v/>
      </c>
      <c r="G2084" s="165">
        <f t="shared" ca="1" si="139"/>
        <v>41493</v>
      </c>
      <c r="H2084" s="166">
        <f>'Order Form'!$N$13</f>
        <v>0</v>
      </c>
      <c r="I2084" s="169">
        <f>'Order Form'!F509</f>
        <v>21</v>
      </c>
      <c r="J2084" s="164">
        <f>'Order Form'!N509</f>
        <v>0</v>
      </c>
      <c r="K2084" s="164" t="str">
        <f t="shared" si="137"/>
        <v>F</v>
      </c>
      <c r="L2084" s="164">
        <f>IF('Pricing + Order Summary'!$O$13&gt;=5000,14,IF('Pricing + Order Summary'!$O$13&gt;=3500,15,IF('Pricing + Order Summary'!$O$13&gt;=2500,16,IF('Pricing + Order Summary'!$O$13&gt;=1000,23,21))))</f>
        <v>21</v>
      </c>
      <c r="M2084" s="164" t="str">
        <f t="shared" si="138"/>
        <v>SPR2014-4-0</v>
      </c>
    </row>
    <row r="2085" spans="1:13">
      <c r="A2085" s="167">
        <f>'Order Form'!A510</f>
        <v>100182</v>
      </c>
      <c r="B2085" s="167">
        <f>'Order Form'!A510</f>
        <v>100182</v>
      </c>
      <c r="C2085" s="168">
        <f t="shared" si="136"/>
        <v>100182</v>
      </c>
      <c r="D2085" s="164">
        <f>'Order Form'!$N$2</f>
        <v>0</v>
      </c>
      <c r="E2085" s="165">
        <f>'Order Form'!$N$11</f>
        <v>0</v>
      </c>
      <c r="F2085" s="165" t="str">
        <f>IF(ISBLANK('Order Form'!$N$12),"",'Order Form'!$N$12)</f>
        <v/>
      </c>
      <c r="G2085" s="165">
        <f t="shared" ca="1" si="139"/>
        <v>41493</v>
      </c>
      <c r="H2085" s="166">
        <f>'Order Form'!$N$13</f>
        <v>0</v>
      </c>
      <c r="I2085" s="169">
        <f>'Order Form'!F510</f>
        <v>21</v>
      </c>
      <c r="J2085" s="164">
        <f>'Order Form'!N510</f>
        <v>0</v>
      </c>
      <c r="K2085" s="164" t="str">
        <f t="shared" si="137"/>
        <v>F</v>
      </c>
      <c r="L2085" s="164">
        <f>IF('Pricing + Order Summary'!$O$13&gt;=5000,14,IF('Pricing + Order Summary'!$O$13&gt;=3500,15,IF('Pricing + Order Summary'!$O$13&gt;=2500,16,IF('Pricing + Order Summary'!$O$13&gt;=1000,23,21))))</f>
        <v>21</v>
      </c>
      <c r="M2085" s="164" t="str">
        <f t="shared" si="138"/>
        <v>SPR2014-4-0</v>
      </c>
    </row>
    <row r="2086" spans="1:13">
      <c r="A2086" s="167">
        <f>'Order Form'!A511</f>
        <v>101304</v>
      </c>
      <c r="B2086" s="167">
        <f>'Order Form'!A511</f>
        <v>101304</v>
      </c>
      <c r="C2086" s="168">
        <f t="shared" si="136"/>
        <v>101304</v>
      </c>
      <c r="D2086" s="164">
        <f>'Order Form'!$N$2</f>
        <v>0</v>
      </c>
      <c r="E2086" s="165">
        <f>'Order Form'!$N$11</f>
        <v>0</v>
      </c>
      <c r="F2086" s="165" t="str">
        <f>IF(ISBLANK('Order Form'!$N$12),"",'Order Form'!$N$12)</f>
        <v/>
      </c>
      <c r="G2086" s="165">
        <f t="shared" ca="1" si="139"/>
        <v>41493</v>
      </c>
      <c r="H2086" s="166">
        <f>'Order Form'!$N$13</f>
        <v>0</v>
      </c>
      <c r="I2086" s="169">
        <f>'Order Form'!F511</f>
        <v>21</v>
      </c>
      <c r="J2086" s="164">
        <f>'Order Form'!N511</f>
        <v>0</v>
      </c>
      <c r="K2086" s="164" t="str">
        <f t="shared" si="137"/>
        <v>F</v>
      </c>
      <c r="L2086" s="164">
        <f>IF('Pricing + Order Summary'!$O$13&gt;=5000,14,IF('Pricing + Order Summary'!$O$13&gt;=3500,15,IF('Pricing + Order Summary'!$O$13&gt;=2500,16,IF('Pricing + Order Summary'!$O$13&gt;=1000,23,21))))</f>
        <v>21</v>
      </c>
      <c r="M2086" s="164" t="str">
        <f t="shared" si="138"/>
        <v>SPR2014-4-0</v>
      </c>
    </row>
    <row r="2087" spans="1:13">
      <c r="A2087" s="167">
        <f>'Order Form'!A512</f>
        <v>101305</v>
      </c>
      <c r="B2087" s="167">
        <f>'Order Form'!A512</f>
        <v>101305</v>
      </c>
      <c r="C2087" s="168">
        <f t="shared" si="136"/>
        <v>101305</v>
      </c>
      <c r="D2087" s="164">
        <f>'Order Form'!$N$2</f>
        <v>0</v>
      </c>
      <c r="E2087" s="165">
        <f>'Order Form'!$N$11</f>
        <v>0</v>
      </c>
      <c r="F2087" s="165" t="str">
        <f>IF(ISBLANK('Order Form'!$N$12),"",'Order Form'!$N$12)</f>
        <v/>
      </c>
      <c r="G2087" s="165">
        <f t="shared" ca="1" si="139"/>
        <v>41493</v>
      </c>
      <c r="H2087" s="166">
        <f>'Order Form'!$N$13</f>
        <v>0</v>
      </c>
      <c r="I2087" s="169">
        <f>'Order Form'!F512</f>
        <v>21</v>
      </c>
      <c r="J2087" s="164">
        <f>'Order Form'!N512</f>
        <v>0</v>
      </c>
      <c r="K2087" s="164" t="str">
        <f t="shared" si="137"/>
        <v>F</v>
      </c>
      <c r="L2087" s="164">
        <f>IF('Pricing + Order Summary'!$O$13&gt;=5000,14,IF('Pricing + Order Summary'!$O$13&gt;=3500,15,IF('Pricing + Order Summary'!$O$13&gt;=2500,16,IF('Pricing + Order Summary'!$O$13&gt;=1000,23,21))))</f>
        <v>21</v>
      </c>
      <c r="M2087" s="164" t="str">
        <f t="shared" si="138"/>
        <v>SPR2014-4-0</v>
      </c>
    </row>
    <row r="2088" spans="1:13">
      <c r="A2088" s="167">
        <f>'Order Form'!A513</f>
        <v>101306</v>
      </c>
      <c r="B2088" s="167">
        <f>'Order Form'!A513</f>
        <v>101306</v>
      </c>
      <c r="C2088" s="168">
        <f t="shared" si="136"/>
        <v>101306</v>
      </c>
      <c r="D2088" s="164">
        <f>'Order Form'!$N$2</f>
        <v>0</v>
      </c>
      <c r="E2088" s="165">
        <f>'Order Form'!$N$11</f>
        <v>0</v>
      </c>
      <c r="F2088" s="165" t="str">
        <f>IF(ISBLANK('Order Form'!$N$12),"",'Order Form'!$N$12)</f>
        <v/>
      </c>
      <c r="G2088" s="165">
        <f t="shared" ca="1" si="139"/>
        <v>41493</v>
      </c>
      <c r="H2088" s="166">
        <f>'Order Form'!$N$13</f>
        <v>0</v>
      </c>
      <c r="I2088" s="169">
        <f>'Order Form'!F513</f>
        <v>21</v>
      </c>
      <c r="J2088" s="164">
        <f>'Order Form'!N513</f>
        <v>0</v>
      </c>
      <c r="K2088" s="164" t="str">
        <f t="shared" si="137"/>
        <v>F</v>
      </c>
      <c r="L2088" s="164">
        <f>IF('Pricing + Order Summary'!$O$13&gt;=5000,14,IF('Pricing + Order Summary'!$O$13&gt;=3500,15,IF('Pricing + Order Summary'!$O$13&gt;=2500,16,IF('Pricing + Order Summary'!$O$13&gt;=1000,23,21))))</f>
        <v>21</v>
      </c>
      <c r="M2088" s="164" t="str">
        <f t="shared" si="138"/>
        <v>SPR2014-4-0</v>
      </c>
    </row>
    <row r="2089" spans="1:13">
      <c r="A2089" s="167">
        <f>'Order Form'!A514</f>
        <v>105639</v>
      </c>
      <c r="B2089" s="167">
        <f>'Order Form'!A514</f>
        <v>105639</v>
      </c>
      <c r="C2089" s="168">
        <f t="shared" si="136"/>
        <v>105639</v>
      </c>
      <c r="D2089" s="164">
        <f>'Order Form'!$N$2</f>
        <v>0</v>
      </c>
      <c r="E2089" s="165">
        <f>'Order Form'!$N$11</f>
        <v>0</v>
      </c>
      <c r="F2089" s="165" t="str">
        <f>IF(ISBLANK('Order Form'!$N$12),"",'Order Form'!$N$12)</f>
        <v/>
      </c>
      <c r="G2089" s="165">
        <f t="shared" ca="1" si="139"/>
        <v>41493</v>
      </c>
      <c r="H2089" s="166">
        <f>'Order Form'!$N$13</f>
        <v>0</v>
      </c>
      <c r="I2089" s="169">
        <f>'Order Form'!F514</f>
        <v>9.18</v>
      </c>
      <c r="J2089" s="164">
        <f>'Order Form'!N514</f>
        <v>0</v>
      </c>
      <c r="K2089" s="164" t="str">
        <f t="shared" si="137"/>
        <v>F</v>
      </c>
      <c r="L2089" s="164">
        <f>IF('Pricing + Order Summary'!$O$13&gt;=5000,14,IF('Pricing + Order Summary'!$O$13&gt;=3500,15,IF('Pricing + Order Summary'!$O$13&gt;=2500,16,IF('Pricing + Order Summary'!$O$13&gt;=1000,23,21))))</f>
        <v>21</v>
      </c>
      <c r="M2089" s="164" t="str">
        <f t="shared" si="138"/>
        <v>SPR2014-4-0</v>
      </c>
    </row>
    <row r="2090" spans="1:13">
      <c r="A2090" s="167">
        <f>'Order Form'!A515</f>
        <v>105635</v>
      </c>
      <c r="B2090" s="167">
        <f>'Order Form'!A515</f>
        <v>105635</v>
      </c>
      <c r="C2090" s="168">
        <f t="shared" si="136"/>
        <v>105635</v>
      </c>
      <c r="D2090" s="164">
        <f>'Order Form'!$N$2</f>
        <v>0</v>
      </c>
      <c r="E2090" s="165">
        <f>'Order Form'!$N$11</f>
        <v>0</v>
      </c>
      <c r="F2090" s="165" t="str">
        <f>IF(ISBLANK('Order Form'!$N$12),"",'Order Form'!$N$12)</f>
        <v/>
      </c>
      <c r="G2090" s="165">
        <f t="shared" ca="1" si="139"/>
        <v>41493</v>
      </c>
      <c r="H2090" s="166">
        <f>'Order Form'!$N$13</f>
        <v>0</v>
      </c>
      <c r="I2090" s="169">
        <f>'Order Form'!F515</f>
        <v>9.18</v>
      </c>
      <c r="J2090" s="164">
        <f>'Order Form'!N515</f>
        <v>0</v>
      </c>
      <c r="K2090" s="164" t="str">
        <f t="shared" si="137"/>
        <v>F</v>
      </c>
      <c r="L2090" s="164">
        <f>IF('Pricing + Order Summary'!$O$13&gt;=5000,14,IF('Pricing + Order Summary'!$O$13&gt;=3500,15,IF('Pricing + Order Summary'!$O$13&gt;=2500,16,IF('Pricing + Order Summary'!$O$13&gt;=1000,23,21))))</f>
        <v>21</v>
      </c>
      <c r="M2090" s="164" t="str">
        <f t="shared" si="138"/>
        <v>SPR2014-4-0</v>
      </c>
    </row>
    <row r="2091" spans="1:13">
      <c r="A2091" s="167">
        <f>'Order Form'!A516</f>
        <v>105770</v>
      </c>
      <c r="B2091" s="167">
        <f>'Order Form'!A516</f>
        <v>105770</v>
      </c>
      <c r="C2091" s="168">
        <f t="shared" si="136"/>
        <v>105770</v>
      </c>
      <c r="D2091" s="164">
        <f>'Order Form'!$N$2</f>
        <v>0</v>
      </c>
      <c r="E2091" s="165">
        <f>'Order Form'!$N$11</f>
        <v>0</v>
      </c>
      <c r="F2091" s="165" t="str">
        <f>IF(ISBLANK('Order Form'!$N$12),"",'Order Form'!$N$12)</f>
        <v/>
      </c>
      <c r="G2091" s="165">
        <f t="shared" ca="1" si="139"/>
        <v>41493</v>
      </c>
      <c r="H2091" s="166">
        <f>'Order Form'!$N$13</f>
        <v>0</v>
      </c>
      <c r="I2091" s="169">
        <f>'Order Form'!F516</f>
        <v>9.18</v>
      </c>
      <c r="J2091" s="164">
        <f>'Order Form'!N516</f>
        <v>0</v>
      </c>
      <c r="K2091" s="164" t="str">
        <f t="shared" si="137"/>
        <v>F</v>
      </c>
      <c r="L2091" s="164">
        <f>IF('Pricing + Order Summary'!$O$13&gt;=5000,14,IF('Pricing + Order Summary'!$O$13&gt;=3500,15,IF('Pricing + Order Summary'!$O$13&gt;=2500,16,IF('Pricing + Order Summary'!$O$13&gt;=1000,23,21))))</f>
        <v>21</v>
      </c>
      <c r="M2091" s="164" t="str">
        <f t="shared" si="138"/>
        <v>SPR2014-4-0</v>
      </c>
    </row>
    <row r="2092" spans="1:13">
      <c r="A2092" s="167">
        <f>'Order Form'!A517</f>
        <v>101401</v>
      </c>
      <c r="B2092" s="167">
        <f>'Order Form'!A517</f>
        <v>101401</v>
      </c>
      <c r="C2092" s="168">
        <f t="shared" si="136"/>
        <v>101401</v>
      </c>
      <c r="D2092" s="164">
        <f>'Order Form'!$N$2</f>
        <v>0</v>
      </c>
      <c r="E2092" s="165">
        <f>'Order Form'!$N$11</f>
        <v>0</v>
      </c>
      <c r="F2092" s="165" t="str">
        <f>IF(ISBLANK('Order Form'!$N$12),"",'Order Form'!$N$12)</f>
        <v/>
      </c>
      <c r="G2092" s="165">
        <f t="shared" ca="1" si="139"/>
        <v>41493</v>
      </c>
      <c r="H2092" s="166">
        <f>'Order Form'!$N$13</f>
        <v>0</v>
      </c>
      <c r="I2092" s="169">
        <f>'Order Form'!F517</f>
        <v>9.18</v>
      </c>
      <c r="J2092" s="164">
        <f>'Order Form'!N517</f>
        <v>0</v>
      </c>
      <c r="K2092" s="164" t="str">
        <f t="shared" si="137"/>
        <v>F</v>
      </c>
      <c r="L2092" s="164">
        <f>IF('Pricing + Order Summary'!$O$13&gt;=5000,14,IF('Pricing + Order Summary'!$O$13&gt;=3500,15,IF('Pricing + Order Summary'!$O$13&gt;=2500,16,IF('Pricing + Order Summary'!$O$13&gt;=1000,23,21))))</f>
        <v>21</v>
      </c>
      <c r="M2092" s="164" t="str">
        <f t="shared" si="138"/>
        <v>SPR2014-4-0</v>
      </c>
    </row>
    <row r="2093" spans="1:13">
      <c r="A2093" s="167">
        <f>'Order Form'!A518</f>
        <v>105634</v>
      </c>
      <c r="B2093" s="167">
        <f>'Order Form'!A518</f>
        <v>105634</v>
      </c>
      <c r="C2093" s="168">
        <f t="shared" si="136"/>
        <v>105634</v>
      </c>
      <c r="D2093" s="164">
        <f>'Order Form'!$N$2</f>
        <v>0</v>
      </c>
      <c r="E2093" s="165">
        <f>'Order Form'!$N$11</f>
        <v>0</v>
      </c>
      <c r="F2093" s="165" t="str">
        <f>IF(ISBLANK('Order Form'!$N$12),"",'Order Form'!$N$12)</f>
        <v/>
      </c>
      <c r="G2093" s="165">
        <f t="shared" ca="1" si="139"/>
        <v>41493</v>
      </c>
      <c r="H2093" s="166">
        <f>'Order Form'!$N$13</f>
        <v>0</v>
      </c>
      <c r="I2093" s="169">
        <f>'Order Form'!F518</f>
        <v>9.18</v>
      </c>
      <c r="J2093" s="164">
        <f>'Order Form'!N518</f>
        <v>0</v>
      </c>
      <c r="K2093" s="164" t="str">
        <f t="shared" si="137"/>
        <v>F</v>
      </c>
      <c r="L2093" s="164">
        <f>IF('Pricing + Order Summary'!$O$13&gt;=5000,14,IF('Pricing + Order Summary'!$O$13&gt;=3500,15,IF('Pricing + Order Summary'!$O$13&gt;=2500,16,IF('Pricing + Order Summary'!$O$13&gt;=1000,23,21))))</f>
        <v>21</v>
      </c>
      <c r="M2093" s="164" t="str">
        <f t="shared" si="138"/>
        <v>SPR2014-4-0</v>
      </c>
    </row>
    <row r="2094" spans="1:13">
      <c r="A2094" s="167">
        <f>'Order Form'!A519</f>
        <v>105637</v>
      </c>
      <c r="B2094" s="167">
        <f>'Order Form'!A519</f>
        <v>105637</v>
      </c>
      <c r="C2094" s="168">
        <f t="shared" si="136"/>
        <v>105637</v>
      </c>
      <c r="D2094" s="164">
        <f>'Order Form'!$N$2</f>
        <v>0</v>
      </c>
      <c r="E2094" s="165">
        <f>'Order Form'!$N$11</f>
        <v>0</v>
      </c>
      <c r="F2094" s="165" t="str">
        <f>IF(ISBLANK('Order Form'!$N$12),"",'Order Form'!$N$12)</f>
        <v/>
      </c>
      <c r="G2094" s="165">
        <f t="shared" ca="1" si="139"/>
        <v>41493</v>
      </c>
      <c r="H2094" s="166">
        <f>'Order Form'!$N$13</f>
        <v>0</v>
      </c>
      <c r="I2094" s="169">
        <f>'Order Form'!F519</f>
        <v>9.18</v>
      </c>
      <c r="J2094" s="164">
        <f>'Order Form'!N519</f>
        <v>0</v>
      </c>
      <c r="K2094" s="164" t="str">
        <f t="shared" si="137"/>
        <v>F</v>
      </c>
      <c r="L2094" s="164">
        <f>IF('Pricing + Order Summary'!$O$13&gt;=5000,14,IF('Pricing + Order Summary'!$O$13&gt;=3500,15,IF('Pricing + Order Summary'!$O$13&gt;=2500,16,IF('Pricing + Order Summary'!$O$13&gt;=1000,23,21))))</f>
        <v>21</v>
      </c>
      <c r="M2094" s="164" t="str">
        <f t="shared" si="138"/>
        <v>SPR2014-4-0</v>
      </c>
    </row>
    <row r="2095" spans="1:13">
      <c r="A2095" s="167">
        <f>'Order Form'!A520</f>
        <v>101414</v>
      </c>
      <c r="B2095" s="167">
        <f>'Order Form'!A520</f>
        <v>101414</v>
      </c>
      <c r="C2095" s="168">
        <f t="shared" si="136"/>
        <v>101414</v>
      </c>
      <c r="D2095" s="164">
        <f>'Order Form'!$N$2</f>
        <v>0</v>
      </c>
      <c r="E2095" s="165">
        <f>'Order Form'!$N$11</f>
        <v>0</v>
      </c>
      <c r="F2095" s="165" t="str">
        <f>IF(ISBLANK('Order Form'!$N$12),"",'Order Form'!$N$12)</f>
        <v/>
      </c>
      <c r="G2095" s="165">
        <f t="shared" ca="1" si="139"/>
        <v>41493</v>
      </c>
      <c r="H2095" s="166">
        <f>'Order Form'!$N$13</f>
        <v>0</v>
      </c>
      <c r="I2095" s="169">
        <f>'Order Form'!F520</f>
        <v>9.18</v>
      </c>
      <c r="J2095" s="164">
        <f>'Order Form'!N520</f>
        <v>0</v>
      </c>
      <c r="K2095" s="164" t="str">
        <f t="shared" si="137"/>
        <v>F</v>
      </c>
      <c r="L2095" s="164">
        <f>IF('Pricing + Order Summary'!$O$13&gt;=5000,14,IF('Pricing + Order Summary'!$O$13&gt;=3500,15,IF('Pricing + Order Summary'!$O$13&gt;=2500,16,IF('Pricing + Order Summary'!$O$13&gt;=1000,23,21))))</f>
        <v>21</v>
      </c>
      <c r="M2095" s="164" t="str">
        <f t="shared" si="138"/>
        <v>SPR2014-4-0</v>
      </c>
    </row>
    <row r="2096" spans="1:13">
      <c r="A2096" s="167">
        <f>'Order Form'!A521</f>
        <v>100294</v>
      </c>
      <c r="B2096" s="167">
        <f>'Order Form'!A521</f>
        <v>100294</v>
      </c>
      <c r="C2096" s="168">
        <f t="shared" si="136"/>
        <v>100294</v>
      </c>
      <c r="D2096" s="164">
        <f>'Order Form'!$N$2</f>
        <v>0</v>
      </c>
      <c r="E2096" s="165">
        <f>'Order Form'!$N$11</f>
        <v>0</v>
      </c>
      <c r="F2096" s="165" t="str">
        <f>IF(ISBLANK('Order Form'!$N$12),"",'Order Form'!$N$12)</f>
        <v/>
      </c>
      <c r="G2096" s="165">
        <f t="shared" ca="1" si="139"/>
        <v>41493</v>
      </c>
      <c r="H2096" s="166">
        <f>'Order Form'!$N$13</f>
        <v>0</v>
      </c>
      <c r="I2096" s="169">
        <f>'Order Form'!F521</f>
        <v>9.18</v>
      </c>
      <c r="J2096" s="164">
        <f>'Order Form'!N521</f>
        <v>0</v>
      </c>
      <c r="K2096" s="164" t="str">
        <f t="shared" si="137"/>
        <v>F</v>
      </c>
      <c r="L2096" s="164">
        <f>IF('Pricing + Order Summary'!$O$13&gt;=5000,14,IF('Pricing + Order Summary'!$O$13&gt;=3500,15,IF('Pricing + Order Summary'!$O$13&gt;=2500,16,IF('Pricing + Order Summary'!$O$13&gt;=1000,23,21))))</f>
        <v>21</v>
      </c>
      <c r="M2096" s="164" t="str">
        <f t="shared" si="138"/>
        <v>SPR2014-4-0</v>
      </c>
    </row>
    <row r="2097" spans="1:13">
      <c r="A2097" s="167">
        <f>'Order Form'!A522</f>
        <v>100304</v>
      </c>
      <c r="B2097" s="167">
        <f>'Order Form'!A522</f>
        <v>100304</v>
      </c>
      <c r="C2097" s="168">
        <f t="shared" si="136"/>
        <v>100304</v>
      </c>
      <c r="D2097" s="164">
        <f>'Order Form'!$N$2</f>
        <v>0</v>
      </c>
      <c r="E2097" s="165">
        <f>'Order Form'!$N$11</f>
        <v>0</v>
      </c>
      <c r="F2097" s="165" t="str">
        <f>IF(ISBLANK('Order Form'!$N$12),"",'Order Form'!$N$12)</f>
        <v/>
      </c>
      <c r="G2097" s="165">
        <f t="shared" ca="1" si="139"/>
        <v>41493</v>
      </c>
      <c r="H2097" s="166">
        <f>'Order Form'!$N$13</f>
        <v>0</v>
      </c>
      <c r="I2097" s="169">
        <f>'Order Form'!F522</f>
        <v>9.18</v>
      </c>
      <c r="J2097" s="164">
        <f>'Order Form'!N522</f>
        <v>0</v>
      </c>
      <c r="K2097" s="164" t="str">
        <f t="shared" si="137"/>
        <v>F</v>
      </c>
      <c r="L2097" s="164">
        <f>IF('Pricing + Order Summary'!$O$13&gt;=5000,14,IF('Pricing + Order Summary'!$O$13&gt;=3500,15,IF('Pricing + Order Summary'!$O$13&gt;=2500,16,IF('Pricing + Order Summary'!$O$13&gt;=1000,23,21))))</f>
        <v>21</v>
      </c>
      <c r="M2097" s="164" t="str">
        <f t="shared" si="138"/>
        <v>SPR2014-4-0</v>
      </c>
    </row>
    <row r="2098" spans="1:13">
      <c r="A2098" s="167">
        <f>'Order Form'!A523</f>
        <v>100301</v>
      </c>
      <c r="B2098" s="167">
        <f>'Order Form'!A523</f>
        <v>100301</v>
      </c>
      <c r="C2098" s="168">
        <f t="shared" si="136"/>
        <v>100301</v>
      </c>
      <c r="D2098" s="164">
        <f>'Order Form'!$N$2</f>
        <v>0</v>
      </c>
      <c r="E2098" s="165">
        <f>'Order Form'!$N$11</f>
        <v>0</v>
      </c>
      <c r="F2098" s="165" t="str">
        <f>IF(ISBLANK('Order Form'!$N$12),"",'Order Form'!$N$12)</f>
        <v/>
      </c>
      <c r="G2098" s="165">
        <f t="shared" ca="1" si="139"/>
        <v>41493</v>
      </c>
      <c r="H2098" s="166">
        <f>'Order Form'!$N$13</f>
        <v>0</v>
      </c>
      <c r="I2098" s="169">
        <f>'Order Form'!F523</f>
        <v>9.18</v>
      </c>
      <c r="J2098" s="164">
        <f>'Order Form'!N523</f>
        <v>0</v>
      </c>
      <c r="K2098" s="164" t="str">
        <f t="shared" si="137"/>
        <v>F</v>
      </c>
      <c r="L2098" s="164">
        <f>IF('Pricing + Order Summary'!$O$13&gt;=5000,14,IF('Pricing + Order Summary'!$O$13&gt;=3500,15,IF('Pricing + Order Summary'!$O$13&gt;=2500,16,IF('Pricing + Order Summary'!$O$13&gt;=1000,23,21))))</f>
        <v>21</v>
      </c>
      <c r="M2098" s="164" t="str">
        <f t="shared" si="138"/>
        <v>SPR2014-4-0</v>
      </c>
    </row>
    <row r="2099" spans="1:13">
      <c r="A2099" s="167">
        <f>'Order Form'!A524</f>
        <v>101410</v>
      </c>
      <c r="B2099" s="167">
        <f>'Order Form'!A524</f>
        <v>101410</v>
      </c>
      <c r="C2099" s="168">
        <f t="shared" si="136"/>
        <v>101410</v>
      </c>
      <c r="D2099" s="164">
        <f>'Order Form'!$N$2</f>
        <v>0</v>
      </c>
      <c r="E2099" s="165">
        <f>'Order Form'!$N$11</f>
        <v>0</v>
      </c>
      <c r="F2099" s="165" t="str">
        <f>IF(ISBLANK('Order Form'!$N$12),"",'Order Form'!$N$12)</f>
        <v/>
      </c>
      <c r="G2099" s="165">
        <f t="shared" ca="1" si="139"/>
        <v>41493</v>
      </c>
      <c r="H2099" s="166">
        <f>'Order Form'!$N$13</f>
        <v>0</v>
      </c>
      <c r="I2099" s="169">
        <f>'Order Form'!F524</f>
        <v>9.18</v>
      </c>
      <c r="J2099" s="164">
        <f>'Order Form'!N524</f>
        <v>0</v>
      </c>
      <c r="K2099" s="164" t="str">
        <f t="shared" si="137"/>
        <v>F</v>
      </c>
      <c r="L2099" s="164">
        <f>IF('Pricing + Order Summary'!$O$13&gt;=5000,14,IF('Pricing + Order Summary'!$O$13&gt;=3500,15,IF('Pricing + Order Summary'!$O$13&gt;=2500,16,IF('Pricing + Order Summary'!$O$13&gt;=1000,23,21))))</f>
        <v>21</v>
      </c>
      <c r="M2099" s="164" t="str">
        <f t="shared" si="138"/>
        <v>SPR2014-4-0</v>
      </c>
    </row>
    <row r="2100" spans="1:13">
      <c r="A2100" s="167">
        <f>'Order Form'!A525</f>
        <v>100303</v>
      </c>
      <c r="B2100" s="167">
        <f>'Order Form'!A525</f>
        <v>100303</v>
      </c>
      <c r="C2100" s="168">
        <f t="shared" si="136"/>
        <v>100303</v>
      </c>
      <c r="D2100" s="164">
        <f>'Order Form'!$N$2</f>
        <v>0</v>
      </c>
      <c r="E2100" s="165">
        <f>'Order Form'!$N$11</f>
        <v>0</v>
      </c>
      <c r="F2100" s="165" t="str">
        <f>IF(ISBLANK('Order Form'!$N$12),"",'Order Form'!$N$12)</f>
        <v/>
      </c>
      <c r="G2100" s="165">
        <f t="shared" ca="1" si="139"/>
        <v>41493</v>
      </c>
      <c r="H2100" s="166">
        <f>'Order Form'!$N$13</f>
        <v>0</v>
      </c>
      <c r="I2100" s="169">
        <f>'Order Form'!F525</f>
        <v>9.18</v>
      </c>
      <c r="J2100" s="164">
        <f>'Order Form'!N525</f>
        <v>0</v>
      </c>
      <c r="K2100" s="164" t="str">
        <f t="shared" si="137"/>
        <v>F</v>
      </c>
      <c r="L2100" s="164">
        <f>IF('Pricing + Order Summary'!$O$13&gt;=5000,14,IF('Pricing + Order Summary'!$O$13&gt;=3500,15,IF('Pricing + Order Summary'!$O$13&gt;=2500,16,IF('Pricing + Order Summary'!$O$13&gt;=1000,23,21))))</f>
        <v>21</v>
      </c>
      <c r="M2100" s="164" t="str">
        <f t="shared" si="138"/>
        <v>SPR2014-4-0</v>
      </c>
    </row>
    <row r="2101" spans="1:13">
      <c r="A2101" s="167">
        <f>'Order Form'!A526</f>
        <v>100299</v>
      </c>
      <c r="B2101" s="167">
        <f>'Order Form'!A526</f>
        <v>100299</v>
      </c>
      <c r="C2101" s="168">
        <f t="shared" si="136"/>
        <v>100299</v>
      </c>
      <c r="D2101" s="164">
        <f>'Order Form'!$N$2</f>
        <v>0</v>
      </c>
      <c r="E2101" s="165">
        <f>'Order Form'!$N$11</f>
        <v>0</v>
      </c>
      <c r="F2101" s="165" t="str">
        <f>IF(ISBLANK('Order Form'!$N$12),"",'Order Form'!$N$12)</f>
        <v/>
      </c>
      <c r="G2101" s="165">
        <f t="shared" ca="1" si="139"/>
        <v>41493</v>
      </c>
      <c r="H2101" s="166">
        <f>'Order Form'!$N$13</f>
        <v>0</v>
      </c>
      <c r="I2101" s="169">
        <f>'Order Form'!F526</f>
        <v>9.18</v>
      </c>
      <c r="J2101" s="164">
        <f>'Order Form'!N526</f>
        <v>0</v>
      </c>
      <c r="K2101" s="164" t="str">
        <f t="shared" si="137"/>
        <v>F</v>
      </c>
      <c r="L2101" s="164">
        <f>IF('Pricing + Order Summary'!$O$13&gt;=5000,14,IF('Pricing + Order Summary'!$O$13&gt;=3500,15,IF('Pricing + Order Summary'!$O$13&gt;=2500,16,IF('Pricing + Order Summary'!$O$13&gt;=1000,23,21))))</f>
        <v>21</v>
      </c>
      <c r="M2101" s="164" t="str">
        <f t="shared" si="138"/>
        <v>SPR2014-4-0</v>
      </c>
    </row>
    <row r="2102" spans="1:13">
      <c r="A2102" s="167">
        <f>'Order Form'!A527</f>
        <v>100298</v>
      </c>
      <c r="B2102" s="167">
        <f>'Order Form'!A527</f>
        <v>100298</v>
      </c>
      <c r="C2102" s="168">
        <f t="shared" si="136"/>
        <v>100298</v>
      </c>
      <c r="D2102" s="164">
        <f>'Order Form'!$N$2</f>
        <v>0</v>
      </c>
      <c r="E2102" s="165">
        <f>'Order Form'!$N$11</f>
        <v>0</v>
      </c>
      <c r="F2102" s="165" t="str">
        <f>IF(ISBLANK('Order Form'!$N$12),"",'Order Form'!$N$12)</f>
        <v/>
      </c>
      <c r="G2102" s="165">
        <f t="shared" ca="1" si="139"/>
        <v>41493</v>
      </c>
      <c r="H2102" s="166">
        <f>'Order Form'!$N$13</f>
        <v>0</v>
      </c>
      <c r="I2102" s="169">
        <f>'Order Form'!F527</f>
        <v>9.18</v>
      </c>
      <c r="J2102" s="164">
        <f>'Order Form'!N527</f>
        <v>0</v>
      </c>
      <c r="K2102" s="164" t="str">
        <f t="shared" si="137"/>
        <v>F</v>
      </c>
      <c r="L2102" s="164">
        <f>IF('Pricing + Order Summary'!$O$13&gt;=5000,14,IF('Pricing + Order Summary'!$O$13&gt;=3500,15,IF('Pricing + Order Summary'!$O$13&gt;=2500,16,IF('Pricing + Order Summary'!$O$13&gt;=1000,23,21))))</f>
        <v>21</v>
      </c>
      <c r="M2102" s="164" t="str">
        <f t="shared" si="138"/>
        <v>SPR2014-4-0</v>
      </c>
    </row>
    <row r="2103" spans="1:13">
      <c r="A2103" s="167">
        <f>'Order Form'!A528</f>
        <v>100305</v>
      </c>
      <c r="B2103" s="167">
        <f>'Order Form'!A528</f>
        <v>100305</v>
      </c>
      <c r="C2103" s="168">
        <f t="shared" si="136"/>
        <v>100305</v>
      </c>
      <c r="D2103" s="164">
        <f>'Order Form'!$N$2</f>
        <v>0</v>
      </c>
      <c r="E2103" s="165">
        <f>'Order Form'!$N$11</f>
        <v>0</v>
      </c>
      <c r="F2103" s="165" t="str">
        <f>IF(ISBLANK('Order Form'!$N$12),"",'Order Form'!$N$12)</f>
        <v/>
      </c>
      <c r="G2103" s="165">
        <f t="shared" ca="1" si="139"/>
        <v>41493</v>
      </c>
      <c r="H2103" s="166">
        <f>'Order Form'!$N$13</f>
        <v>0</v>
      </c>
      <c r="I2103" s="169">
        <f>'Order Form'!F528</f>
        <v>9.18</v>
      </c>
      <c r="J2103" s="164">
        <f>'Order Form'!N528</f>
        <v>0</v>
      </c>
      <c r="K2103" s="164" t="str">
        <f t="shared" si="137"/>
        <v>F</v>
      </c>
      <c r="L2103" s="164">
        <f>IF('Pricing + Order Summary'!$O$13&gt;=5000,14,IF('Pricing + Order Summary'!$O$13&gt;=3500,15,IF('Pricing + Order Summary'!$O$13&gt;=2500,16,IF('Pricing + Order Summary'!$O$13&gt;=1000,23,21))))</f>
        <v>21</v>
      </c>
      <c r="M2103" s="164" t="str">
        <f t="shared" si="138"/>
        <v>SPR2014-4-0</v>
      </c>
    </row>
    <row r="2104" spans="1:13">
      <c r="A2104" s="167">
        <f>'Order Form'!A529</f>
        <v>101279</v>
      </c>
      <c r="B2104" s="167">
        <f>'Order Form'!A529</f>
        <v>101279</v>
      </c>
      <c r="C2104" s="168">
        <f t="shared" si="136"/>
        <v>101279</v>
      </c>
      <c r="D2104" s="164">
        <f>'Order Form'!$N$2</f>
        <v>0</v>
      </c>
      <c r="E2104" s="165">
        <f>'Order Form'!$N$11</f>
        <v>0</v>
      </c>
      <c r="F2104" s="165" t="str">
        <f>IF(ISBLANK('Order Form'!$N$12),"",'Order Form'!$N$12)</f>
        <v/>
      </c>
      <c r="G2104" s="165">
        <f t="shared" ca="1" si="139"/>
        <v>41493</v>
      </c>
      <c r="H2104" s="166">
        <f>'Order Form'!$N$13</f>
        <v>0</v>
      </c>
      <c r="I2104" s="169">
        <f>'Order Form'!F529</f>
        <v>5.5</v>
      </c>
      <c r="J2104" s="164">
        <f>'Order Form'!N529</f>
        <v>0</v>
      </c>
      <c r="K2104" s="164" t="str">
        <f t="shared" si="137"/>
        <v>F</v>
      </c>
      <c r="L2104" s="164">
        <f>IF('Pricing + Order Summary'!$O$13&gt;=5000,14,IF('Pricing + Order Summary'!$O$13&gt;=3500,15,IF('Pricing + Order Summary'!$O$13&gt;=2500,16,IF('Pricing + Order Summary'!$O$13&gt;=1000,23,21))))</f>
        <v>21</v>
      </c>
      <c r="M2104" s="164" t="str">
        <f t="shared" si="138"/>
        <v>SPR2014-4-0</v>
      </c>
    </row>
    <row r="2105" spans="1:13">
      <c r="A2105" s="167">
        <f>'Order Form'!A530</f>
        <v>101276</v>
      </c>
      <c r="B2105" s="167">
        <f>'Order Form'!A530</f>
        <v>101276</v>
      </c>
      <c r="C2105" s="168">
        <f t="shared" ref="C2105:C2122" si="140">IF(B2105=0,A2105,B2105)</f>
        <v>101276</v>
      </c>
      <c r="D2105" s="164">
        <f>'Order Form'!$N$2</f>
        <v>0</v>
      </c>
      <c r="E2105" s="165">
        <f>'Order Form'!$N$11</f>
        <v>0</v>
      </c>
      <c r="F2105" s="165" t="str">
        <f>IF(ISBLANK('Order Form'!$N$12),"",'Order Form'!$N$12)</f>
        <v/>
      </c>
      <c r="G2105" s="165">
        <f t="shared" ca="1" si="139"/>
        <v>41493</v>
      </c>
      <c r="H2105" s="166">
        <f>'Order Form'!$N$13</f>
        <v>0</v>
      </c>
      <c r="I2105" s="169">
        <f>'Order Form'!F530</f>
        <v>5.5</v>
      </c>
      <c r="J2105" s="164">
        <f>'Order Form'!N530</f>
        <v>0</v>
      </c>
      <c r="K2105" s="164" t="str">
        <f t="shared" ref="K2105:K2122" si="141">IF(J2105=0,"F","T")</f>
        <v>F</v>
      </c>
      <c r="L2105" s="164">
        <f>IF('Pricing + Order Summary'!$O$13&gt;=5000,14,IF('Pricing + Order Summary'!$O$13&gt;=3500,15,IF('Pricing + Order Summary'!$O$13&gt;=2500,16,IF('Pricing + Order Summary'!$O$13&gt;=1000,23,21))))</f>
        <v>21</v>
      </c>
      <c r="M2105" s="164" t="str">
        <f t="shared" ref="M2105:M2121" si="142">"SPR2014"&amp;"-4-"&amp;D2105</f>
        <v>SPR2014-4-0</v>
      </c>
    </row>
    <row r="2106" spans="1:13">
      <c r="A2106" s="167">
        <f>'Order Form'!A531</f>
        <v>105775</v>
      </c>
      <c r="B2106" s="167">
        <f>'Order Form'!A531</f>
        <v>105775</v>
      </c>
      <c r="C2106" s="168">
        <f t="shared" si="140"/>
        <v>105775</v>
      </c>
      <c r="D2106" s="164">
        <f>'Order Form'!$N$2</f>
        <v>0</v>
      </c>
      <c r="E2106" s="165">
        <f>'Order Form'!$N$11</f>
        <v>0</v>
      </c>
      <c r="F2106" s="165" t="str">
        <f>IF(ISBLANK('Order Form'!$N$12),"",'Order Form'!$N$12)</f>
        <v/>
      </c>
      <c r="G2106" s="165">
        <f t="shared" ca="1" si="139"/>
        <v>41493</v>
      </c>
      <c r="H2106" s="166">
        <f>'Order Form'!$N$13</f>
        <v>0</v>
      </c>
      <c r="I2106" s="169">
        <f>'Order Form'!F531</f>
        <v>5.5</v>
      </c>
      <c r="J2106" s="164">
        <f>'Order Form'!N531</f>
        <v>0</v>
      </c>
      <c r="K2106" s="164" t="str">
        <f t="shared" si="141"/>
        <v>F</v>
      </c>
      <c r="L2106" s="164">
        <f>IF('Pricing + Order Summary'!$O$13&gt;=5000,14,IF('Pricing + Order Summary'!$O$13&gt;=3500,15,IF('Pricing + Order Summary'!$O$13&gt;=2500,16,IF('Pricing + Order Summary'!$O$13&gt;=1000,23,21))))</f>
        <v>21</v>
      </c>
      <c r="M2106" s="164" t="str">
        <f t="shared" si="142"/>
        <v>SPR2014-4-0</v>
      </c>
    </row>
    <row r="2107" spans="1:13">
      <c r="A2107" s="167">
        <f>'Order Form'!A532</f>
        <v>105776</v>
      </c>
      <c r="B2107" s="167">
        <f>'Order Form'!A532</f>
        <v>105776</v>
      </c>
      <c r="C2107" s="168">
        <f t="shared" si="140"/>
        <v>105776</v>
      </c>
      <c r="D2107" s="164">
        <f>'Order Form'!$N$2</f>
        <v>0</v>
      </c>
      <c r="E2107" s="165">
        <f>'Order Form'!$N$11</f>
        <v>0</v>
      </c>
      <c r="F2107" s="165" t="str">
        <f>IF(ISBLANK('Order Form'!$N$12),"",'Order Form'!$N$12)</f>
        <v/>
      </c>
      <c r="G2107" s="165">
        <f t="shared" ca="1" si="139"/>
        <v>41493</v>
      </c>
      <c r="H2107" s="166">
        <f>'Order Form'!$N$13</f>
        <v>0</v>
      </c>
      <c r="I2107" s="169">
        <f>'Order Form'!F532</f>
        <v>5.5</v>
      </c>
      <c r="J2107" s="164">
        <f>'Order Form'!N532</f>
        <v>0</v>
      </c>
      <c r="K2107" s="164" t="str">
        <f t="shared" si="141"/>
        <v>F</v>
      </c>
      <c r="L2107" s="164">
        <f>IF('Pricing + Order Summary'!$O$13&gt;=5000,14,IF('Pricing + Order Summary'!$O$13&gt;=3500,15,IF('Pricing + Order Summary'!$O$13&gt;=2500,16,IF('Pricing + Order Summary'!$O$13&gt;=1000,23,21))))</f>
        <v>21</v>
      </c>
      <c r="M2107" s="164" t="str">
        <f t="shared" si="142"/>
        <v>SPR2014-4-0</v>
      </c>
    </row>
    <row r="2108" spans="1:13">
      <c r="A2108" s="167">
        <f>'Order Form'!A533</f>
        <v>105777</v>
      </c>
      <c r="B2108" s="167">
        <f>'Order Form'!A533</f>
        <v>105777</v>
      </c>
      <c r="C2108" s="168">
        <f t="shared" si="140"/>
        <v>105777</v>
      </c>
      <c r="D2108" s="164">
        <f>'Order Form'!$N$2</f>
        <v>0</v>
      </c>
      <c r="E2108" s="165">
        <f>'Order Form'!$N$11</f>
        <v>0</v>
      </c>
      <c r="F2108" s="165" t="str">
        <f>IF(ISBLANK('Order Form'!$N$12),"",'Order Form'!$N$12)</f>
        <v/>
      </c>
      <c r="G2108" s="165">
        <f t="shared" ca="1" si="139"/>
        <v>41493</v>
      </c>
      <c r="H2108" s="166">
        <f>'Order Form'!$N$13</f>
        <v>0</v>
      </c>
      <c r="I2108" s="169">
        <f>'Order Form'!F533</f>
        <v>5.5</v>
      </c>
      <c r="J2108" s="164">
        <f>'Order Form'!N533</f>
        <v>0</v>
      </c>
      <c r="K2108" s="164" t="str">
        <f t="shared" si="141"/>
        <v>F</v>
      </c>
      <c r="L2108" s="164">
        <f>IF('Pricing + Order Summary'!$O$13&gt;=5000,14,IF('Pricing + Order Summary'!$O$13&gt;=3500,15,IF('Pricing + Order Summary'!$O$13&gt;=2500,16,IF('Pricing + Order Summary'!$O$13&gt;=1000,23,21))))</f>
        <v>21</v>
      </c>
      <c r="M2108" s="164" t="str">
        <f t="shared" si="142"/>
        <v>SPR2014-4-0</v>
      </c>
    </row>
    <row r="2109" spans="1:13">
      <c r="A2109" s="167">
        <f>'Order Form'!A534</f>
        <v>105778</v>
      </c>
      <c r="B2109" s="167">
        <f>'Order Form'!A534</f>
        <v>105778</v>
      </c>
      <c r="C2109" s="168">
        <f t="shared" si="140"/>
        <v>105778</v>
      </c>
      <c r="D2109" s="164">
        <f>'Order Form'!$N$2</f>
        <v>0</v>
      </c>
      <c r="E2109" s="165">
        <f>'Order Form'!$N$11</f>
        <v>0</v>
      </c>
      <c r="F2109" s="165" t="str">
        <f>IF(ISBLANK('Order Form'!$N$12),"",'Order Form'!$N$12)</f>
        <v/>
      </c>
      <c r="G2109" s="165">
        <f t="shared" ca="1" si="139"/>
        <v>41493</v>
      </c>
      <c r="H2109" s="166">
        <f>'Order Form'!$N$13</f>
        <v>0</v>
      </c>
      <c r="I2109" s="169">
        <f>'Order Form'!F534</f>
        <v>5.5</v>
      </c>
      <c r="J2109" s="164">
        <f>'Order Form'!N534</f>
        <v>0</v>
      </c>
      <c r="K2109" s="164" t="str">
        <f t="shared" si="141"/>
        <v>F</v>
      </c>
      <c r="L2109" s="164">
        <f>IF('Pricing + Order Summary'!$O$13&gt;=5000,14,IF('Pricing + Order Summary'!$O$13&gt;=3500,15,IF('Pricing + Order Summary'!$O$13&gt;=2500,16,IF('Pricing + Order Summary'!$O$13&gt;=1000,23,21))))</f>
        <v>21</v>
      </c>
      <c r="M2109" s="164" t="str">
        <f t="shared" si="142"/>
        <v>SPR2014-4-0</v>
      </c>
    </row>
    <row r="2110" spans="1:13">
      <c r="A2110" s="167">
        <f>'Order Form'!A535</f>
        <v>101278</v>
      </c>
      <c r="B2110" s="167">
        <f>'Order Form'!A535</f>
        <v>101278</v>
      </c>
      <c r="C2110" s="168">
        <f t="shared" si="140"/>
        <v>101278</v>
      </c>
      <c r="D2110" s="164">
        <f>'Order Form'!$N$2</f>
        <v>0</v>
      </c>
      <c r="E2110" s="165">
        <f>'Order Form'!$N$11</f>
        <v>0</v>
      </c>
      <c r="F2110" s="165" t="str">
        <f>IF(ISBLANK('Order Form'!$N$12),"",'Order Form'!$N$12)</f>
        <v/>
      </c>
      <c r="G2110" s="165">
        <f t="shared" ca="1" si="139"/>
        <v>41493</v>
      </c>
      <c r="H2110" s="166">
        <f>'Order Form'!$N$13</f>
        <v>0</v>
      </c>
      <c r="I2110" s="169">
        <f>'Order Form'!F535</f>
        <v>5.5</v>
      </c>
      <c r="J2110" s="164">
        <f>'Order Form'!N535</f>
        <v>0</v>
      </c>
      <c r="K2110" s="164" t="str">
        <f t="shared" si="141"/>
        <v>F</v>
      </c>
      <c r="L2110" s="164">
        <f>IF('Pricing + Order Summary'!$O$13&gt;=5000,14,IF('Pricing + Order Summary'!$O$13&gt;=3500,15,IF('Pricing + Order Summary'!$O$13&gt;=2500,16,IF('Pricing + Order Summary'!$O$13&gt;=1000,23,21))))</f>
        <v>21</v>
      </c>
      <c r="M2110" s="164" t="str">
        <f t="shared" si="142"/>
        <v>SPR2014-4-0</v>
      </c>
    </row>
    <row r="2111" spans="1:13">
      <c r="A2111" s="167">
        <f>'Order Form'!A536</f>
        <v>101277</v>
      </c>
      <c r="B2111" s="167">
        <f>'Order Form'!A536</f>
        <v>101277</v>
      </c>
      <c r="C2111" s="168">
        <f t="shared" si="140"/>
        <v>101277</v>
      </c>
      <c r="D2111" s="164">
        <f>'Order Form'!$N$2</f>
        <v>0</v>
      </c>
      <c r="E2111" s="165">
        <f>'Order Form'!$N$11</f>
        <v>0</v>
      </c>
      <c r="F2111" s="165" t="str">
        <f>IF(ISBLANK('Order Form'!$N$12),"",'Order Form'!$N$12)</f>
        <v/>
      </c>
      <c r="G2111" s="165">
        <f t="shared" ca="1" si="139"/>
        <v>41493</v>
      </c>
      <c r="H2111" s="166">
        <f>'Order Form'!$N$13</f>
        <v>0</v>
      </c>
      <c r="I2111" s="169">
        <f>'Order Form'!F536</f>
        <v>5.5</v>
      </c>
      <c r="J2111" s="164">
        <f>'Order Form'!N536</f>
        <v>0</v>
      </c>
      <c r="K2111" s="164" t="str">
        <f t="shared" si="141"/>
        <v>F</v>
      </c>
      <c r="L2111" s="164">
        <f>IF('Pricing + Order Summary'!$O$13&gt;=5000,14,IF('Pricing + Order Summary'!$O$13&gt;=3500,15,IF('Pricing + Order Summary'!$O$13&gt;=2500,16,IF('Pricing + Order Summary'!$O$13&gt;=1000,23,21))))</f>
        <v>21</v>
      </c>
      <c r="M2111" s="164" t="str">
        <f t="shared" si="142"/>
        <v>SPR2014-4-0</v>
      </c>
    </row>
    <row r="2112" spans="1:13">
      <c r="A2112" s="167">
        <f>'Order Form'!A537</f>
        <v>100282</v>
      </c>
      <c r="B2112" s="167">
        <f>'Order Form'!A537</f>
        <v>100282</v>
      </c>
      <c r="C2112" s="168">
        <f t="shared" si="140"/>
        <v>100282</v>
      </c>
      <c r="D2112" s="164">
        <f>'Order Form'!$N$2</f>
        <v>0</v>
      </c>
      <c r="E2112" s="165">
        <f>'Order Form'!$N$11</f>
        <v>0</v>
      </c>
      <c r="F2112" s="165" t="str">
        <f>IF(ISBLANK('Order Form'!$N$12),"",'Order Form'!$N$12)</f>
        <v/>
      </c>
      <c r="G2112" s="165">
        <f t="shared" ca="1" si="139"/>
        <v>41493</v>
      </c>
      <c r="H2112" s="166">
        <f>'Order Form'!$N$13</f>
        <v>0</v>
      </c>
      <c r="I2112" s="169">
        <f>'Order Form'!F537</f>
        <v>5.5</v>
      </c>
      <c r="J2112" s="164">
        <f>'Order Form'!N537</f>
        <v>0</v>
      </c>
      <c r="K2112" s="164" t="str">
        <f t="shared" si="141"/>
        <v>F</v>
      </c>
      <c r="L2112" s="164">
        <f>IF('Pricing + Order Summary'!$O$13&gt;=5000,14,IF('Pricing + Order Summary'!$O$13&gt;=3500,15,IF('Pricing + Order Summary'!$O$13&gt;=2500,16,IF('Pricing + Order Summary'!$O$13&gt;=1000,23,21))))</f>
        <v>21</v>
      </c>
      <c r="M2112" s="164" t="str">
        <f t="shared" si="142"/>
        <v>SPR2014-4-0</v>
      </c>
    </row>
    <row r="2113" spans="1:13">
      <c r="A2113" s="167">
        <f>'Order Form'!A538</f>
        <v>100283</v>
      </c>
      <c r="B2113" s="167">
        <f>'Order Form'!A538</f>
        <v>100283</v>
      </c>
      <c r="C2113" s="168">
        <f t="shared" si="140"/>
        <v>100283</v>
      </c>
      <c r="D2113" s="164">
        <f>'Order Form'!$N$2</f>
        <v>0</v>
      </c>
      <c r="E2113" s="165">
        <f>'Order Form'!$N$11</f>
        <v>0</v>
      </c>
      <c r="F2113" s="165" t="str">
        <f>IF(ISBLANK('Order Form'!$N$12),"",'Order Form'!$N$12)</f>
        <v/>
      </c>
      <c r="G2113" s="165">
        <f t="shared" ca="1" si="139"/>
        <v>41493</v>
      </c>
      <c r="H2113" s="166">
        <f>'Order Form'!$N$13</f>
        <v>0</v>
      </c>
      <c r="I2113" s="169">
        <f>'Order Form'!F538</f>
        <v>5.5</v>
      </c>
      <c r="J2113" s="164">
        <f>'Order Form'!N538</f>
        <v>0</v>
      </c>
      <c r="K2113" s="164" t="str">
        <f t="shared" si="141"/>
        <v>F</v>
      </c>
      <c r="L2113" s="164">
        <f>IF('Pricing + Order Summary'!$O$13&gt;=5000,14,IF('Pricing + Order Summary'!$O$13&gt;=3500,15,IF('Pricing + Order Summary'!$O$13&gt;=2500,16,IF('Pricing + Order Summary'!$O$13&gt;=1000,23,21))))</f>
        <v>21</v>
      </c>
      <c r="M2113" s="164" t="str">
        <f t="shared" si="142"/>
        <v>SPR2014-4-0</v>
      </c>
    </row>
    <row r="2114" spans="1:13">
      <c r="A2114" s="167">
        <f>'Order Form'!A539</f>
        <v>100284</v>
      </c>
      <c r="B2114" s="167">
        <f>'Order Form'!A539</f>
        <v>100284</v>
      </c>
      <c r="C2114" s="168">
        <f t="shared" si="140"/>
        <v>100284</v>
      </c>
      <c r="D2114" s="164">
        <f>'Order Form'!$N$2</f>
        <v>0</v>
      </c>
      <c r="E2114" s="165">
        <f>'Order Form'!$N$11</f>
        <v>0</v>
      </c>
      <c r="F2114" s="165" t="str">
        <f>IF(ISBLANK('Order Form'!$N$12),"",'Order Form'!$N$12)</f>
        <v/>
      </c>
      <c r="G2114" s="165">
        <f t="shared" ref="G2114:G2177" ca="1" si="143">TODAY()</f>
        <v>41493</v>
      </c>
      <c r="H2114" s="166">
        <f>'Order Form'!$N$13</f>
        <v>0</v>
      </c>
      <c r="I2114" s="169">
        <f>'Order Form'!F539</f>
        <v>5.5</v>
      </c>
      <c r="J2114" s="164">
        <f>'Order Form'!N539</f>
        <v>0</v>
      </c>
      <c r="K2114" s="164" t="str">
        <f t="shared" si="141"/>
        <v>F</v>
      </c>
      <c r="L2114" s="164">
        <f>IF('Pricing + Order Summary'!$O$13&gt;=5000,14,IF('Pricing + Order Summary'!$O$13&gt;=3500,15,IF('Pricing + Order Summary'!$O$13&gt;=2500,16,IF('Pricing + Order Summary'!$O$13&gt;=1000,23,21))))</f>
        <v>21</v>
      </c>
      <c r="M2114" s="164" t="str">
        <f t="shared" si="142"/>
        <v>SPR2014-4-0</v>
      </c>
    </row>
    <row r="2115" spans="1:13">
      <c r="A2115" s="167">
        <f>'Order Form'!A540</f>
        <v>100285</v>
      </c>
      <c r="B2115" s="167">
        <f>'Order Form'!A540</f>
        <v>100285</v>
      </c>
      <c r="C2115" s="168">
        <f t="shared" si="140"/>
        <v>100285</v>
      </c>
      <c r="D2115" s="164">
        <f>'Order Form'!$N$2</f>
        <v>0</v>
      </c>
      <c r="E2115" s="165">
        <f>'Order Form'!$N$11</f>
        <v>0</v>
      </c>
      <c r="F2115" s="165" t="str">
        <f>IF(ISBLANK('Order Form'!$N$12),"",'Order Form'!$N$12)</f>
        <v/>
      </c>
      <c r="G2115" s="165">
        <f t="shared" ca="1" si="143"/>
        <v>41493</v>
      </c>
      <c r="H2115" s="166">
        <f>'Order Form'!$N$13</f>
        <v>0</v>
      </c>
      <c r="I2115" s="169">
        <f>'Order Form'!F540</f>
        <v>5.5</v>
      </c>
      <c r="J2115" s="164">
        <f>'Order Form'!N540</f>
        <v>0</v>
      </c>
      <c r="K2115" s="164" t="str">
        <f t="shared" si="141"/>
        <v>F</v>
      </c>
      <c r="L2115" s="164">
        <f>IF('Pricing + Order Summary'!$O$13&gt;=5000,14,IF('Pricing + Order Summary'!$O$13&gt;=3500,15,IF('Pricing + Order Summary'!$O$13&gt;=2500,16,IF('Pricing + Order Summary'!$O$13&gt;=1000,23,21))))</f>
        <v>21</v>
      </c>
      <c r="M2115" s="164" t="str">
        <f t="shared" si="142"/>
        <v>SPR2014-4-0</v>
      </c>
    </row>
    <row r="2116" spans="1:13">
      <c r="A2116" s="167">
        <f>'Order Form'!A541</f>
        <v>105771</v>
      </c>
      <c r="B2116" s="167">
        <f>'Order Form'!A541</f>
        <v>105771</v>
      </c>
      <c r="C2116" s="168">
        <f t="shared" si="140"/>
        <v>105771</v>
      </c>
      <c r="D2116" s="164">
        <f>'Order Form'!$N$2</f>
        <v>0</v>
      </c>
      <c r="E2116" s="165">
        <f>'Order Form'!$N$11</f>
        <v>0</v>
      </c>
      <c r="F2116" s="165" t="str">
        <f>IF(ISBLANK('Order Form'!$N$12),"",'Order Form'!$N$12)</f>
        <v/>
      </c>
      <c r="G2116" s="165">
        <f t="shared" ca="1" si="143"/>
        <v>41493</v>
      </c>
      <c r="H2116" s="166">
        <f>'Order Form'!$N$13</f>
        <v>0</v>
      </c>
      <c r="I2116" s="169">
        <f>'Order Form'!F541</f>
        <v>5.5</v>
      </c>
      <c r="J2116" s="164">
        <f>'Order Form'!N541</f>
        <v>0</v>
      </c>
      <c r="K2116" s="164" t="str">
        <f t="shared" si="141"/>
        <v>F</v>
      </c>
      <c r="L2116" s="164">
        <f>IF('Pricing + Order Summary'!$O$13&gt;=5000,14,IF('Pricing + Order Summary'!$O$13&gt;=3500,15,IF('Pricing + Order Summary'!$O$13&gt;=2500,16,IF('Pricing + Order Summary'!$O$13&gt;=1000,23,21))))</f>
        <v>21</v>
      </c>
      <c r="M2116" s="164" t="str">
        <f t="shared" si="142"/>
        <v>SPR2014-4-0</v>
      </c>
    </row>
    <row r="2117" spans="1:13">
      <c r="A2117" s="167">
        <f>'Order Form'!A542</f>
        <v>105772</v>
      </c>
      <c r="B2117" s="167">
        <f>'Order Form'!A542</f>
        <v>105772</v>
      </c>
      <c r="C2117" s="168">
        <f t="shared" si="140"/>
        <v>105772</v>
      </c>
      <c r="D2117" s="164">
        <f>'Order Form'!$N$2</f>
        <v>0</v>
      </c>
      <c r="E2117" s="165">
        <f>'Order Form'!$N$11</f>
        <v>0</v>
      </c>
      <c r="F2117" s="165" t="str">
        <f>IF(ISBLANK('Order Form'!$N$12),"",'Order Form'!$N$12)</f>
        <v/>
      </c>
      <c r="G2117" s="165">
        <f t="shared" ca="1" si="143"/>
        <v>41493</v>
      </c>
      <c r="H2117" s="166">
        <f>'Order Form'!$N$13</f>
        <v>0</v>
      </c>
      <c r="I2117" s="169">
        <f>'Order Form'!F542</f>
        <v>5.5</v>
      </c>
      <c r="J2117" s="164">
        <f>'Order Form'!N542</f>
        <v>0</v>
      </c>
      <c r="K2117" s="164" t="str">
        <f t="shared" si="141"/>
        <v>F</v>
      </c>
      <c r="L2117" s="164">
        <f>IF('Pricing + Order Summary'!$O$13&gt;=5000,14,IF('Pricing + Order Summary'!$O$13&gt;=3500,15,IF('Pricing + Order Summary'!$O$13&gt;=2500,16,IF('Pricing + Order Summary'!$O$13&gt;=1000,23,21))))</f>
        <v>21</v>
      </c>
      <c r="M2117" s="164" t="str">
        <f t="shared" si="142"/>
        <v>SPR2014-4-0</v>
      </c>
    </row>
    <row r="2118" spans="1:13">
      <c r="A2118" s="167">
        <f>'Order Form'!A543</f>
        <v>105773</v>
      </c>
      <c r="B2118" s="167">
        <f>'Order Form'!A543</f>
        <v>105773</v>
      </c>
      <c r="C2118" s="168">
        <f t="shared" si="140"/>
        <v>105773</v>
      </c>
      <c r="D2118" s="164">
        <f>'Order Form'!$N$2</f>
        <v>0</v>
      </c>
      <c r="E2118" s="165">
        <f>'Order Form'!$N$11</f>
        <v>0</v>
      </c>
      <c r="F2118" s="165" t="str">
        <f>IF(ISBLANK('Order Form'!$N$12),"",'Order Form'!$N$12)</f>
        <v/>
      </c>
      <c r="G2118" s="165">
        <f t="shared" ca="1" si="143"/>
        <v>41493</v>
      </c>
      <c r="H2118" s="166">
        <f>'Order Form'!$N$13</f>
        <v>0</v>
      </c>
      <c r="I2118" s="169">
        <f>'Order Form'!F543</f>
        <v>5.5</v>
      </c>
      <c r="J2118" s="164">
        <f>'Order Form'!N543</f>
        <v>0</v>
      </c>
      <c r="K2118" s="164" t="str">
        <f t="shared" si="141"/>
        <v>F</v>
      </c>
      <c r="L2118" s="164">
        <f>IF('Pricing + Order Summary'!$O$13&gt;=5000,14,IF('Pricing + Order Summary'!$O$13&gt;=3500,15,IF('Pricing + Order Summary'!$O$13&gt;=2500,16,IF('Pricing + Order Summary'!$O$13&gt;=1000,23,21))))</f>
        <v>21</v>
      </c>
      <c r="M2118" s="164" t="str">
        <f t="shared" si="142"/>
        <v>SPR2014-4-0</v>
      </c>
    </row>
    <row r="2119" spans="1:13">
      <c r="A2119" s="167">
        <f>'Order Form'!A544</f>
        <v>105774</v>
      </c>
      <c r="B2119" s="167">
        <f>'Order Form'!A544</f>
        <v>105774</v>
      </c>
      <c r="C2119" s="168">
        <f t="shared" si="140"/>
        <v>105774</v>
      </c>
      <c r="D2119" s="164">
        <f>'Order Form'!$N$2</f>
        <v>0</v>
      </c>
      <c r="E2119" s="165">
        <f>'Order Form'!$N$11</f>
        <v>0</v>
      </c>
      <c r="F2119" s="165" t="str">
        <f>IF(ISBLANK('Order Form'!$N$12),"",'Order Form'!$N$12)</f>
        <v/>
      </c>
      <c r="G2119" s="165">
        <f t="shared" ca="1" si="143"/>
        <v>41493</v>
      </c>
      <c r="H2119" s="166">
        <f>'Order Form'!$N$13</f>
        <v>0</v>
      </c>
      <c r="I2119" s="169">
        <f>'Order Form'!F544</f>
        <v>5.5</v>
      </c>
      <c r="J2119" s="164">
        <f>'Order Form'!N544</f>
        <v>0</v>
      </c>
      <c r="K2119" s="164" t="str">
        <f t="shared" si="141"/>
        <v>F</v>
      </c>
      <c r="L2119" s="164">
        <f>IF('Pricing + Order Summary'!$O$13&gt;=5000,14,IF('Pricing + Order Summary'!$O$13&gt;=3500,15,IF('Pricing + Order Summary'!$O$13&gt;=2500,16,IF('Pricing + Order Summary'!$O$13&gt;=1000,23,21))))</f>
        <v>21</v>
      </c>
      <c r="M2119" s="164" t="str">
        <f t="shared" si="142"/>
        <v>SPR2014-4-0</v>
      </c>
    </row>
    <row r="2120" spans="1:13">
      <c r="A2120" s="167">
        <f>'Order Form'!A545</f>
        <v>100286</v>
      </c>
      <c r="B2120" s="167">
        <f>'Order Form'!A545</f>
        <v>100286</v>
      </c>
      <c r="C2120" s="168">
        <f t="shared" si="140"/>
        <v>100286</v>
      </c>
      <c r="D2120" s="164">
        <f>'Order Form'!$N$2</f>
        <v>0</v>
      </c>
      <c r="E2120" s="165">
        <f>'Order Form'!$N$11</f>
        <v>0</v>
      </c>
      <c r="F2120" s="165" t="str">
        <f>IF(ISBLANK('Order Form'!$N$12),"",'Order Form'!$N$12)</f>
        <v/>
      </c>
      <c r="G2120" s="165">
        <f t="shared" ca="1" si="143"/>
        <v>41493</v>
      </c>
      <c r="H2120" s="166">
        <f>'Order Form'!$N$13</f>
        <v>0</v>
      </c>
      <c r="I2120" s="169">
        <f>'Order Form'!F545</f>
        <v>5.5</v>
      </c>
      <c r="J2120" s="164">
        <f>'Order Form'!N545</f>
        <v>0</v>
      </c>
      <c r="K2120" s="164" t="str">
        <f t="shared" si="141"/>
        <v>F</v>
      </c>
      <c r="L2120" s="164">
        <f>IF('Pricing + Order Summary'!$O$13&gt;=5000,14,IF('Pricing + Order Summary'!$O$13&gt;=3500,15,IF('Pricing + Order Summary'!$O$13&gt;=2500,16,IF('Pricing + Order Summary'!$O$13&gt;=1000,23,21))))</f>
        <v>21</v>
      </c>
      <c r="M2120" s="164" t="str">
        <f t="shared" si="142"/>
        <v>SPR2014-4-0</v>
      </c>
    </row>
    <row r="2121" spans="1:13">
      <c r="A2121" s="167">
        <f>'Order Form'!A546</f>
        <v>100287</v>
      </c>
      <c r="B2121" s="167">
        <f>'Order Form'!A546</f>
        <v>100287</v>
      </c>
      <c r="C2121" s="168">
        <f t="shared" si="140"/>
        <v>100287</v>
      </c>
      <c r="D2121" s="164">
        <f>'Order Form'!$N$2</f>
        <v>0</v>
      </c>
      <c r="E2121" s="165">
        <f>'Order Form'!$N$11</f>
        <v>0</v>
      </c>
      <c r="F2121" s="165" t="str">
        <f>IF(ISBLANK('Order Form'!$N$12),"",'Order Form'!$N$12)</f>
        <v/>
      </c>
      <c r="G2121" s="165">
        <f t="shared" ca="1" si="143"/>
        <v>41493</v>
      </c>
      <c r="H2121" s="166">
        <f>'Order Form'!$N$13</f>
        <v>0</v>
      </c>
      <c r="I2121" s="169">
        <f>'Order Form'!F546</f>
        <v>5.5</v>
      </c>
      <c r="J2121" s="164">
        <f>'Order Form'!N546</f>
        <v>0</v>
      </c>
      <c r="K2121" s="164" t="str">
        <f t="shared" si="141"/>
        <v>F</v>
      </c>
      <c r="L2121" s="164">
        <f>IF('Pricing + Order Summary'!$O$13&gt;=5000,14,IF('Pricing + Order Summary'!$O$13&gt;=3500,15,IF('Pricing + Order Summary'!$O$13&gt;=2500,16,IF('Pricing + Order Summary'!$O$13&gt;=1000,23,21))))</f>
        <v>21</v>
      </c>
      <c r="M2121" s="164" t="str">
        <f t="shared" si="142"/>
        <v>SPR2014-4-0</v>
      </c>
    </row>
    <row r="2122" spans="1:13">
      <c r="A2122" s="167">
        <f>'Order Form'!A17</f>
        <v>107670</v>
      </c>
      <c r="B2122" s="167">
        <f>'Order Form'!A17</f>
        <v>107670</v>
      </c>
      <c r="C2122" s="168">
        <f t="shared" si="140"/>
        <v>107670</v>
      </c>
      <c r="D2122" s="164">
        <f>'Order Form'!$N$2</f>
        <v>0</v>
      </c>
      <c r="E2122" s="165">
        <f>'Order Form'!$O$11</f>
        <v>0</v>
      </c>
      <c r="F2122" s="165" t="str">
        <f>IF(ISBLANK('Order Form'!$O$12),"",'Order Form'!$O$12)</f>
        <v/>
      </c>
      <c r="G2122" s="165">
        <f t="shared" ca="1" si="143"/>
        <v>41493</v>
      </c>
      <c r="H2122" s="166">
        <f>'Order Form'!$O$13</f>
        <v>0</v>
      </c>
      <c r="I2122" s="169">
        <f>'Order Form'!F17</f>
        <v>19</v>
      </c>
      <c r="J2122" s="164">
        <f>'Order Form'!O17</f>
        <v>0</v>
      </c>
      <c r="K2122" s="164" t="str">
        <f t="shared" si="141"/>
        <v>F</v>
      </c>
      <c r="L2122" s="164">
        <f>IF('Pricing + Order Summary'!$O$13&gt;=5000,14,IF('Pricing + Order Summary'!$O$13&gt;=3500,15,IF('Pricing + Order Summary'!$O$13&gt;=2500,16,IF('Pricing + Order Summary'!$O$13&gt;=1000,23,21))))</f>
        <v>21</v>
      </c>
      <c r="M2122" s="164" t="str">
        <f>"SPR2014"&amp;"-5-"&amp;D2122</f>
        <v>SPR2014-5-0</v>
      </c>
    </row>
    <row r="2123" spans="1:13">
      <c r="A2123" s="167">
        <f>'Order Form'!A18</f>
        <v>107669</v>
      </c>
      <c r="B2123" s="167">
        <f>'Order Form'!A18</f>
        <v>107669</v>
      </c>
      <c r="C2123" s="168">
        <f t="shared" ref="C2123:C2186" si="144">IF(B2123=0,A2123,B2123)</f>
        <v>107669</v>
      </c>
      <c r="D2123" s="164">
        <f>'Order Form'!$N$2</f>
        <v>0</v>
      </c>
      <c r="E2123" s="165">
        <f>'Order Form'!$O$11</f>
        <v>0</v>
      </c>
      <c r="F2123" s="165" t="str">
        <f>IF(ISBLANK('Order Form'!$O$12),"",'Order Form'!$O$12)</f>
        <v/>
      </c>
      <c r="G2123" s="165">
        <f t="shared" ca="1" si="143"/>
        <v>41493</v>
      </c>
      <c r="H2123" s="166">
        <f>'Order Form'!$O$13</f>
        <v>0</v>
      </c>
      <c r="I2123" s="169">
        <f>'Order Form'!F18</f>
        <v>19</v>
      </c>
      <c r="J2123" s="164">
        <f>'Order Form'!O18</f>
        <v>0</v>
      </c>
      <c r="K2123" s="164" t="str">
        <f t="shared" ref="K2123:K2186" si="145">IF(J2123=0,"F","T")</f>
        <v>F</v>
      </c>
      <c r="L2123" s="164">
        <f>IF('Pricing + Order Summary'!$O$13&gt;=5000,14,IF('Pricing + Order Summary'!$O$13&gt;=3500,15,IF('Pricing + Order Summary'!$O$13&gt;=2500,16,IF('Pricing + Order Summary'!$O$13&gt;=1000,23,21))))</f>
        <v>21</v>
      </c>
      <c r="M2123" s="164" t="str">
        <f t="shared" ref="M2123:M2186" si="146">"SPR2014"&amp;"-5-"&amp;D2123</f>
        <v>SPR2014-5-0</v>
      </c>
    </row>
    <row r="2124" spans="1:13">
      <c r="A2124" s="167">
        <f>'Order Form'!A19</f>
        <v>107671</v>
      </c>
      <c r="B2124" s="167">
        <f>'Order Form'!A19</f>
        <v>107671</v>
      </c>
      <c r="C2124" s="168">
        <f t="shared" si="144"/>
        <v>107671</v>
      </c>
      <c r="D2124" s="164">
        <f>'Order Form'!$N$2</f>
        <v>0</v>
      </c>
      <c r="E2124" s="165">
        <f>'Order Form'!$O$11</f>
        <v>0</v>
      </c>
      <c r="F2124" s="165" t="str">
        <f>IF(ISBLANK('Order Form'!$O$12),"",'Order Form'!$O$12)</f>
        <v/>
      </c>
      <c r="G2124" s="165">
        <f t="shared" ca="1" si="143"/>
        <v>41493</v>
      </c>
      <c r="H2124" s="166">
        <f>'Order Form'!$O$13</f>
        <v>0</v>
      </c>
      <c r="I2124" s="169">
        <f>'Order Form'!F19</f>
        <v>19.5</v>
      </c>
      <c r="J2124" s="164">
        <f>'Order Form'!O19</f>
        <v>0</v>
      </c>
      <c r="K2124" s="164" t="str">
        <f t="shared" si="145"/>
        <v>F</v>
      </c>
      <c r="L2124" s="164">
        <f>IF('Pricing + Order Summary'!$O$13&gt;=5000,14,IF('Pricing + Order Summary'!$O$13&gt;=3500,15,IF('Pricing + Order Summary'!$O$13&gt;=2500,16,IF('Pricing + Order Summary'!$O$13&gt;=1000,23,21))))</f>
        <v>21</v>
      </c>
      <c r="M2124" s="164" t="str">
        <f t="shared" si="146"/>
        <v>SPR2014-5-0</v>
      </c>
    </row>
    <row r="2125" spans="1:13">
      <c r="A2125" s="167">
        <f>'Order Form'!A20</f>
        <v>107673</v>
      </c>
      <c r="B2125" s="167">
        <f>'Order Form'!A20</f>
        <v>107673</v>
      </c>
      <c r="C2125" s="168">
        <f t="shared" si="144"/>
        <v>107673</v>
      </c>
      <c r="D2125" s="164">
        <f>'Order Form'!$N$2</f>
        <v>0</v>
      </c>
      <c r="E2125" s="165">
        <f>'Order Form'!$O$11</f>
        <v>0</v>
      </c>
      <c r="F2125" s="165" t="str">
        <f>IF(ISBLANK('Order Form'!$O$12),"",'Order Form'!$O$12)</f>
        <v/>
      </c>
      <c r="G2125" s="165">
        <f t="shared" ca="1" si="143"/>
        <v>41493</v>
      </c>
      <c r="H2125" s="166">
        <f>'Order Form'!$O$13</f>
        <v>0</v>
      </c>
      <c r="I2125" s="169">
        <f>'Order Form'!F20</f>
        <v>17.5</v>
      </c>
      <c r="J2125" s="164">
        <f>'Order Form'!O20</f>
        <v>0</v>
      </c>
      <c r="K2125" s="164" t="str">
        <f t="shared" si="145"/>
        <v>F</v>
      </c>
      <c r="L2125" s="164">
        <f>IF('Pricing + Order Summary'!$O$13&gt;=5000,14,IF('Pricing + Order Summary'!$O$13&gt;=3500,15,IF('Pricing + Order Summary'!$O$13&gt;=2500,16,IF('Pricing + Order Summary'!$O$13&gt;=1000,23,21))))</f>
        <v>21</v>
      </c>
      <c r="M2125" s="164" t="str">
        <f t="shared" si="146"/>
        <v>SPR2014-5-0</v>
      </c>
    </row>
    <row r="2126" spans="1:13">
      <c r="A2126" s="167">
        <f>'Order Form'!A21</f>
        <v>107675</v>
      </c>
      <c r="B2126" s="167">
        <f>'Order Form'!A21</f>
        <v>107675</v>
      </c>
      <c r="C2126" s="168">
        <f t="shared" si="144"/>
        <v>107675</v>
      </c>
      <c r="D2126" s="164">
        <f>'Order Form'!$N$2</f>
        <v>0</v>
      </c>
      <c r="E2126" s="165">
        <f>'Order Form'!$O$11</f>
        <v>0</v>
      </c>
      <c r="F2126" s="165" t="str">
        <f>IF(ISBLANK('Order Form'!$O$12),"",'Order Form'!$O$12)</f>
        <v/>
      </c>
      <c r="G2126" s="165">
        <f t="shared" ca="1" si="143"/>
        <v>41493</v>
      </c>
      <c r="H2126" s="166">
        <f>'Order Form'!$O$13</f>
        <v>0</v>
      </c>
      <c r="I2126" s="169">
        <f>'Order Form'!F21</f>
        <v>17.5</v>
      </c>
      <c r="J2126" s="164">
        <f>'Order Form'!O21</f>
        <v>0</v>
      </c>
      <c r="K2126" s="164" t="str">
        <f t="shared" si="145"/>
        <v>F</v>
      </c>
      <c r="L2126" s="164">
        <f>IF('Pricing + Order Summary'!$O$13&gt;=5000,14,IF('Pricing + Order Summary'!$O$13&gt;=3500,15,IF('Pricing + Order Summary'!$O$13&gt;=2500,16,IF('Pricing + Order Summary'!$O$13&gt;=1000,23,21))))</f>
        <v>21</v>
      </c>
      <c r="M2126" s="164" t="str">
        <f t="shared" si="146"/>
        <v>SPR2014-5-0</v>
      </c>
    </row>
    <row r="2127" spans="1:13">
      <c r="A2127" s="167">
        <f>'Order Form'!A22</f>
        <v>107674</v>
      </c>
      <c r="B2127" s="167">
        <f>'Order Form'!A22</f>
        <v>107674</v>
      </c>
      <c r="C2127" s="168">
        <f t="shared" si="144"/>
        <v>107674</v>
      </c>
      <c r="D2127" s="164">
        <f>'Order Form'!$N$2</f>
        <v>0</v>
      </c>
      <c r="E2127" s="165">
        <f>'Order Form'!$O$11</f>
        <v>0</v>
      </c>
      <c r="F2127" s="165" t="str">
        <f>IF(ISBLANK('Order Form'!$O$12),"",'Order Form'!$O$12)</f>
        <v/>
      </c>
      <c r="G2127" s="165">
        <f t="shared" ca="1" si="143"/>
        <v>41493</v>
      </c>
      <c r="H2127" s="166">
        <f>'Order Form'!$O$13</f>
        <v>0</v>
      </c>
      <c r="I2127" s="169">
        <f>'Order Form'!F22</f>
        <v>17.5</v>
      </c>
      <c r="J2127" s="164">
        <f>'Order Form'!O22</f>
        <v>0</v>
      </c>
      <c r="K2127" s="164" t="str">
        <f t="shared" si="145"/>
        <v>F</v>
      </c>
      <c r="L2127" s="164">
        <f>IF('Pricing + Order Summary'!$O$13&gt;=5000,14,IF('Pricing + Order Summary'!$O$13&gt;=3500,15,IF('Pricing + Order Summary'!$O$13&gt;=2500,16,IF('Pricing + Order Summary'!$O$13&gt;=1000,23,21))))</f>
        <v>21</v>
      </c>
      <c r="M2127" s="164" t="str">
        <f t="shared" si="146"/>
        <v>SPR2014-5-0</v>
      </c>
    </row>
    <row r="2128" spans="1:13">
      <c r="A2128" s="167">
        <f>'Order Form'!A23</f>
        <v>107672</v>
      </c>
      <c r="B2128" s="167">
        <f>'Order Form'!A23</f>
        <v>107672</v>
      </c>
      <c r="C2128" s="168">
        <f t="shared" si="144"/>
        <v>107672</v>
      </c>
      <c r="D2128" s="164">
        <f>'Order Form'!$N$2</f>
        <v>0</v>
      </c>
      <c r="E2128" s="165">
        <f>'Order Form'!$O$11</f>
        <v>0</v>
      </c>
      <c r="F2128" s="165" t="str">
        <f>IF(ISBLANK('Order Form'!$O$12),"",'Order Form'!$O$12)</f>
        <v/>
      </c>
      <c r="G2128" s="165">
        <f t="shared" ca="1" si="143"/>
        <v>41493</v>
      </c>
      <c r="H2128" s="166">
        <f>'Order Form'!$O$13</f>
        <v>0</v>
      </c>
      <c r="I2128" s="169">
        <f>'Order Form'!F23</f>
        <v>17.5</v>
      </c>
      <c r="J2128" s="164">
        <f>'Order Form'!O23</f>
        <v>0</v>
      </c>
      <c r="K2128" s="164" t="str">
        <f t="shared" si="145"/>
        <v>F</v>
      </c>
      <c r="L2128" s="164">
        <f>IF('Pricing + Order Summary'!$O$13&gt;=5000,14,IF('Pricing + Order Summary'!$O$13&gt;=3500,15,IF('Pricing + Order Summary'!$O$13&gt;=2500,16,IF('Pricing + Order Summary'!$O$13&gt;=1000,23,21))))</f>
        <v>21</v>
      </c>
      <c r="M2128" s="164" t="str">
        <f t="shared" si="146"/>
        <v>SPR2014-5-0</v>
      </c>
    </row>
    <row r="2129" spans="1:13">
      <c r="A2129" s="167">
        <f>'Order Form'!A24</f>
        <v>107667</v>
      </c>
      <c r="B2129" s="167">
        <f>'Order Form'!A24</f>
        <v>107667</v>
      </c>
      <c r="C2129" s="168">
        <f t="shared" si="144"/>
        <v>107667</v>
      </c>
      <c r="D2129" s="164">
        <f>'Order Form'!$N$2</f>
        <v>0</v>
      </c>
      <c r="E2129" s="165">
        <f>'Order Form'!$O$11</f>
        <v>0</v>
      </c>
      <c r="F2129" s="165" t="str">
        <f>IF(ISBLANK('Order Form'!$O$12),"",'Order Form'!$O$12)</f>
        <v/>
      </c>
      <c r="G2129" s="165">
        <f t="shared" ca="1" si="143"/>
        <v>41493</v>
      </c>
      <c r="H2129" s="166">
        <f>'Order Form'!$O$13</f>
        <v>0</v>
      </c>
      <c r="I2129" s="169">
        <f>'Order Form'!F24</f>
        <v>11.5</v>
      </c>
      <c r="J2129" s="164">
        <f>'Order Form'!O24</f>
        <v>0</v>
      </c>
      <c r="K2129" s="164" t="str">
        <f t="shared" si="145"/>
        <v>F</v>
      </c>
      <c r="L2129" s="164">
        <f>IF('Pricing + Order Summary'!$O$13&gt;=5000,14,IF('Pricing + Order Summary'!$O$13&gt;=3500,15,IF('Pricing + Order Summary'!$O$13&gt;=2500,16,IF('Pricing + Order Summary'!$O$13&gt;=1000,23,21))))</f>
        <v>21</v>
      </c>
      <c r="M2129" s="164" t="str">
        <f t="shared" si="146"/>
        <v>SPR2014-5-0</v>
      </c>
    </row>
    <row r="2130" spans="1:13">
      <c r="A2130" s="167">
        <f>'Order Form'!A25</f>
        <v>107663</v>
      </c>
      <c r="B2130" s="167">
        <f>'Order Form'!A25</f>
        <v>107663</v>
      </c>
      <c r="C2130" s="168">
        <f t="shared" si="144"/>
        <v>107663</v>
      </c>
      <c r="D2130" s="164">
        <f>'Order Form'!$N$2</f>
        <v>0</v>
      </c>
      <c r="E2130" s="165">
        <f>'Order Form'!$O$11</f>
        <v>0</v>
      </c>
      <c r="F2130" s="165" t="str">
        <f>IF(ISBLANK('Order Form'!$O$12),"",'Order Form'!$O$12)</f>
        <v/>
      </c>
      <c r="G2130" s="165">
        <f t="shared" ca="1" si="143"/>
        <v>41493</v>
      </c>
      <c r="H2130" s="166">
        <f>'Order Form'!$O$13</f>
        <v>0</v>
      </c>
      <c r="I2130" s="169">
        <f>'Order Form'!F25</f>
        <v>11.5</v>
      </c>
      <c r="J2130" s="164">
        <f>'Order Form'!O25</f>
        <v>0</v>
      </c>
      <c r="K2130" s="164" t="str">
        <f t="shared" si="145"/>
        <v>F</v>
      </c>
      <c r="L2130" s="164">
        <f>IF('Pricing + Order Summary'!$O$13&gt;=5000,14,IF('Pricing + Order Summary'!$O$13&gt;=3500,15,IF('Pricing + Order Summary'!$O$13&gt;=2500,16,IF('Pricing + Order Summary'!$O$13&gt;=1000,23,21))))</f>
        <v>21</v>
      </c>
      <c r="M2130" s="164" t="str">
        <f t="shared" si="146"/>
        <v>SPR2014-5-0</v>
      </c>
    </row>
    <row r="2131" spans="1:13">
      <c r="A2131" s="167">
        <f>'Order Form'!A26</f>
        <v>107664</v>
      </c>
      <c r="B2131" s="167">
        <f>'Order Form'!A26</f>
        <v>107664</v>
      </c>
      <c r="C2131" s="168">
        <f t="shared" si="144"/>
        <v>107664</v>
      </c>
      <c r="D2131" s="164">
        <f>'Order Form'!$N$2</f>
        <v>0</v>
      </c>
      <c r="E2131" s="165">
        <f>'Order Form'!$O$11</f>
        <v>0</v>
      </c>
      <c r="F2131" s="165" t="str">
        <f>IF(ISBLANK('Order Form'!$O$12),"",'Order Form'!$O$12)</f>
        <v/>
      </c>
      <c r="G2131" s="165">
        <f t="shared" ca="1" si="143"/>
        <v>41493</v>
      </c>
      <c r="H2131" s="166">
        <f>'Order Form'!$O$13</f>
        <v>0</v>
      </c>
      <c r="I2131" s="169">
        <f>'Order Form'!F26</f>
        <v>11.5</v>
      </c>
      <c r="J2131" s="164">
        <f>'Order Form'!O26</f>
        <v>0</v>
      </c>
      <c r="K2131" s="164" t="str">
        <f t="shared" si="145"/>
        <v>F</v>
      </c>
      <c r="L2131" s="164">
        <f>IF('Pricing + Order Summary'!$O$13&gt;=5000,14,IF('Pricing + Order Summary'!$O$13&gt;=3500,15,IF('Pricing + Order Summary'!$O$13&gt;=2500,16,IF('Pricing + Order Summary'!$O$13&gt;=1000,23,21))))</f>
        <v>21</v>
      </c>
      <c r="M2131" s="164" t="str">
        <f t="shared" si="146"/>
        <v>SPR2014-5-0</v>
      </c>
    </row>
    <row r="2132" spans="1:13">
      <c r="A2132" s="167">
        <f>'Order Form'!A27</f>
        <v>107668</v>
      </c>
      <c r="B2132" s="167">
        <f>'Order Form'!A27</f>
        <v>107668</v>
      </c>
      <c r="C2132" s="168">
        <f t="shared" si="144"/>
        <v>107668</v>
      </c>
      <c r="D2132" s="164">
        <f>'Order Form'!$N$2</f>
        <v>0</v>
      </c>
      <c r="E2132" s="165">
        <f>'Order Form'!$O$11</f>
        <v>0</v>
      </c>
      <c r="F2132" s="165" t="str">
        <f>IF(ISBLANK('Order Form'!$O$12),"",'Order Form'!$O$12)</f>
        <v/>
      </c>
      <c r="G2132" s="165">
        <f t="shared" ca="1" si="143"/>
        <v>41493</v>
      </c>
      <c r="H2132" s="166">
        <f>'Order Form'!$O$13</f>
        <v>0</v>
      </c>
      <c r="I2132" s="169">
        <f>'Order Form'!F27</f>
        <v>11.5</v>
      </c>
      <c r="J2132" s="164">
        <f>'Order Form'!O27</f>
        <v>0</v>
      </c>
      <c r="K2132" s="164" t="str">
        <f t="shared" si="145"/>
        <v>F</v>
      </c>
      <c r="L2132" s="164">
        <f>IF('Pricing + Order Summary'!$O$13&gt;=5000,14,IF('Pricing + Order Summary'!$O$13&gt;=3500,15,IF('Pricing + Order Summary'!$O$13&gt;=2500,16,IF('Pricing + Order Summary'!$O$13&gt;=1000,23,21))))</f>
        <v>21</v>
      </c>
      <c r="M2132" s="164" t="str">
        <f t="shared" si="146"/>
        <v>SPR2014-5-0</v>
      </c>
    </row>
    <row r="2133" spans="1:13">
      <c r="A2133" s="167">
        <f>'Order Form'!A28</f>
        <v>107665</v>
      </c>
      <c r="B2133" s="167">
        <f>'Order Form'!A28</f>
        <v>107665</v>
      </c>
      <c r="C2133" s="168">
        <f t="shared" si="144"/>
        <v>107665</v>
      </c>
      <c r="D2133" s="164">
        <f>'Order Form'!$N$2</f>
        <v>0</v>
      </c>
      <c r="E2133" s="165">
        <f>'Order Form'!$O$11</f>
        <v>0</v>
      </c>
      <c r="F2133" s="165" t="str">
        <f>IF(ISBLANK('Order Form'!$O$12),"",'Order Form'!$O$12)</f>
        <v/>
      </c>
      <c r="G2133" s="165">
        <f t="shared" ca="1" si="143"/>
        <v>41493</v>
      </c>
      <c r="H2133" s="166">
        <f>'Order Form'!$O$13</f>
        <v>0</v>
      </c>
      <c r="I2133" s="169">
        <f>'Order Form'!F28</f>
        <v>11.5</v>
      </c>
      <c r="J2133" s="164">
        <f>'Order Form'!O28</f>
        <v>0</v>
      </c>
      <c r="K2133" s="164" t="str">
        <f t="shared" si="145"/>
        <v>F</v>
      </c>
      <c r="L2133" s="164">
        <f>IF('Pricing + Order Summary'!$O$13&gt;=5000,14,IF('Pricing + Order Summary'!$O$13&gt;=3500,15,IF('Pricing + Order Summary'!$O$13&gt;=2500,16,IF('Pricing + Order Summary'!$O$13&gt;=1000,23,21))))</f>
        <v>21</v>
      </c>
      <c r="M2133" s="164" t="str">
        <f t="shared" si="146"/>
        <v>SPR2014-5-0</v>
      </c>
    </row>
    <row r="2134" spans="1:13">
      <c r="A2134" s="167">
        <f>'Order Form'!A29</f>
        <v>107662</v>
      </c>
      <c r="B2134" s="167">
        <f>'Order Form'!A29</f>
        <v>107662</v>
      </c>
      <c r="C2134" s="168">
        <f t="shared" si="144"/>
        <v>107662</v>
      </c>
      <c r="D2134" s="164">
        <f>'Order Form'!$N$2</f>
        <v>0</v>
      </c>
      <c r="E2134" s="165">
        <f>'Order Form'!$O$11</f>
        <v>0</v>
      </c>
      <c r="F2134" s="165" t="str">
        <f>IF(ISBLANK('Order Form'!$O$12),"",'Order Form'!$O$12)</f>
        <v/>
      </c>
      <c r="G2134" s="165">
        <f t="shared" ca="1" si="143"/>
        <v>41493</v>
      </c>
      <c r="H2134" s="166">
        <f>'Order Form'!$O$13</f>
        <v>0</v>
      </c>
      <c r="I2134" s="169">
        <f>'Order Form'!F29</f>
        <v>11.5</v>
      </c>
      <c r="J2134" s="164">
        <f>'Order Form'!O29</f>
        <v>0</v>
      </c>
      <c r="K2134" s="164" t="str">
        <f t="shared" si="145"/>
        <v>F</v>
      </c>
      <c r="L2134" s="164">
        <f>IF('Pricing + Order Summary'!$O$13&gt;=5000,14,IF('Pricing + Order Summary'!$O$13&gt;=3500,15,IF('Pricing + Order Summary'!$O$13&gt;=2500,16,IF('Pricing + Order Summary'!$O$13&gt;=1000,23,21))))</f>
        <v>21</v>
      </c>
      <c r="M2134" s="164" t="str">
        <f t="shared" si="146"/>
        <v>SPR2014-5-0</v>
      </c>
    </row>
    <row r="2135" spans="1:13">
      <c r="A2135" s="167">
        <f>'Order Form'!A30</f>
        <v>107666</v>
      </c>
      <c r="B2135" s="167">
        <f>'Order Form'!A30</f>
        <v>107666</v>
      </c>
      <c r="C2135" s="168">
        <f t="shared" si="144"/>
        <v>107666</v>
      </c>
      <c r="D2135" s="164">
        <f>'Order Form'!$N$2</f>
        <v>0</v>
      </c>
      <c r="E2135" s="165">
        <f>'Order Form'!$O$11</f>
        <v>0</v>
      </c>
      <c r="F2135" s="165" t="str">
        <f>IF(ISBLANK('Order Form'!$O$12),"",'Order Form'!$O$12)</f>
        <v/>
      </c>
      <c r="G2135" s="165">
        <f t="shared" ca="1" si="143"/>
        <v>41493</v>
      </c>
      <c r="H2135" s="166">
        <f>'Order Form'!$O$13</f>
        <v>0</v>
      </c>
      <c r="I2135" s="169">
        <f>'Order Form'!F30</f>
        <v>11.75</v>
      </c>
      <c r="J2135" s="164">
        <f>'Order Form'!O30</f>
        <v>0</v>
      </c>
      <c r="K2135" s="164" t="str">
        <f t="shared" si="145"/>
        <v>F</v>
      </c>
      <c r="L2135" s="164">
        <f>IF('Pricing + Order Summary'!$O$13&gt;=5000,14,IF('Pricing + Order Summary'!$O$13&gt;=3500,15,IF('Pricing + Order Summary'!$O$13&gt;=2500,16,IF('Pricing + Order Summary'!$O$13&gt;=1000,23,21))))</f>
        <v>21</v>
      </c>
      <c r="M2135" s="164" t="str">
        <f t="shared" si="146"/>
        <v>SPR2014-5-0</v>
      </c>
    </row>
    <row r="2136" spans="1:13">
      <c r="A2136" s="167">
        <f>'Order Form'!A31</f>
        <v>107692</v>
      </c>
      <c r="B2136" s="167">
        <f>'Order Form'!A31</f>
        <v>107692</v>
      </c>
      <c r="C2136" s="168">
        <f t="shared" si="144"/>
        <v>107692</v>
      </c>
      <c r="D2136" s="164">
        <f>'Order Form'!$N$2</f>
        <v>0</v>
      </c>
      <c r="E2136" s="165">
        <f>'Order Form'!$O$11</f>
        <v>0</v>
      </c>
      <c r="F2136" s="165" t="str">
        <f>IF(ISBLANK('Order Form'!$O$12),"",'Order Form'!$O$12)</f>
        <v/>
      </c>
      <c r="G2136" s="165">
        <f t="shared" ca="1" si="143"/>
        <v>41493</v>
      </c>
      <c r="H2136" s="166">
        <f>'Order Form'!$O$13</f>
        <v>0</v>
      </c>
      <c r="I2136" s="169">
        <f>'Order Form'!F31</f>
        <v>11.75</v>
      </c>
      <c r="J2136" s="164">
        <f>'Order Form'!O31</f>
        <v>0</v>
      </c>
      <c r="K2136" s="164" t="str">
        <f t="shared" si="145"/>
        <v>F</v>
      </c>
      <c r="L2136" s="164">
        <f>IF('Pricing + Order Summary'!$O$13&gt;=5000,14,IF('Pricing + Order Summary'!$O$13&gt;=3500,15,IF('Pricing + Order Summary'!$O$13&gt;=2500,16,IF('Pricing + Order Summary'!$O$13&gt;=1000,23,21))))</f>
        <v>21</v>
      </c>
      <c r="M2136" s="164" t="str">
        <f t="shared" si="146"/>
        <v>SPR2014-5-0</v>
      </c>
    </row>
    <row r="2137" spans="1:13">
      <c r="A2137" s="167">
        <f>'Order Form'!A32</f>
        <v>107694</v>
      </c>
      <c r="B2137" s="167">
        <f>'Order Form'!A32</f>
        <v>107694</v>
      </c>
      <c r="C2137" s="168">
        <f t="shared" si="144"/>
        <v>107694</v>
      </c>
      <c r="D2137" s="164">
        <f>'Order Form'!$N$2</f>
        <v>0</v>
      </c>
      <c r="E2137" s="165">
        <f>'Order Form'!$O$11</f>
        <v>0</v>
      </c>
      <c r="F2137" s="165" t="str">
        <f>IF(ISBLANK('Order Form'!$O$12),"",'Order Form'!$O$12)</f>
        <v/>
      </c>
      <c r="G2137" s="165">
        <f t="shared" ca="1" si="143"/>
        <v>41493</v>
      </c>
      <c r="H2137" s="166">
        <f>'Order Form'!$O$13</f>
        <v>0</v>
      </c>
      <c r="I2137" s="169">
        <f>'Order Form'!F32</f>
        <v>11.75</v>
      </c>
      <c r="J2137" s="164">
        <f>'Order Form'!O32</f>
        <v>0</v>
      </c>
      <c r="K2137" s="164" t="str">
        <f t="shared" si="145"/>
        <v>F</v>
      </c>
      <c r="L2137" s="164">
        <f>IF('Pricing + Order Summary'!$O$13&gt;=5000,14,IF('Pricing + Order Summary'!$O$13&gt;=3500,15,IF('Pricing + Order Summary'!$O$13&gt;=2500,16,IF('Pricing + Order Summary'!$O$13&gt;=1000,23,21))))</f>
        <v>21</v>
      </c>
      <c r="M2137" s="164" t="str">
        <f t="shared" si="146"/>
        <v>SPR2014-5-0</v>
      </c>
    </row>
    <row r="2138" spans="1:13">
      <c r="A2138" s="167">
        <f>'Order Form'!A33</f>
        <v>107696</v>
      </c>
      <c r="B2138" s="167">
        <f>'Order Form'!A33</f>
        <v>107696</v>
      </c>
      <c r="C2138" s="168">
        <f t="shared" si="144"/>
        <v>107696</v>
      </c>
      <c r="D2138" s="164">
        <f>'Order Form'!$N$2</f>
        <v>0</v>
      </c>
      <c r="E2138" s="165">
        <f>'Order Form'!$O$11</f>
        <v>0</v>
      </c>
      <c r="F2138" s="165" t="str">
        <f>IF(ISBLANK('Order Form'!$O$12),"",'Order Form'!$O$12)</f>
        <v/>
      </c>
      <c r="G2138" s="165">
        <f t="shared" ca="1" si="143"/>
        <v>41493</v>
      </c>
      <c r="H2138" s="166">
        <f>'Order Form'!$O$13</f>
        <v>0</v>
      </c>
      <c r="I2138" s="169">
        <f>'Order Form'!F33</f>
        <v>11.75</v>
      </c>
      <c r="J2138" s="164">
        <f>'Order Form'!O33</f>
        <v>0</v>
      </c>
      <c r="K2138" s="164" t="str">
        <f t="shared" si="145"/>
        <v>F</v>
      </c>
      <c r="L2138" s="164">
        <f>IF('Pricing + Order Summary'!$O$13&gt;=5000,14,IF('Pricing + Order Summary'!$O$13&gt;=3500,15,IF('Pricing + Order Summary'!$O$13&gt;=2500,16,IF('Pricing + Order Summary'!$O$13&gt;=1000,23,21))))</f>
        <v>21</v>
      </c>
      <c r="M2138" s="164" t="str">
        <f t="shared" si="146"/>
        <v>SPR2014-5-0</v>
      </c>
    </row>
    <row r="2139" spans="1:13">
      <c r="A2139" s="167">
        <f>'Order Form'!A34</f>
        <v>107697</v>
      </c>
      <c r="B2139" s="167">
        <f>'Order Form'!A34</f>
        <v>107697</v>
      </c>
      <c r="C2139" s="168">
        <f t="shared" si="144"/>
        <v>107697</v>
      </c>
      <c r="D2139" s="164">
        <f>'Order Form'!$N$2</f>
        <v>0</v>
      </c>
      <c r="E2139" s="165">
        <f>'Order Form'!$O$11</f>
        <v>0</v>
      </c>
      <c r="F2139" s="165" t="str">
        <f>IF(ISBLANK('Order Form'!$O$12),"",'Order Form'!$O$12)</f>
        <v/>
      </c>
      <c r="G2139" s="165">
        <f t="shared" ca="1" si="143"/>
        <v>41493</v>
      </c>
      <c r="H2139" s="166">
        <f>'Order Form'!$O$13</f>
        <v>0</v>
      </c>
      <c r="I2139" s="169">
        <f>'Order Form'!F34</f>
        <v>11.75</v>
      </c>
      <c r="J2139" s="164">
        <f>'Order Form'!O34</f>
        <v>0</v>
      </c>
      <c r="K2139" s="164" t="str">
        <f t="shared" si="145"/>
        <v>F</v>
      </c>
      <c r="L2139" s="164">
        <f>IF('Pricing + Order Summary'!$O$13&gt;=5000,14,IF('Pricing + Order Summary'!$O$13&gt;=3500,15,IF('Pricing + Order Summary'!$O$13&gt;=2500,16,IF('Pricing + Order Summary'!$O$13&gt;=1000,23,21))))</f>
        <v>21</v>
      </c>
      <c r="M2139" s="164" t="str">
        <f t="shared" si="146"/>
        <v>SPR2014-5-0</v>
      </c>
    </row>
    <row r="2140" spans="1:13">
      <c r="A2140" s="167">
        <f>'Order Form'!A35</f>
        <v>107698</v>
      </c>
      <c r="B2140" s="167">
        <f>'Order Form'!A35</f>
        <v>107698</v>
      </c>
      <c r="C2140" s="168">
        <f t="shared" si="144"/>
        <v>107698</v>
      </c>
      <c r="D2140" s="164">
        <f>'Order Form'!$N$2</f>
        <v>0</v>
      </c>
      <c r="E2140" s="165">
        <f>'Order Form'!$O$11</f>
        <v>0</v>
      </c>
      <c r="F2140" s="165" t="str">
        <f>IF(ISBLANK('Order Form'!$O$12),"",'Order Form'!$O$12)</f>
        <v/>
      </c>
      <c r="G2140" s="165">
        <f t="shared" ca="1" si="143"/>
        <v>41493</v>
      </c>
      <c r="H2140" s="166">
        <f>'Order Form'!$O$13</f>
        <v>0</v>
      </c>
      <c r="I2140" s="169">
        <f>'Order Form'!F35</f>
        <v>11.75</v>
      </c>
      <c r="J2140" s="164">
        <f>'Order Form'!O35</f>
        <v>0</v>
      </c>
      <c r="K2140" s="164" t="str">
        <f t="shared" si="145"/>
        <v>F</v>
      </c>
      <c r="L2140" s="164">
        <f>IF('Pricing + Order Summary'!$O$13&gt;=5000,14,IF('Pricing + Order Summary'!$O$13&gt;=3500,15,IF('Pricing + Order Summary'!$O$13&gt;=2500,16,IF('Pricing + Order Summary'!$O$13&gt;=1000,23,21))))</f>
        <v>21</v>
      </c>
      <c r="M2140" s="164" t="str">
        <f t="shared" si="146"/>
        <v>SPR2014-5-0</v>
      </c>
    </row>
    <row r="2141" spans="1:13">
      <c r="A2141" s="167">
        <f>'Order Form'!A36</f>
        <v>107693</v>
      </c>
      <c r="B2141" s="167">
        <f>'Order Form'!A36</f>
        <v>107693</v>
      </c>
      <c r="C2141" s="168">
        <f t="shared" si="144"/>
        <v>107693</v>
      </c>
      <c r="D2141" s="164">
        <f>'Order Form'!$N$2</f>
        <v>0</v>
      </c>
      <c r="E2141" s="165">
        <f>'Order Form'!$O$11</f>
        <v>0</v>
      </c>
      <c r="F2141" s="165" t="str">
        <f>IF(ISBLANK('Order Form'!$O$12),"",'Order Form'!$O$12)</f>
        <v/>
      </c>
      <c r="G2141" s="165">
        <f t="shared" ca="1" si="143"/>
        <v>41493</v>
      </c>
      <c r="H2141" s="166">
        <f>'Order Form'!$O$13</f>
        <v>0</v>
      </c>
      <c r="I2141" s="169">
        <f>'Order Form'!F36</f>
        <v>11.75</v>
      </c>
      <c r="J2141" s="164">
        <f>'Order Form'!O36</f>
        <v>0</v>
      </c>
      <c r="K2141" s="164" t="str">
        <f t="shared" si="145"/>
        <v>F</v>
      </c>
      <c r="L2141" s="164">
        <f>IF('Pricing + Order Summary'!$O$13&gt;=5000,14,IF('Pricing + Order Summary'!$O$13&gt;=3500,15,IF('Pricing + Order Summary'!$O$13&gt;=2500,16,IF('Pricing + Order Summary'!$O$13&gt;=1000,23,21))))</f>
        <v>21</v>
      </c>
      <c r="M2141" s="164" t="str">
        <f t="shared" si="146"/>
        <v>SPR2014-5-0</v>
      </c>
    </row>
    <row r="2142" spans="1:13">
      <c r="A2142" s="167">
        <f>'Order Form'!A37</f>
        <v>107695</v>
      </c>
      <c r="B2142" s="167">
        <f>'Order Form'!A37</f>
        <v>107695</v>
      </c>
      <c r="C2142" s="168">
        <f t="shared" si="144"/>
        <v>107695</v>
      </c>
      <c r="D2142" s="164">
        <f>'Order Form'!$N$2</f>
        <v>0</v>
      </c>
      <c r="E2142" s="165">
        <f>'Order Form'!$O$11</f>
        <v>0</v>
      </c>
      <c r="F2142" s="165" t="str">
        <f>IF(ISBLANK('Order Form'!$O$12),"",'Order Form'!$O$12)</f>
        <v/>
      </c>
      <c r="G2142" s="165">
        <f t="shared" ca="1" si="143"/>
        <v>41493</v>
      </c>
      <c r="H2142" s="166">
        <f>'Order Form'!$O$13</f>
        <v>0</v>
      </c>
      <c r="I2142" s="169">
        <f>'Order Form'!F37</f>
        <v>11.75</v>
      </c>
      <c r="J2142" s="164">
        <f>'Order Form'!O37</f>
        <v>0</v>
      </c>
      <c r="K2142" s="164" t="str">
        <f t="shared" si="145"/>
        <v>F</v>
      </c>
      <c r="L2142" s="164">
        <f>IF('Pricing + Order Summary'!$O$13&gt;=5000,14,IF('Pricing + Order Summary'!$O$13&gt;=3500,15,IF('Pricing + Order Summary'!$O$13&gt;=2500,16,IF('Pricing + Order Summary'!$O$13&gt;=1000,23,21))))</f>
        <v>21</v>
      </c>
      <c r="M2142" s="164" t="str">
        <f t="shared" si="146"/>
        <v>SPR2014-5-0</v>
      </c>
    </row>
    <row r="2143" spans="1:13">
      <c r="A2143" s="167">
        <f>'Order Form'!A38</f>
        <v>100210</v>
      </c>
      <c r="B2143" s="167">
        <f>'Order Form'!A38</f>
        <v>100210</v>
      </c>
      <c r="C2143" s="168">
        <f t="shared" si="144"/>
        <v>100210</v>
      </c>
      <c r="D2143" s="164">
        <f>'Order Form'!$N$2</f>
        <v>0</v>
      </c>
      <c r="E2143" s="165">
        <f>'Order Form'!$O$11</f>
        <v>0</v>
      </c>
      <c r="F2143" s="165" t="str">
        <f>IF(ISBLANK('Order Form'!$O$12),"",'Order Form'!$O$12)</f>
        <v/>
      </c>
      <c r="G2143" s="165">
        <f t="shared" ca="1" si="143"/>
        <v>41493</v>
      </c>
      <c r="H2143" s="166">
        <f>'Order Form'!$O$13</f>
        <v>0</v>
      </c>
      <c r="I2143" s="169">
        <f>'Order Form'!F38</f>
        <v>11.75</v>
      </c>
      <c r="J2143" s="164">
        <f>'Order Form'!O38</f>
        <v>0</v>
      </c>
      <c r="K2143" s="164" t="str">
        <f t="shared" si="145"/>
        <v>F</v>
      </c>
      <c r="L2143" s="164">
        <f>IF('Pricing + Order Summary'!$O$13&gt;=5000,14,IF('Pricing + Order Summary'!$O$13&gt;=3500,15,IF('Pricing + Order Summary'!$O$13&gt;=2500,16,IF('Pricing + Order Summary'!$O$13&gt;=1000,23,21))))</f>
        <v>21</v>
      </c>
      <c r="M2143" s="164" t="str">
        <f t="shared" si="146"/>
        <v>SPR2014-5-0</v>
      </c>
    </row>
    <row r="2144" spans="1:13">
      <c r="A2144" s="167">
        <f>'Order Form'!A39</f>
        <v>100211</v>
      </c>
      <c r="B2144" s="167">
        <f>'Order Form'!A39</f>
        <v>100211</v>
      </c>
      <c r="C2144" s="168">
        <f t="shared" si="144"/>
        <v>100211</v>
      </c>
      <c r="D2144" s="164">
        <f>'Order Form'!$N$2</f>
        <v>0</v>
      </c>
      <c r="E2144" s="165">
        <f>'Order Form'!$O$11</f>
        <v>0</v>
      </c>
      <c r="F2144" s="165" t="str">
        <f>IF(ISBLANK('Order Form'!$O$12),"",'Order Form'!$O$12)</f>
        <v/>
      </c>
      <c r="G2144" s="165">
        <f t="shared" ca="1" si="143"/>
        <v>41493</v>
      </c>
      <c r="H2144" s="166">
        <f>'Order Form'!$O$13</f>
        <v>0</v>
      </c>
      <c r="I2144" s="169">
        <f>'Order Form'!F39</f>
        <v>11.75</v>
      </c>
      <c r="J2144" s="164">
        <f>'Order Form'!O39</f>
        <v>0</v>
      </c>
      <c r="K2144" s="164" t="str">
        <f t="shared" si="145"/>
        <v>F</v>
      </c>
      <c r="L2144" s="164">
        <f>IF('Pricing + Order Summary'!$O$13&gt;=5000,14,IF('Pricing + Order Summary'!$O$13&gt;=3500,15,IF('Pricing + Order Summary'!$O$13&gt;=2500,16,IF('Pricing + Order Summary'!$O$13&gt;=1000,23,21))))</f>
        <v>21</v>
      </c>
      <c r="M2144" s="164" t="str">
        <f t="shared" si="146"/>
        <v>SPR2014-5-0</v>
      </c>
    </row>
    <row r="2145" spans="1:13">
      <c r="A2145" s="167">
        <f>'Order Form'!A40</f>
        <v>100212</v>
      </c>
      <c r="B2145" s="167">
        <f>'Order Form'!A40</f>
        <v>100212</v>
      </c>
      <c r="C2145" s="168">
        <f t="shared" si="144"/>
        <v>100212</v>
      </c>
      <c r="D2145" s="164">
        <f>'Order Form'!$N$2</f>
        <v>0</v>
      </c>
      <c r="E2145" s="165">
        <f>'Order Form'!$O$11</f>
        <v>0</v>
      </c>
      <c r="F2145" s="165" t="str">
        <f>IF(ISBLANK('Order Form'!$O$12),"",'Order Form'!$O$12)</f>
        <v/>
      </c>
      <c r="G2145" s="165">
        <f t="shared" ca="1" si="143"/>
        <v>41493</v>
      </c>
      <c r="H2145" s="166">
        <f>'Order Form'!$O$13</f>
        <v>0</v>
      </c>
      <c r="I2145" s="169">
        <f>'Order Form'!F40</f>
        <v>11.75</v>
      </c>
      <c r="J2145" s="164">
        <f>'Order Form'!O40</f>
        <v>0</v>
      </c>
      <c r="K2145" s="164" t="str">
        <f t="shared" si="145"/>
        <v>F</v>
      </c>
      <c r="L2145" s="164">
        <f>IF('Pricing + Order Summary'!$O$13&gt;=5000,14,IF('Pricing + Order Summary'!$O$13&gt;=3500,15,IF('Pricing + Order Summary'!$O$13&gt;=2500,16,IF('Pricing + Order Summary'!$O$13&gt;=1000,23,21))))</f>
        <v>21</v>
      </c>
      <c r="M2145" s="164" t="str">
        <f t="shared" si="146"/>
        <v>SPR2014-5-0</v>
      </c>
    </row>
    <row r="2146" spans="1:13">
      <c r="A2146" s="167">
        <f>'Order Form'!A41</f>
        <v>100208</v>
      </c>
      <c r="B2146" s="167">
        <f>'Order Form'!A41</f>
        <v>100208</v>
      </c>
      <c r="C2146" s="168">
        <f t="shared" si="144"/>
        <v>100208</v>
      </c>
      <c r="D2146" s="164">
        <f>'Order Form'!$N$2</f>
        <v>0</v>
      </c>
      <c r="E2146" s="165">
        <f>'Order Form'!$O$11</f>
        <v>0</v>
      </c>
      <c r="F2146" s="165" t="str">
        <f>IF(ISBLANK('Order Form'!$O$12),"",'Order Form'!$O$12)</f>
        <v/>
      </c>
      <c r="G2146" s="165">
        <f t="shared" ca="1" si="143"/>
        <v>41493</v>
      </c>
      <c r="H2146" s="166">
        <f>'Order Form'!$O$13</f>
        <v>0</v>
      </c>
      <c r="I2146" s="169">
        <f>'Order Form'!F41</f>
        <v>11.75</v>
      </c>
      <c r="J2146" s="164">
        <f>'Order Form'!O41</f>
        <v>0</v>
      </c>
      <c r="K2146" s="164" t="str">
        <f t="shared" si="145"/>
        <v>F</v>
      </c>
      <c r="L2146" s="164">
        <f>IF('Pricing + Order Summary'!$O$13&gt;=5000,14,IF('Pricing + Order Summary'!$O$13&gt;=3500,15,IF('Pricing + Order Summary'!$O$13&gt;=2500,16,IF('Pricing + Order Summary'!$O$13&gt;=1000,23,21))))</f>
        <v>21</v>
      </c>
      <c r="M2146" s="164" t="str">
        <f t="shared" si="146"/>
        <v>SPR2014-5-0</v>
      </c>
    </row>
    <row r="2147" spans="1:13">
      <c r="A2147" s="167">
        <f>'Order Form'!A42</f>
        <v>100213</v>
      </c>
      <c r="B2147" s="167">
        <f>'Order Form'!A42</f>
        <v>100213</v>
      </c>
      <c r="C2147" s="168">
        <f t="shared" si="144"/>
        <v>100213</v>
      </c>
      <c r="D2147" s="164">
        <f>'Order Form'!$N$2</f>
        <v>0</v>
      </c>
      <c r="E2147" s="165">
        <f>'Order Form'!$O$11</f>
        <v>0</v>
      </c>
      <c r="F2147" s="165" t="str">
        <f>IF(ISBLANK('Order Form'!$O$12),"",'Order Form'!$O$12)</f>
        <v/>
      </c>
      <c r="G2147" s="165">
        <f t="shared" ca="1" si="143"/>
        <v>41493</v>
      </c>
      <c r="H2147" s="166">
        <f>'Order Form'!$O$13</f>
        <v>0</v>
      </c>
      <c r="I2147" s="169">
        <f>'Order Form'!F42</f>
        <v>11.75</v>
      </c>
      <c r="J2147" s="164">
        <f>'Order Form'!O42</f>
        <v>0</v>
      </c>
      <c r="K2147" s="164" t="str">
        <f t="shared" si="145"/>
        <v>F</v>
      </c>
      <c r="L2147" s="164">
        <f>IF('Pricing + Order Summary'!$O$13&gt;=5000,14,IF('Pricing + Order Summary'!$O$13&gt;=3500,15,IF('Pricing + Order Summary'!$O$13&gt;=2500,16,IF('Pricing + Order Summary'!$O$13&gt;=1000,23,21))))</f>
        <v>21</v>
      </c>
      <c r="M2147" s="164" t="str">
        <f t="shared" si="146"/>
        <v>SPR2014-5-0</v>
      </c>
    </row>
    <row r="2148" spans="1:13">
      <c r="A2148" s="167">
        <f>'Order Form'!A43</f>
        <v>105768</v>
      </c>
      <c r="B2148" s="167">
        <f>'Order Form'!A43</f>
        <v>105768</v>
      </c>
      <c r="C2148" s="168">
        <f t="shared" si="144"/>
        <v>105768</v>
      </c>
      <c r="D2148" s="164">
        <f>'Order Form'!$N$2</f>
        <v>0</v>
      </c>
      <c r="E2148" s="165">
        <f>'Order Form'!$O$11</f>
        <v>0</v>
      </c>
      <c r="F2148" s="165" t="str">
        <f>IF(ISBLANK('Order Form'!$O$12),"",'Order Form'!$O$12)</f>
        <v/>
      </c>
      <c r="G2148" s="165">
        <f t="shared" ca="1" si="143"/>
        <v>41493</v>
      </c>
      <c r="H2148" s="166">
        <f>'Order Form'!$O$13</f>
        <v>0</v>
      </c>
      <c r="I2148" s="169">
        <f>'Order Form'!F43</f>
        <v>11.75</v>
      </c>
      <c r="J2148" s="164">
        <f>'Order Form'!O43</f>
        <v>0</v>
      </c>
      <c r="K2148" s="164" t="str">
        <f t="shared" si="145"/>
        <v>F</v>
      </c>
      <c r="L2148" s="164">
        <f>IF('Pricing + Order Summary'!$O$13&gt;=5000,14,IF('Pricing + Order Summary'!$O$13&gt;=3500,15,IF('Pricing + Order Summary'!$O$13&gt;=2500,16,IF('Pricing + Order Summary'!$O$13&gt;=1000,23,21))))</f>
        <v>21</v>
      </c>
      <c r="M2148" s="164" t="str">
        <f t="shared" si="146"/>
        <v>SPR2014-5-0</v>
      </c>
    </row>
    <row r="2149" spans="1:13">
      <c r="A2149" s="167">
        <f>'Order Form'!A44</f>
        <v>100484</v>
      </c>
      <c r="B2149" s="167">
        <f>'Order Form'!A44</f>
        <v>100484</v>
      </c>
      <c r="C2149" s="168">
        <f t="shared" si="144"/>
        <v>100484</v>
      </c>
      <c r="D2149" s="164">
        <f>'Order Form'!$N$2</f>
        <v>0</v>
      </c>
      <c r="E2149" s="165">
        <f>'Order Form'!$O$11</f>
        <v>0</v>
      </c>
      <c r="F2149" s="165" t="str">
        <f>IF(ISBLANK('Order Form'!$O$12),"",'Order Form'!$O$12)</f>
        <v/>
      </c>
      <c r="G2149" s="165">
        <f t="shared" ca="1" si="143"/>
        <v>41493</v>
      </c>
      <c r="H2149" s="166">
        <f>'Order Form'!$O$13</f>
        <v>0</v>
      </c>
      <c r="I2149" s="169">
        <f>'Order Form'!F44</f>
        <v>11.75</v>
      </c>
      <c r="J2149" s="164">
        <f>'Order Form'!O44</f>
        <v>0</v>
      </c>
      <c r="K2149" s="164" t="str">
        <f t="shared" si="145"/>
        <v>F</v>
      </c>
      <c r="L2149" s="164">
        <f>IF('Pricing + Order Summary'!$O$13&gt;=5000,14,IF('Pricing + Order Summary'!$O$13&gt;=3500,15,IF('Pricing + Order Summary'!$O$13&gt;=2500,16,IF('Pricing + Order Summary'!$O$13&gt;=1000,23,21))))</f>
        <v>21</v>
      </c>
      <c r="M2149" s="164" t="str">
        <f t="shared" si="146"/>
        <v>SPR2014-5-0</v>
      </c>
    </row>
    <row r="2150" spans="1:13">
      <c r="A2150" s="167">
        <f>'Order Form'!A45</f>
        <v>100489</v>
      </c>
      <c r="B2150" s="167">
        <f>'Order Form'!A45</f>
        <v>100489</v>
      </c>
      <c r="C2150" s="168">
        <f t="shared" si="144"/>
        <v>100489</v>
      </c>
      <c r="D2150" s="164">
        <f>'Order Form'!$N$2</f>
        <v>0</v>
      </c>
      <c r="E2150" s="165">
        <f>'Order Form'!$O$11</f>
        <v>0</v>
      </c>
      <c r="F2150" s="165" t="str">
        <f>IF(ISBLANK('Order Form'!$O$12),"",'Order Form'!$O$12)</f>
        <v/>
      </c>
      <c r="G2150" s="165">
        <f t="shared" ca="1" si="143"/>
        <v>41493</v>
      </c>
      <c r="H2150" s="166">
        <f>'Order Form'!$O$13</f>
        <v>0</v>
      </c>
      <c r="I2150" s="169">
        <f>'Order Form'!F45</f>
        <v>11.75</v>
      </c>
      <c r="J2150" s="164">
        <f>'Order Form'!O45</f>
        <v>0</v>
      </c>
      <c r="K2150" s="164" t="str">
        <f t="shared" si="145"/>
        <v>F</v>
      </c>
      <c r="L2150" s="164">
        <f>IF('Pricing + Order Summary'!$O$13&gt;=5000,14,IF('Pricing + Order Summary'!$O$13&gt;=3500,15,IF('Pricing + Order Summary'!$O$13&gt;=2500,16,IF('Pricing + Order Summary'!$O$13&gt;=1000,23,21))))</f>
        <v>21</v>
      </c>
      <c r="M2150" s="164" t="str">
        <f t="shared" si="146"/>
        <v>SPR2014-5-0</v>
      </c>
    </row>
    <row r="2151" spans="1:13">
      <c r="A2151" s="167">
        <f>'Order Form'!A46</f>
        <v>100486</v>
      </c>
      <c r="B2151" s="167">
        <f>'Order Form'!A46</f>
        <v>100486</v>
      </c>
      <c r="C2151" s="168">
        <f t="shared" si="144"/>
        <v>100486</v>
      </c>
      <c r="D2151" s="164">
        <f>'Order Form'!$N$2</f>
        <v>0</v>
      </c>
      <c r="E2151" s="165">
        <f>'Order Form'!$O$11</f>
        <v>0</v>
      </c>
      <c r="F2151" s="165" t="str">
        <f>IF(ISBLANK('Order Form'!$O$12),"",'Order Form'!$O$12)</f>
        <v/>
      </c>
      <c r="G2151" s="165">
        <f t="shared" ca="1" si="143"/>
        <v>41493</v>
      </c>
      <c r="H2151" s="166">
        <f>'Order Form'!$O$13</f>
        <v>0</v>
      </c>
      <c r="I2151" s="169">
        <f>'Order Form'!F46</f>
        <v>11.75</v>
      </c>
      <c r="J2151" s="164">
        <f>'Order Form'!O46</f>
        <v>0</v>
      </c>
      <c r="K2151" s="164" t="str">
        <f t="shared" si="145"/>
        <v>F</v>
      </c>
      <c r="L2151" s="164">
        <f>IF('Pricing + Order Summary'!$O$13&gt;=5000,14,IF('Pricing + Order Summary'!$O$13&gt;=3500,15,IF('Pricing + Order Summary'!$O$13&gt;=2500,16,IF('Pricing + Order Summary'!$O$13&gt;=1000,23,21))))</f>
        <v>21</v>
      </c>
      <c r="M2151" s="164" t="str">
        <f t="shared" si="146"/>
        <v>SPR2014-5-0</v>
      </c>
    </row>
    <row r="2152" spans="1:13">
      <c r="A2152" s="167">
        <f>'Order Form'!A47</f>
        <v>100487</v>
      </c>
      <c r="B2152" s="167">
        <f>'Order Form'!A47</f>
        <v>100487</v>
      </c>
      <c r="C2152" s="168">
        <f t="shared" si="144"/>
        <v>100487</v>
      </c>
      <c r="D2152" s="164">
        <f>'Order Form'!$N$2</f>
        <v>0</v>
      </c>
      <c r="E2152" s="165">
        <f>'Order Form'!$O$11</f>
        <v>0</v>
      </c>
      <c r="F2152" s="165" t="str">
        <f>IF(ISBLANK('Order Form'!$O$12),"",'Order Form'!$O$12)</f>
        <v/>
      </c>
      <c r="G2152" s="165">
        <f t="shared" ca="1" si="143"/>
        <v>41493</v>
      </c>
      <c r="H2152" s="166">
        <f>'Order Form'!$O$13</f>
        <v>0</v>
      </c>
      <c r="I2152" s="169">
        <f>'Order Form'!F47</f>
        <v>11.75</v>
      </c>
      <c r="J2152" s="164">
        <f>'Order Form'!O47</f>
        <v>0</v>
      </c>
      <c r="K2152" s="164" t="str">
        <f t="shared" si="145"/>
        <v>F</v>
      </c>
      <c r="L2152" s="164">
        <f>IF('Pricing + Order Summary'!$O$13&gt;=5000,14,IF('Pricing + Order Summary'!$O$13&gt;=3500,15,IF('Pricing + Order Summary'!$O$13&gt;=2500,16,IF('Pricing + Order Summary'!$O$13&gt;=1000,23,21))))</f>
        <v>21</v>
      </c>
      <c r="M2152" s="164" t="str">
        <f t="shared" si="146"/>
        <v>SPR2014-5-0</v>
      </c>
    </row>
    <row r="2153" spans="1:13">
      <c r="A2153" s="167">
        <f>'Order Form'!A48</f>
        <v>100485</v>
      </c>
      <c r="B2153" s="167">
        <f>'Order Form'!A48</f>
        <v>100485</v>
      </c>
      <c r="C2153" s="168">
        <f t="shared" si="144"/>
        <v>100485</v>
      </c>
      <c r="D2153" s="164">
        <f>'Order Form'!$N$2</f>
        <v>0</v>
      </c>
      <c r="E2153" s="165">
        <f>'Order Form'!$O$11</f>
        <v>0</v>
      </c>
      <c r="F2153" s="165" t="str">
        <f>IF(ISBLANK('Order Form'!$O$12),"",'Order Form'!$O$12)</f>
        <v/>
      </c>
      <c r="G2153" s="165">
        <f t="shared" ca="1" si="143"/>
        <v>41493</v>
      </c>
      <c r="H2153" s="166">
        <f>'Order Form'!$O$13</f>
        <v>0</v>
      </c>
      <c r="I2153" s="169">
        <f>'Order Form'!F48</f>
        <v>11.75</v>
      </c>
      <c r="J2153" s="164">
        <f>'Order Form'!O48</f>
        <v>0</v>
      </c>
      <c r="K2153" s="164" t="str">
        <f t="shared" si="145"/>
        <v>F</v>
      </c>
      <c r="L2153" s="164">
        <f>IF('Pricing + Order Summary'!$O$13&gt;=5000,14,IF('Pricing + Order Summary'!$O$13&gt;=3500,15,IF('Pricing + Order Summary'!$O$13&gt;=2500,16,IF('Pricing + Order Summary'!$O$13&gt;=1000,23,21))))</f>
        <v>21</v>
      </c>
      <c r="M2153" s="164" t="str">
        <f t="shared" si="146"/>
        <v>SPR2014-5-0</v>
      </c>
    </row>
    <row r="2154" spans="1:13">
      <c r="A2154" s="167">
        <f>'Order Form'!A49</f>
        <v>100488</v>
      </c>
      <c r="B2154" s="167">
        <f>'Order Form'!A49</f>
        <v>100488</v>
      </c>
      <c r="C2154" s="168">
        <f t="shared" si="144"/>
        <v>100488</v>
      </c>
      <c r="D2154" s="164">
        <f>'Order Form'!$N$2</f>
        <v>0</v>
      </c>
      <c r="E2154" s="165">
        <f>'Order Form'!$O$11</f>
        <v>0</v>
      </c>
      <c r="F2154" s="165" t="str">
        <f>IF(ISBLANK('Order Form'!$O$12),"",'Order Form'!$O$12)</f>
        <v/>
      </c>
      <c r="G2154" s="165">
        <f t="shared" ca="1" si="143"/>
        <v>41493</v>
      </c>
      <c r="H2154" s="166">
        <f>'Order Form'!$O$13</f>
        <v>0</v>
      </c>
      <c r="I2154" s="169">
        <f>'Order Form'!F49</f>
        <v>11.75</v>
      </c>
      <c r="J2154" s="164">
        <f>'Order Form'!O49</f>
        <v>0</v>
      </c>
      <c r="K2154" s="164" t="str">
        <f t="shared" si="145"/>
        <v>F</v>
      </c>
      <c r="L2154" s="164">
        <f>IF('Pricing + Order Summary'!$O$13&gt;=5000,14,IF('Pricing + Order Summary'!$O$13&gt;=3500,15,IF('Pricing + Order Summary'!$O$13&gt;=2500,16,IF('Pricing + Order Summary'!$O$13&gt;=1000,23,21))))</f>
        <v>21</v>
      </c>
      <c r="M2154" s="164" t="str">
        <f t="shared" si="146"/>
        <v>SPR2014-5-0</v>
      </c>
    </row>
    <row r="2155" spans="1:13">
      <c r="A2155" s="167">
        <f>'Order Form'!A50</f>
        <v>107699</v>
      </c>
      <c r="B2155" s="167">
        <f>'Order Form'!A50</f>
        <v>107699</v>
      </c>
      <c r="C2155" s="168">
        <f t="shared" si="144"/>
        <v>107699</v>
      </c>
      <c r="D2155" s="164">
        <f>'Order Form'!$N$2</f>
        <v>0</v>
      </c>
      <c r="E2155" s="165">
        <f>'Order Form'!$O$11</f>
        <v>0</v>
      </c>
      <c r="F2155" s="165" t="str">
        <f>IF(ISBLANK('Order Form'!$O$12),"",'Order Form'!$O$12)</f>
        <v/>
      </c>
      <c r="G2155" s="165">
        <f t="shared" ca="1" si="143"/>
        <v>41493</v>
      </c>
      <c r="H2155" s="166">
        <f>'Order Form'!$O$13</f>
        <v>0</v>
      </c>
      <c r="I2155" s="169">
        <f>'Order Form'!F50</f>
        <v>11.75</v>
      </c>
      <c r="J2155" s="164">
        <f>'Order Form'!O50</f>
        <v>0</v>
      </c>
      <c r="K2155" s="164" t="str">
        <f t="shared" si="145"/>
        <v>F</v>
      </c>
      <c r="L2155" s="164">
        <f>IF('Pricing + Order Summary'!$O$13&gt;=5000,14,IF('Pricing + Order Summary'!$O$13&gt;=3500,15,IF('Pricing + Order Summary'!$O$13&gt;=2500,16,IF('Pricing + Order Summary'!$O$13&gt;=1000,23,21))))</f>
        <v>21</v>
      </c>
      <c r="M2155" s="164" t="str">
        <f t="shared" si="146"/>
        <v>SPR2014-5-0</v>
      </c>
    </row>
    <row r="2156" spans="1:13">
      <c r="A2156" s="167">
        <f>'Order Form'!A51</f>
        <v>107704</v>
      </c>
      <c r="B2156" s="167">
        <f>'Order Form'!A51</f>
        <v>107704</v>
      </c>
      <c r="C2156" s="168">
        <f t="shared" si="144"/>
        <v>107704</v>
      </c>
      <c r="D2156" s="164">
        <f>'Order Form'!$N$2</f>
        <v>0</v>
      </c>
      <c r="E2156" s="165">
        <f>'Order Form'!$O$11</f>
        <v>0</v>
      </c>
      <c r="F2156" s="165" t="str">
        <f>IF(ISBLANK('Order Form'!$O$12),"",'Order Form'!$O$12)</f>
        <v/>
      </c>
      <c r="G2156" s="165">
        <f t="shared" ca="1" si="143"/>
        <v>41493</v>
      </c>
      <c r="H2156" s="166">
        <f>'Order Form'!$O$13</f>
        <v>0</v>
      </c>
      <c r="I2156" s="169">
        <f>'Order Form'!F51</f>
        <v>11.75</v>
      </c>
      <c r="J2156" s="164">
        <f>'Order Form'!O51</f>
        <v>0</v>
      </c>
      <c r="K2156" s="164" t="str">
        <f t="shared" si="145"/>
        <v>F</v>
      </c>
      <c r="L2156" s="164">
        <f>IF('Pricing + Order Summary'!$O$13&gt;=5000,14,IF('Pricing + Order Summary'!$O$13&gt;=3500,15,IF('Pricing + Order Summary'!$O$13&gt;=2500,16,IF('Pricing + Order Summary'!$O$13&gt;=1000,23,21))))</f>
        <v>21</v>
      </c>
      <c r="M2156" s="164" t="str">
        <f t="shared" si="146"/>
        <v>SPR2014-5-0</v>
      </c>
    </row>
    <row r="2157" spans="1:13">
      <c r="A2157" s="167">
        <f>'Order Form'!A52</f>
        <v>105765</v>
      </c>
      <c r="B2157" s="167">
        <f>'Order Form'!A52</f>
        <v>105765</v>
      </c>
      <c r="C2157" s="168">
        <f t="shared" si="144"/>
        <v>105765</v>
      </c>
      <c r="D2157" s="164">
        <f>'Order Form'!$N$2</f>
        <v>0</v>
      </c>
      <c r="E2157" s="165">
        <f>'Order Form'!$O$11</f>
        <v>0</v>
      </c>
      <c r="F2157" s="165" t="str">
        <f>IF(ISBLANK('Order Form'!$O$12),"",'Order Form'!$O$12)</f>
        <v/>
      </c>
      <c r="G2157" s="165">
        <f t="shared" ca="1" si="143"/>
        <v>41493</v>
      </c>
      <c r="H2157" s="166">
        <f>'Order Form'!$O$13</f>
        <v>0</v>
      </c>
      <c r="I2157" s="169">
        <f>'Order Form'!F52</f>
        <v>11.75</v>
      </c>
      <c r="J2157" s="164">
        <f>'Order Form'!O52</f>
        <v>0</v>
      </c>
      <c r="K2157" s="164" t="str">
        <f t="shared" si="145"/>
        <v>F</v>
      </c>
      <c r="L2157" s="164">
        <f>IF('Pricing + Order Summary'!$O$13&gt;=5000,14,IF('Pricing + Order Summary'!$O$13&gt;=3500,15,IF('Pricing + Order Summary'!$O$13&gt;=2500,16,IF('Pricing + Order Summary'!$O$13&gt;=1000,23,21))))</f>
        <v>21</v>
      </c>
      <c r="M2157" s="164" t="str">
        <f t="shared" si="146"/>
        <v>SPR2014-5-0</v>
      </c>
    </row>
    <row r="2158" spans="1:13">
      <c r="A2158" s="167">
        <f>'Order Form'!A53</f>
        <v>107700</v>
      </c>
      <c r="B2158" s="167">
        <f>'Order Form'!A53</f>
        <v>107700</v>
      </c>
      <c r="C2158" s="168">
        <f t="shared" si="144"/>
        <v>107700</v>
      </c>
      <c r="D2158" s="164">
        <f>'Order Form'!$N$2</f>
        <v>0</v>
      </c>
      <c r="E2158" s="165">
        <f>'Order Form'!$O$11</f>
        <v>0</v>
      </c>
      <c r="F2158" s="165" t="str">
        <f>IF(ISBLANK('Order Form'!$O$12),"",'Order Form'!$O$12)</f>
        <v/>
      </c>
      <c r="G2158" s="165">
        <f t="shared" ca="1" si="143"/>
        <v>41493</v>
      </c>
      <c r="H2158" s="166">
        <f>'Order Form'!$O$13</f>
        <v>0</v>
      </c>
      <c r="I2158" s="169">
        <f>'Order Form'!F53</f>
        <v>11.75</v>
      </c>
      <c r="J2158" s="164">
        <f>'Order Form'!O53</f>
        <v>0</v>
      </c>
      <c r="K2158" s="164" t="str">
        <f t="shared" si="145"/>
        <v>F</v>
      </c>
      <c r="L2158" s="164">
        <f>IF('Pricing + Order Summary'!$O$13&gt;=5000,14,IF('Pricing + Order Summary'!$O$13&gt;=3500,15,IF('Pricing + Order Summary'!$O$13&gt;=2500,16,IF('Pricing + Order Summary'!$O$13&gt;=1000,23,21))))</f>
        <v>21</v>
      </c>
      <c r="M2158" s="164" t="str">
        <f t="shared" si="146"/>
        <v>SPR2014-5-0</v>
      </c>
    </row>
    <row r="2159" spans="1:13">
      <c r="A2159" s="167">
        <f>'Order Form'!A54</f>
        <v>107701</v>
      </c>
      <c r="B2159" s="167">
        <f>'Order Form'!A54</f>
        <v>107701</v>
      </c>
      <c r="C2159" s="168">
        <f t="shared" si="144"/>
        <v>107701</v>
      </c>
      <c r="D2159" s="164">
        <f>'Order Form'!$N$2</f>
        <v>0</v>
      </c>
      <c r="E2159" s="165">
        <f>'Order Form'!$O$11</f>
        <v>0</v>
      </c>
      <c r="F2159" s="165" t="str">
        <f>IF(ISBLANK('Order Form'!$O$12),"",'Order Form'!$O$12)</f>
        <v/>
      </c>
      <c r="G2159" s="165">
        <f t="shared" ca="1" si="143"/>
        <v>41493</v>
      </c>
      <c r="H2159" s="166">
        <f>'Order Form'!$O$13</f>
        <v>0</v>
      </c>
      <c r="I2159" s="169">
        <f>'Order Form'!F54</f>
        <v>11.75</v>
      </c>
      <c r="J2159" s="164">
        <f>'Order Form'!O54</f>
        <v>0</v>
      </c>
      <c r="K2159" s="164" t="str">
        <f t="shared" si="145"/>
        <v>F</v>
      </c>
      <c r="L2159" s="164">
        <f>IF('Pricing + Order Summary'!$O$13&gt;=5000,14,IF('Pricing + Order Summary'!$O$13&gt;=3500,15,IF('Pricing + Order Summary'!$O$13&gt;=2500,16,IF('Pricing + Order Summary'!$O$13&gt;=1000,23,21))))</f>
        <v>21</v>
      </c>
      <c r="M2159" s="164" t="str">
        <f t="shared" si="146"/>
        <v>SPR2014-5-0</v>
      </c>
    </row>
    <row r="2160" spans="1:13">
      <c r="A2160" s="167">
        <f>'Order Form'!A55</f>
        <v>107702</v>
      </c>
      <c r="B2160" s="167">
        <f>'Order Form'!A55</f>
        <v>107702</v>
      </c>
      <c r="C2160" s="168">
        <f t="shared" si="144"/>
        <v>107702</v>
      </c>
      <c r="D2160" s="164">
        <f>'Order Form'!$N$2</f>
        <v>0</v>
      </c>
      <c r="E2160" s="165">
        <f>'Order Form'!$O$11</f>
        <v>0</v>
      </c>
      <c r="F2160" s="165" t="str">
        <f>IF(ISBLANK('Order Form'!$O$12),"",'Order Form'!$O$12)</f>
        <v/>
      </c>
      <c r="G2160" s="165">
        <f t="shared" ca="1" si="143"/>
        <v>41493</v>
      </c>
      <c r="H2160" s="166">
        <f>'Order Form'!$O$13</f>
        <v>0</v>
      </c>
      <c r="I2160" s="169">
        <f>'Order Form'!F55</f>
        <v>11.75</v>
      </c>
      <c r="J2160" s="164">
        <f>'Order Form'!O55</f>
        <v>0</v>
      </c>
      <c r="K2160" s="164" t="str">
        <f t="shared" si="145"/>
        <v>F</v>
      </c>
      <c r="L2160" s="164">
        <f>IF('Pricing + Order Summary'!$O$13&gt;=5000,14,IF('Pricing + Order Summary'!$O$13&gt;=3500,15,IF('Pricing + Order Summary'!$O$13&gt;=2500,16,IF('Pricing + Order Summary'!$O$13&gt;=1000,23,21))))</f>
        <v>21</v>
      </c>
      <c r="M2160" s="164" t="str">
        <f t="shared" si="146"/>
        <v>SPR2014-5-0</v>
      </c>
    </row>
    <row r="2161" spans="1:13">
      <c r="A2161" s="167">
        <f>'Order Form'!A56</f>
        <v>107703</v>
      </c>
      <c r="B2161" s="167">
        <f>'Order Form'!A56</f>
        <v>107703</v>
      </c>
      <c r="C2161" s="168">
        <f t="shared" si="144"/>
        <v>107703</v>
      </c>
      <c r="D2161" s="164">
        <f>'Order Form'!$N$2</f>
        <v>0</v>
      </c>
      <c r="E2161" s="165">
        <f>'Order Form'!$O$11</f>
        <v>0</v>
      </c>
      <c r="F2161" s="165" t="str">
        <f>IF(ISBLANK('Order Form'!$O$12),"",'Order Form'!$O$12)</f>
        <v/>
      </c>
      <c r="G2161" s="165">
        <f t="shared" ca="1" si="143"/>
        <v>41493</v>
      </c>
      <c r="H2161" s="166">
        <f>'Order Form'!$O$13</f>
        <v>0</v>
      </c>
      <c r="I2161" s="169">
        <f>'Order Form'!F56</f>
        <v>11.75</v>
      </c>
      <c r="J2161" s="164">
        <f>'Order Form'!O56</f>
        <v>0</v>
      </c>
      <c r="K2161" s="164" t="str">
        <f t="shared" si="145"/>
        <v>F</v>
      </c>
      <c r="L2161" s="164">
        <f>IF('Pricing + Order Summary'!$O$13&gt;=5000,14,IF('Pricing + Order Summary'!$O$13&gt;=3500,15,IF('Pricing + Order Summary'!$O$13&gt;=2500,16,IF('Pricing + Order Summary'!$O$13&gt;=1000,23,21))))</f>
        <v>21</v>
      </c>
      <c r="M2161" s="164" t="str">
        <f t="shared" si="146"/>
        <v>SPR2014-5-0</v>
      </c>
    </row>
    <row r="2162" spans="1:13">
      <c r="A2162" s="167">
        <f>'Order Form'!A57</f>
        <v>107733</v>
      </c>
      <c r="B2162" s="167">
        <f>'Order Form'!A57</f>
        <v>107733</v>
      </c>
      <c r="C2162" s="168">
        <f t="shared" si="144"/>
        <v>107733</v>
      </c>
      <c r="D2162" s="164">
        <f>'Order Form'!$N$2</f>
        <v>0</v>
      </c>
      <c r="E2162" s="165">
        <f>'Order Form'!$O$11</f>
        <v>0</v>
      </c>
      <c r="F2162" s="165" t="str">
        <f>IF(ISBLANK('Order Form'!$O$12),"",'Order Form'!$O$12)</f>
        <v/>
      </c>
      <c r="G2162" s="165">
        <f t="shared" ca="1" si="143"/>
        <v>41493</v>
      </c>
      <c r="H2162" s="166">
        <f>'Order Form'!$O$13</f>
        <v>0</v>
      </c>
      <c r="I2162" s="169">
        <f>'Order Form'!F57</f>
        <v>11.75</v>
      </c>
      <c r="J2162" s="164">
        <f>'Order Form'!O57</f>
        <v>0</v>
      </c>
      <c r="K2162" s="164" t="str">
        <f t="shared" si="145"/>
        <v>F</v>
      </c>
      <c r="L2162" s="164">
        <f>IF('Pricing + Order Summary'!$O$13&gt;=5000,14,IF('Pricing + Order Summary'!$O$13&gt;=3500,15,IF('Pricing + Order Summary'!$O$13&gt;=2500,16,IF('Pricing + Order Summary'!$O$13&gt;=1000,23,21))))</f>
        <v>21</v>
      </c>
      <c r="M2162" s="164" t="str">
        <f t="shared" si="146"/>
        <v>SPR2014-5-0</v>
      </c>
    </row>
    <row r="2163" spans="1:13">
      <c r="A2163" s="167">
        <f>'Order Form'!A58</f>
        <v>107732</v>
      </c>
      <c r="B2163" s="167">
        <f>'Order Form'!A58</f>
        <v>107732</v>
      </c>
      <c r="C2163" s="168">
        <f t="shared" si="144"/>
        <v>107732</v>
      </c>
      <c r="D2163" s="164">
        <f>'Order Form'!$N$2</f>
        <v>0</v>
      </c>
      <c r="E2163" s="165">
        <f>'Order Form'!$O$11</f>
        <v>0</v>
      </c>
      <c r="F2163" s="165" t="str">
        <f>IF(ISBLANK('Order Form'!$O$12),"",'Order Form'!$O$12)</f>
        <v/>
      </c>
      <c r="G2163" s="165">
        <f t="shared" ca="1" si="143"/>
        <v>41493</v>
      </c>
      <c r="H2163" s="166">
        <f>'Order Form'!$O$13</f>
        <v>0</v>
      </c>
      <c r="I2163" s="169">
        <f>'Order Form'!F58</f>
        <v>11.75</v>
      </c>
      <c r="J2163" s="164">
        <f>'Order Form'!O58</f>
        <v>0</v>
      </c>
      <c r="K2163" s="164" t="str">
        <f t="shared" si="145"/>
        <v>F</v>
      </c>
      <c r="L2163" s="164">
        <f>IF('Pricing + Order Summary'!$O$13&gt;=5000,14,IF('Pricing + Order Summary'!$O$13&gt;=3500,15,IF('Pricing + Order Summary'!$O$13&gt;=2500,16,IF('Pricing + Order Summary'!$O$13&gt;=1000,23,21))))</f>
        <v>21</v>
      </c>
      <c r="M2163" s="164" t="str">
        <f t="shared" si="146"/>
        <v>SPR2014-5-0</v>
      </c>
    </row>
    <row r="2164" spans="1:13">
      <c r="A2164" s="167">
        <f>'Order Form'!A59</f>
        <v>100483</v>
      </c>
      <c r="B2164" s="167">
        <f>'Order Form'!A59</f>
        <v>100483</v>
      </c>
      <c r="C2164" s="168">
        <f t="shared" si="144"/>
        <v>100483</v>
      </c>
      <c r="D2164" s="164">
        <f>'Order Form'!$N$2</f>
        <v>0</v>
      </c>
      <c r="E2164" s="165">
        <f>'Order Form'!$O$11</f>
        <v>0</v>
      </c>
      <c r="F2164" s="165" t="str">
        <f>IF(ISBLANK('Order Form'!$O$12),"",'Order Form'!$O$12)</f>
        <v/>
      </c>
      <c r="G2164" s="165">
        <f t="shared" ca="1" si="143"/>
        <v>41493</v>
      </c>
      <c r="H2164" s="166">
        <f>'Order Form'!$O$13</f>
        <v>0</v>
      </c>
      <c r="I2164" s="169">
        <f>'Order Form'!F59</f>
        <v>11.75</v>
      </c>
      <c r="J2164" s="164">
        <f>'Order Form'!O59</f>
        <v>0</v>
      </c>
      <c r="K2164" s="164" t="str">
        <f t="shared" si="145"/>
        <v>F</v>
      </c>
      <c r="L2164" s="164">
        <f>IF('Pricing + Order Summary'!$O$13&gt;=5000,14,IF('Pricing + Order Summary'!$O$13&gt;=3500,15,IF('Pricing + Order Summary'!$O$13&gt;=2500,16,IF('Pricing + Order Summary'!$O$13&gt;=1000,23,21))))</f>
        <v>21</v>
      </c>
      <c r="M2164" s="164" t="str">
        <f t="shared" si="146"/>
        <v>SPR2014-5-0</v>
      </c>
    </row>
    <row r="2165" spans="1:13">
      <c r="A2165" s="167">
        <f>'Order Form'!A60</f>
        <v>100481</v>
      </c>
      <c r="B2165" s="167">
        <f>'Order Form'!A60</f>
        <v>100481</v>
      </c>
      <c r="C2165" s="168">
        <f t="shared" si="144"/>
        <v>100481</v>
      </c>
      <c r="D2165" s="164">
        <f>'Order Form'!$N$2</f>
        <v>0</v>
      </c>
      <c r="E2165" s="165">
        <f>'Order Form'!$O$11</f>
        <v>0</v>
      </c>
      <c r="F2165" s="165" t="str">
        <f>IF(ISBLANK('Order Form'!$O$12),"",'Order Form'!$O$12)</f>
        <v/>
      </c>
      <c r="G2165" s="165">
        <f t="shared" ca="1" si="143"/>
        <v>41493</v>
      </c>
      <c r="H2165" s="166">
        <f>'Order Form'!$O$13</f>
        <v>0</v>
      </c>
      <c r="I2165" s="169">
        <f>'Order Form'!F60</f>
        <v>11.75</v>
      </c>
      <c r="J2165" s="164">
        <f>'Order Form'!O60</f>
        <v>0</v>
      </c>
      <c r="K2165" s="164" t="str">
        <f t="shared" si="145"/>
        <v>F</v>
      </c>
      <c r="L2165" s="164">
        <f>IF('Pricing + Order Summary'!$O$13&gt;=5000,14,IF('Pricing + Order Summary'!$O$13&gt;=3500,15,IF('Pricing + Order Summary'!$O$13&gt;=2500,16,IF('Pricing + Order Summary'!$O$13&gt;=1000,23,21))))</f>
        <v>21</v>
      </c>
      <c r="M2165" s="164" t="str">
        <f t="shared" si="146"/>
        <v>SPR2014-5-0</v>
      </c>
    </row>
    <row r="2166" spans="1:13">
      <c r="A2166" s="167">
        <f>'Order Form'!A61</f>
        <v>100482</v>
      </c>
      <c r="B2166" s="167">
        <f>'Order Form'!A61</f>
        <v>100482</v>
      </c>
      <c r="C2166" s="168">
        <f t="shared" si="144"/>
        <v>100482</v>
      </c>
      <c r="D2166" s="164">
        <f>'Order Form'!$N$2</f>
        <v>0</v>
      </c>
      <c r="E2166" s="165">
        <f>'Order Form'!$O$11</f>
        <v>0</v>
      </c>
      <c r="F2166" s="165" t="str">
        <f>IF(ISBLANK('Order Form'!$O$12),"",'Order Form'!$O$12)</f>
        <v/>
      </c>
      <c r="G2166" s="165">
        <f t="shared" ca="1" si="143"/>
        <v>41493</v>
      </c>
      <c r="H2166" s="166">
        <f>'Order Form'!$O$13</f>
        <v>0</v>
      </c>
      <c r="I2166" s="169">
        <f>'Order Form'!F61</f>
        <v>11.75</v>
      </c>
      <c r="J2166" s="164">
        <f>'Order Form'!O61</f>
        <v>0</v>
      </c>
      <c r="K2166" s="164" t="str">
        <f t="shared" si="145"/>
        <v>F</v>
      </c>
      <c r="L2166" s="164">
        <f>IF('Pricing + Order Summary'!$O$13&gt;=5000,14,IF('Pricing + Order Summary'!$O$13&gt;=3500,15,IF('Pricing + Order Summary'!$O$13&gt;=2500,16,IF('Pricing + Order Summary'!$O$13&gt;=1000,23,21))))</f>
        <v>21</v>
      </c>
      <c r="M2166" s="164" t="str">
        <f t="shared" si="146"/>
        <v>SPR2014-5-0</v>
      </c>
    </row>
    <row r="2167" spans="1:13">
      <c r="A2167" s="167">
        <f>'Order Form'!A62</f>
        <v>100392</v>
      </c>
      <c r="B2167" s="167">
        <f>'Order Form'!A62</f>
        <v>100392</v>
      </c>
      <c r="C2167" s="168">
        <f t="shared" si="144"/>
        <v>100392</v>
      </c>
      <c r="D2167" s="164">
        <f>'Order Form'!$N$2</f>
        <v>0</v>
      </c>
      <c r="E2167" s="165">
        <f>'Order Form'!$O$11</f>
        <v>0</v>
      </c>
      <c r="F2167" s="165" t="str">
        <f>IF(ISBLANK('Order Form'!$O$12),"",'Order Form'!$O$12)</f>
        <v/>
      </c>
      <c r="G2167" s="165">
        <f t="shared" ca="1" si="143"/>
        <v>41493</v>
      </c>
      <c r="H2167" s="166">
        <f>'Order Form'!$O$13</f>
        <v>0</v>
      </c>
      <c r="I2167" s="169">
        <f>'Order Form'!F62</f>
        <v>11.75</v>
      </c>
      <c r="J2167" s="164">
        <f>'Order Form'!O62</f>
        <v>0</v>
      </c>
      <c r="K2167" s="164" t="str">
        <f t="shared" si="145"/>
        <v>F</v>
      </c>
      <c r="L2167" s="164">
        <f>IF('Pricing + Order Summary'!$O$13&gt;=5000,14,IF('Pricing + Order Summary'!$O$13&gt;=3500,15,IF('Pricing + Order Summary'!$O$13&gt;=2500,16,IF('Pricing + Order Summary'!$O$13&gt;=1000,23,21))))</f>
        <v>21</v>
      </c>
      <c r="M2167" s="164" t="str">
        <f t="shared" si="146"/>
        <v>SPR2014-5-0</v>
      </c>
    </row>
    <row r="2168" spans="1:13">
      <c r="A2168" s="167">
        <f>'Order Form'!A63</f>
        <v>100539</v>
      </c>
      <c r="B2168" s="167">
        <f>'Order Form'!A63</f>
        <v>100539</v>
      </c>
      <c r="C2168" s="168">
        <f t="shared" si="144"/>
        <v>100539</v>
      </c>
      <c r="D2168" s="164">
        <f>'Order Form'!$N$2</f>
        <v>0</v>
      </c>
      <c r="E2168" s="165">
        <f>'Order Form'!$O$11</f>
        <v>0</v>
      </c>
      <c r="F2168" s="165" t="str">
        <f>IF(ISBLANK('Order Form'!$O$12),"",'Order Form'!$O$12)</f>
        <v/>
      </c>
      <c r="G2168" s="165">
        <f t="shared" ca="1" si="143"/>
        <v>41493</v>
      </c>
      <c r="H2168" s="166">
        <f>'Order Form'!$O$13</f>
        <v>0</v>
      </c>
      <c r="I2168" s="169">
        <f>'Order Form'!F63</f>
        <v>11.5</v>
      </c>
      <c r="J2168" s="164">
        <f>'Order Form'!O63</f>
        <v>0</v>
      </c>
      <c r="K2168" s="164" t="str">
        <f t="shared" si="145"/>
        <v>F</v>
      </c>
      <c r="L2168" s="164">
        <f>IF('Pricing + Order Summary'!$O$13&gt;=5000,14,IF('Pricing + Order Summary'!$O$13&gt;=3500,15,IF('Pricing + Order Summary'!$O$13&gt;=2500,16,IF('Pricing + Order Summary'!$O$13&gt;=1000,23,21))))</f>
        <v>21</v>
      </c>
      <c r="M2168" s="164" t="str">
        <f t="shared" si="146"/>
        <v>SPR2014-5-0</v>
      </c>
    </row>
    <row r="2169" spans="1:13">
      <c r="A2169" s="167">
        <f>'Order Form'!A64</f>
        <v>100504</v>
      </c>
      <c r="B2169" s="167">
        <f>'Order Form'!A64</f>
        <v>100504</v>
      </c>
      <c r="C2169" s="168">
        <f t="shared" si="144"/>
        <v>100504</v>
      </c>
      <c r="D2169" s="164">
        <f>'Order Form'!$N$2</f>
        <v>0</v>
      </c>
      <c r="E2169" s="165">
        <f>'Order Form'!$O$11</f>
        <v>0</v>
      </c>
      <c r="F2169" s="165" t="str">
        <f>IF(ISBLANK('Order Form'!$O$12),"",'Order Form'!$O$12)</f>
        <v/>
      </c>
      <c r="G2169" s="165">
        <f t="shared" ca="1" si="143"/>
        <v>41493</v>
      </c>
      <c r="H2169" s="166">
        <f>'Order Form'!$O$13</f>
        <v>0</v>
      </c>
      <c r="I2169" s="169">
        <f>'Order Form'!F64</f>
        <v>11.5</v>
      </c>
      <c r="J2169" s="164">
        <f>'Order Form'!O64</f>
        <v>0</v>
      </c>
      <c r="K2169" s="164" t="str">
        <f t="shared" si="145"/>
        <v>F</v>
      </c>
      <c r="L2169" s="164">
        <f>IF('Pricing + Order Summary'!$O$13&gt;=5000,14,IF('Pricing + Order Summary'!$O$13&gt;=3500,15,IF('Pricing + Order Summary'!$O$13&gt;=2500,16,IF('Pricing + Order Summary'!$O$13&gt;=1000,23,21))))</f>
        <v>21</v>
      </c>
      <c r="M2169" s="164" t="str">
        <f t="shared" si="146"/>
        <v>SPR2014-5-0</v>
      </c>
    </row>
    <row r="2170" spans="1:13">
      <c r="A2170" s="167">
        <f>'Order Form'!A65</f>
        <v>100241</v>
      </c>
      <c r="B2170" s="167">
        <f>'Order Form'!A65</f>
        <v>100241</v>
      </c>
      <c r="C2170" s="168">
        <f t="shared" si="144"/>
        <v>100241</v>
      </c>
      <c r="D2170" s="164">
        <f>'Order Form'!$N$2</f>
        <v>0</v>
      </c>
      <c r="E2170" s="165">
        <f>'Order Form'!$O$11</f>
        <v>0</v>
      </c>
      <c r="F2170" s="165" t="str">
        <f>IF(ISBLANK('Order Form'!$O$12),"",'Order Form'!$O$12)</f>
        <v/>
      </c>
      <c r="G2170" s="165">
        <f t="shared" ca="1" si="143"/>
        <v>41493</v>
      </c>
      <c r="H2170" s="166">
        <f>'Order Form'!$O$13</f>
        <v>0</v>
      </c>
      <c r="I2170" s="169">
        <f>'Order Form'!F65</f>
        <v>11.5</v>
      </c>
      <c r="J2170" s="164">
        <f>'Order Form'!O65</f>
        <v>0</v>
      </c>
      <c r="K2170" s="164" t="str">
        <f t="shared" si="145"/>
        <v>F</v>
      </c>
      <c r="L2170" s="164">
        <f>IF('Pricing + Order Summary'!$O$13&gt;=5000,14,IF('Pricing + Order Summary'!$O$13&gt;=3500,15,IF('Pricing + Order Summary'!$O$13&gt;=2500,16,IF('Pricing + Order Summary'!$O$13&gt;=1000,23,21))))</f>
        <v>21</v>
      </c>
      <c r="M2170" s="164" t="str">
        <f t="shared" si="146"/>
        <v>SPR2014-5-0</v>
      </c>
    </row>
    <row r="2171" spans="1:13">
      <c r="A2171" s="167">
        <f>'Order Form'!A66</f>
        <v>100538</v>
      </c>
      <c r="B2171" s="167">
        <f>'Order Form'!A66</f>
        <v>100538</v>
      </c>
      <c r="C2171" s="168">
        <f t="shared" si="144"/>
        <v>100538</v>
      </c>
      <c r="D2171" s="164">
        <f>'Order Form'!$N$2</f>
        <v>0</v>
      </c>
      <c r="E2171" s="165">
        <f>'Order Form'!$O$11</f>
        <v>0</v>
      </c>
      <c r="F2171" s="165" t="str">
        <f>IF(ISBLANK('Order Form'!$O$12),"",'Order Form'!$O$12)</f>
        <v/>
      </c>
      <c r="G2171" s="165">
        <f t="shared" ca="1" si="143"/>
        <v>41493</v>
      </c>
      <c r="H2171" s="166">
        <f>'Order Form'!$O$13</f>
        <v>0</v>
      </c>
      <c r="I2171" s="169">
        <f>'Order Form'!F66</f>
        <v>11.5</v>
      </c>
      <c r="J2171" s="164">
        <f>'Order Form'!O66</f>
        <v>0</v>
      </c>
      <c r="K2171" s="164" t="str">
        <f t="shared" si="145"/>
        <v>F</v>
      </c>
      <c r="L2171" s="164">
        <f>IF('Pricing + Order Summary'!$O$13&gt;=5000,14,IF('Pricing + Order Summary'!$O$13&gt;=3500,15,IF('Pricing + Order Summary'!$O$13&gt;=2500,16,IF('Pricing + Order Summary'!$O$13&gt;=1000,23,21))))</f>
        <v>21</v>
      </c>
      <c r="M2171" s="164" t="str">
        <f t="shared" si="146"/>
        <v>SPR2014-5-0</v>
      </c>
    </row>
    <row r="2172" spans="1:13">
      <c r="A2172" s="167">
        <f>'Order Form'!A67</f>
        <v>100540</v>
      </c>
      <c r="B2172" s="167">
        <f>'Order Form'!A67</f>
        <v>100540</v>
      </c>
      <c r="C2172" s="168">
        <f t="shared" si="144"/>
        <v>100540</v>
      </c>
      <c r="D2172" s="164">
        <f>'Order Form'!$N$2</f>
        <v>0</v>
      </c>
      <c r="E2172" s="165">
        <f>'Order Form'!$O$11</f>
        <v>0</v>
      </c>
      <c r="F2172" s="165" t="str">
        <f>IF(ISBLANK('Order Form'!$O$12),"",'Order Form'!$O$12)</f>
        <v/>
      </c>
      <c r="G2172" s="165">
        <f t="shared" ca="1" si="143"/>
        <v>41493</v>
      </c>
      <c r="H2172" s="166">
        <f>'Order Form'!$O$13</f>
        <v>0</v>
      </c>
      <c r="I2172" s="169">
        <f>'Order Form'!F67</f>
        <v>11.5</v>
      </c>
      <c r="J2172" s="164">
        <f>'Order Form'!O67</f>
        <v>0</v>
      </c>
      <c r="K2172" s="164" t="str">
        <f t="shared" si="145"/>
        <v>F</v>
      </c>
      <c r="L2172" s="164">
        <f>IF('Pricing + Order Summary'!$O$13&gt;=5000,14,IF('Pricing + Order Summary'!$O$13&gt;=3500,15,IF('Pricing + Order Summary'!$O$13&gt;=2500,16,IF('Pricing + Order Summary'!$O$13&gt;=1000,23,21))))</f>
        <v>21</v>
      </c>
      <c r="M2172" s="164" t="str">
        <f t="shared" si="146"/>
        <v>SPR2014-5-0</v>
      </c>
    </row>
    <row r="2173" spans="1:13">
      <c r="A2173" s="167">
        <f>'Order Form'!A68</f>
        <v>100536</v>
      </c>
      <c r="B2173" s="167">
        <f>'Order Form'!A68</f>
        <v>100536</v>
      </c>
      <c r="C2173" s="168">
        <f t="shared" si="144"/>
        <v>100536</v>
      </c>
      <c r="D2173" s="164">
        <f>'Order Form'!$N$2</f>
        <v>0</v>
      </c>
      <c r="E2173" s="165">
        <f>'Order Form'!$O$11</f>
        <v>0</v>
      </c>
      <c r="F2173" s="165" t="str">
        <f>IF(ISBLANK('Order Form'!$O$12),"",'Order Form'!$O$12)</f>
        <v/>
      </c>
      <c r="G2173" s="165">
        <f t="shared" ca="1" si="143"/>
        <v>41493</v>
      </c>
      <c r="H2173" s="166">
        <f>'Order Form'!$O$13</f>
        <v>0</v>
      </c>
      <c r="I2173" s="169">
        <f>'Order Form'!F68</f>
        <v>11.5</v>
      </c>
      <c r="J2173" s="164">
        <f>'Order Form'!O68</f>
        <v>0</v>
      </c>
      <c r="K2173" s="164" t="str">
        <f t="shared" si="145"/>
        <v>F</v>
      </c>
      <c r="L2173" s="164">
        <f>IF('Pricing + Order Summary'!$O$13&gt;=5000,14,IF('Pricing + Order Summary'!$O$13&gt;=3500,15,IF('Pricing + Order Summary'!$O$13&gt;=2500,16,IF('Pricing + Order Summary'!$O$13&gt;=1000,23,21))))</f>
        <v>21</v>
      </c>
      <c r="M2173" s="164" t="str">
        <f t="shared" si="146"/>
        <v>SPR2014-5-0</v>
      </c>
    </row>
    <row r="2174" spans="1:13">
      <c r="A2174" s="167">
        <f>'Order Form'!A69</f>
        <v>100537</v>
      </c>
      <c r="B2174" s="167">
        <f>'Order Form'!A69</f>
        <v>100537</v>
      </c>
      <c r="C2174" s="168">
        <f t="shared" si="144"/>
        <v>100537</v>
      </c>
      <c r="D2174" s="164">
        <f>'Order Form'!$N$2</f>
        <v>0</v>
      </c>
      <c r="E2174" s="165">
        <f>'Order Form'!$O$11</f>
        <v>0</v>
      </c>
      <c r="F2174" s="165" t="str">
        <f>IF(ISBLANK('Order Form'!$O$12),"",'Order Form'!$O$12)</f>
        <v/>
      </c>
      <c r="G2174" s="165">
        <f t="shared" ca="1" si="143"/>
        <v>41493</v>
      </c>
      <c r="H2174" s="166">
        <f>'Order Form'!$O$13</f>
        <v>0</v>
      </c>
      <c r="I2174" s="169">
        <f>'Order Form'!F69</f>
        <v>11.5</v>
      </c>
      <c r="J2174" s="164">
        <f>'Order Form'!O69</f>
        <v>0</v>
      </c>
      <c r="K2174" s="164" t="str">
        <f t="shared" si="145"/>
        <v>F</v>
      </c>
      <c r="L2174" s="164">
        <f>IF('Pricing + Order Summary'!$O$13&gt;=5000,14,IF('Pricing + Order Summary'!$O$13&gt;=3500,15,IF('Pricing + Order Summary'!$O$13&gt;=2500,16,IF('Pricing + Order Summary'!$O$13&gt;=1000,23,21))))</f>
        <v>21</v>
      </c>
      <c r="M2174" s="164" t="str">
        <f t="shared" si="146"/>
        <v>SPR2014-5-0</v>
      </c>
    </row>
    <row r="2175" spans="1:13">
      <c r="A2175" s="167">
        <f>'Order Form'!A70</f>
        <v>100535</v>
      </c>
      <c r="B2175" s="167">
        <f>'Order Form'!A70</f>
        <v>100535</v>
      </c>
      <c r="C2175" s="168">
        <f t="shared" si="144"/>
        <v>100535</v>
      </c>
      <c r="D2175" s="164">
        <f>'Order Form'!$N$2</f>
        <v>0</v>
      </c>
      <c r="E2175" s="165">
        <f>'Order Form'!$O$11</f>
        <v>0</v>
      </c>
      <c r="F2175" s="165" t="str">
        <f>IF(ISBLANK('Order Form'!$O$12),"",'Order Form'!$O$12)</f>
        <v/>
      </c>
      <c r="G2175" s="165">
        <f t="shared" ca="1" si="143"/>
        <v>41493</v>
      </c>
      <c r="H2175" s="166">
        <f>'Order Form'!$O$13</f>
        <v>0</v>
      </c>
      <c r="I2175" s="169">
        <f>'Order Form'!F70</f>
        <v>11.5</v>
      </c>
      <c r="J2175" s="164">
        <f>'Order Form'!O70</f>
        <v>0</v>
      </c>
      <c r="K2175" s="164" t="str">
        <f t="shared" si="145"/>
        <v>F</v>
      </c>
      <c r="L2175" s="164">
        <f>IF('Pricing + Order Summary'!$O$13&gt;=5000,14,IF('Pricing + Order Summary'!$O$13&gt;=3500,15,IF('Pricing + Order Summary'!$O$13&gt;=2500,16,IF('Pricing + Order Summary'!$O$13&gt;=1000,23,21))))</f>
        <v>21</v>
      </c>
      <c r="M2175" s="164" t="str">
        <f t="shared" si="146"/>
        <v>SPR2014-5-0</v>
      </c>
    </row>
    <row r="2176" spans="1:13">
      <c r="A2176" s="167">
        <f>'Order Form'!A71</f>
        <v>100206</v>
      </c>
      <c r="B2176" s="167">
        <f>'Order Form'!A71</f>
        <v>100206</v>
      </c>
      <c r="C2176" s="168">
        <f t="shared" si="144"/>
        <v>100206</v>
      </c>
      <c r="D2176" s="164">
        <f>'Order Form'!$N$2</f>
        <v>0</v>
      </c>
      <c r="E2176" s="165">
        <f>'Order Form'!$O$11</f>
        <v>0</v>
      </c>
      <c r="F2176" s="165" t="str">
        <f>IF(ISBLANK('Order Form'!$O$12),"",'Order Form'!$O$12)</f>
        <v/>
      </c>
      <c r="G2176" s="165">
        <f t="shared" ca="1" si="143"/>
        <v>41493</v>
      </c>
      <c r="H2176" s="166">
        <f>'Order Form'!$O$13</f>
        <v>0</v>
      </c>
      <c r="I2176" s="169">
        <f>'Order Form'!F71</f>
        <v>11.5</v>
      </c>
      <c r="J2176" s="164">
        <f>'Order Form'!O71</f>
        <v>0</v>
      </c>
      <c r="K2176" s="164" t="str">
        <f t="shared" si="145"/>
        <v>F</v>
      </c>
      <c r="L2176" s="164">
        <f>IF('Pricing + Order Summary'!$O$13&gt;=5000,14,IF('Pricing + Order Summary'!$O$13&gt;=3500,15,IF('Pricing + Order Summary'!$O$13&gt;=2500,16,IF('Pricing + Order Summary'!$O$13&gt;=1000,23,21))))</f>
        <v>21</v>
      </c>
      <c r="M2176" s="164" t="str">
        <f t="shared" si="146"/>
        <v>SPR2014-5-0</v>
      </c>
    </row>
    <row r="2177" spans="1:13">
      <c r="A2177" s="167">
        <f>'Order Form'!A72</f>
        <v>100207</v>
      </c>
      <c r="B2177" s="167">
        <f>'Order Form'!A72</f>
        <v>100207</v>
      </c>
      <c r="C2177" s="168">
        <f t="shared" si="144"/>
        <v>100207</v>
      </c>
      <c r="D2177" s="164">
        <f>'Order Form'!$N$2</f>
        <v>0</v>
      </c>
      <c r="E2177" s="165">
        <f>'Order Form'!$O$11</f>
        <v>0</v>
      </c>
      <c r="F2177" s="165" t="str">
        <f>IF(ISBLANK('Order Form'!$O$12),"",'Order Form'!$O$12)</f>
        <v/>
      </c>
      <c r="G2177" s="165">
        <f t="shared" ca="1" si="143"/>
        <v>41493</v>
      </c>
      <c r="H2177" s="166">
        <f>'Order Form'!$O$13</f>
        <v>0</v>
      </c>
      <c r="I2177" s="169">
        <f>'Order Form'!F72</f>
        <v>11.5</v>
      </c>
      <c r="J2177" s="164">
        <f>'Order Form'!O72</f>
        <v>0</v>
      </c>
      <c r="K2177" s="164" t="str">
        <f t="shared" si="145"/>
        <v>F</v>
      </c>
      <c r="L2177" s="164">
        <f>IF('Pricing + Order Summary'!$O$13&gt;=5000,14,IF('Pricing + Order Summary'!$O$13&gt;=3500,15,IF('Pricing + Order Summary'!$O$13&gt;=2500,16,IF('Pricing + Order Summary'!$O$13&gt;=1000,23,21))))</f>
        <v>21</v>
      </c>
      <c r="M2177" s="164" t="str">
        <f t="shared" si="146"/>
        <v>SPR2014-5-0</v>
      </c>
    </row>
    <row r="2178" spans="1:13">
      <c r="A2178" s="167">
        <f>'Order Form'!A73</f>
        <v>100166</v>
      </c>
      <c r="B2178" s="167">
        <f>'Order Form'!A73</f>
        <v>100166</v>
      </c>
      <c r="C2178" s="168">
        <f t="shared" si="144"/>
        <v>100166</v>
      </c>
      <c r="D2178" s="164">
        <f>'Order Form'!$N$2</f>
        <v>0</v>
      </c>
      <c r="E2178" s="165">
        <f>'Order Form'!$O$11</f>
        <v>0</v>
      </c>
      <c r="F2178" s="165" t="str">
        <f>IF(ISBLANK('Order Form'!$O$12),"",'Order Form'!$O$12)</f>
        <v/>
      </c>
      <c r="G2178" s="165">
        <f t="shared" ref="G2178:G2241" ca="1" si="147">TODAY()</f>
        <v>41493</v>
      </c>
      <c r="H2178" s="166">
        <f>'Order Form'!$O$13</f>
        <v>0</v>
      </c>
      <c r="I2178" s="169">
        <f>'Order Form'!F73</f>
        <v>11.5</v>
      </c>
      <c r="J2178" s="164">
        <f>'Order Form'!O73</f>
        <v>0</v>
      </c>
      <c r="K2178" s="164" t="str">
        <f t="shared" si="145"/>
        <v>F</v>
      </c>
      <c r="L2178" s="164">
        <f>IF('Pricing + Order Summary'!$O$13&gt;=5000,14,IF('Pricing + Order Summary'!$O$13&gt;=3500,15,IF('Pricing + Order Summary'!$O$13&gt;=2500,16,IF('Pricing + Order Summary'!$O$13&gt;=1000,23,21))))</f>
        <v>21</v>
      </c>
      <c r="M2178" s="164" t="str">
        <f t="shared" si="146"/>
        <v>SPR2014-5-0</v>
      </c>
    </row>
    <row r="2179" spans="1:13">
      <c r="A2179" s="167">
        <f>'Order Form'!A74</f>
        <v>100541</v>
      </c>
      <c r="B2179" s="167">
        <f>'Order Form'!A74</f>
        <v>100541</v>
      </c>
      <c r="C2179" s="168">
        <f t="shared" si="144"/>
        <v>100541</v>
      </c>
      <c r="D2179" s="164">
        <f>'Order Form'!$N$2</f>
        <v>0</v>
      </c>
      <c r="E2179" s="165">
        <f>'Order Form'!$O$11</f>
        <v>0</v>
      </c>
      <c r="F2179" s="165" t="str">
        <f>IF(ISBLANK('Order Form'!$O$12),"",'Order Form'!$O$12)</f>
        <v/>
      </c>
      <c r="G2179" s="165">
        <f t="shared" ca="1" si="147"/>
        <v>41493</v>
      </c>
      <c r="H2179" s="166">
        <f>'Order Form'!$O$13</f>
        <v>0</v>
      </c>
      <c r="I2179" s="169">
        <f>'Order Form'!F74</f>
        <v>11.5</v>
      </c>
      <c r="J2179" s="164">
        <f>'Order Form'!O74</f>
        <v>0</v>
      </c>
      <c r="K2179" s="164" t="str">
        <f t="shared" si="145"/>
        <v>F</v>
      </c>
      <c r="L2179" s="164">
        <f>IF('Pricing + Order Summary'!$O$13&gt;=5000,14,IF('Pricing + Order Summary'!$O$13&gt;=3500,15,IF('Pricing + Order Summary'!$O$13&gt;=2500,16,IF('Pricing + Order Summary'!$O$13&gt;=1000,23,21))))</f>
        <v>21</v>
      </c>
      <c r="M2179" s="164" t="str">
        <f t="shared" si="146"/>
        <v>SPR2014-5-0</v>
      </c>
    </row>
    <row r="2180" spans="1:13">
      <c r="A2180" s="167">
        <f>'Order Form'!A75</f>
        <v>100167</v>
      </c>
      <c r="B2180" s="167">
        <f>'Order Form'!A75</f>
        <v>100167</v>
      </c>
      <c r="C2180" s="168">
        <f t="shared" si="144"/>
        <v>100167</v>
      </c>
      <c r="D2180" s="164">
        <f>'Order Form'!$N$2</f>
        <v>0</v>
      </c>
      <c r="E2180" s="165">
        <f>'Order Form'!$O$11</f>
        <v>0</v>
      </c>
      <c r="F2180" s="165" t="str">
        <f>IF(ISBLANK('Order Form'!$O$12),"",'Order Form'!$O$12)</f>
        <v/>
      </c>
      <c r="G2180" s="165">
        <f t="shared" ca="1" si="147"/>
        <v>41493</v>
      </c>
      <c r="H2180" s="166">
        <f>'Order Form'!$O$13</f>
        <v>0</v>
      </c>
      <c r="I2180" s="169">
        <f>'Order Form'!F75</f>
        <v>11.5</v>
      </c>
      <c r="J2180" s="164">
        <f>'Order Form'!O75</f>
        <v>0</v>
      </c>
      <c r="K2180" s="164" t="str">
        <f t="shared" si="145"/>
        <v>F</v>
      </c>
      <c r="L2180" s="164">
        <f>IF('Pricing + Order Summary'!$O$13&gt;=5000,14,IF('Pricing + Order Summary'!$O$13&gt;=3500,15,IF('Pricing + Order Summary'!$O$13&gt;=2500,16,IF('Pricing + Order Summary'!$O$13&gt;=1000,23,21))))</f>
        <v>21</v>
      </c>
      <c r="M2180" s="164" t="str">
        <f t="shared" si="146"/>
        <v>SPR2014-5-0</v>
      </c>
    </row>
    <row r="2181" spans="1:13">
      <c r="A2181" s="167">
        <f>'Order Form'!A76</f>
        <v>100542</v>
      </c>
      <c r="B2181" s="167">
        <f>'Order Form'!A76</f>
        <v>100542</v>
      </c>
      <c r="C2181" s="168">
        <f t="shared" si="144"/>
        <v>100542</v>
      </c>
      <c r="D2181" s="164">
        <f>'Order Form'!$N$2</f>
        <v>0</v>
      </c>
      <c r="E2181" s="165">
        <f>'Order Form'!$O$11</f>
        <v>0</v>
      </c>
      <c r="F2181" s="165" t="str">
        <f>IF(ISBLANK('Order Form'!$O$12),"",'Order Form'!$O$12)</f>
        <v/>
      </c>
      <c r="G2181" s="165">
        <f t="shared" ca="1" si="147"/>
        <v>41493</v>
      </c>
      <c r="H2181" s="166">
        <f>'Order Form'!$O$13</f>
        <v>0</v>
      </c>
      <c r="I2181" s="169">
        <f>'Order Form'!F76</f>
        <v>11.5</v>
      </c>
      <c r="J2181" s="164">
        <f>'Order Form'!O76</f>
        <v>0</v>
      </c>
      <c r="K2181" s="164" t="str">
        <f t="shared" si="145"/>
        <v>F</v>
      </c>
      <c r="L2181" s="164">
        <f>IF('Pricing + Order Summary'!$O$13&gt;=5000,14,IF('Pricing + Order Summary'!$O$13&gt;=3500,15,IF('Pricing + Order Summary'!$O$13&gt;=2500,16,IF('Pricing + Order Summary'!$O$13&gt;=1000,23,21))))</f>
        <v>21</v>
      </c>
      <c r="M2181" s="164" t="str">
        <f t="shared" si="146"/>
        <v>SPR2014-5-0</v>
      </c>
    </row>
    <row r="2182" spans="1:13">
      <c r="A2182" s="167">
        <f>'Order Form'!A77</f>
        <v>100528</v>
      </c>
      <c r="B2182" s="167">
        <f>'Order Form'!A77</f>
        <v>100528</v>
      </c>
      <c r="C2182" s="168">
        <f t="shared" si="144"/>
        <v>100528</v>
      </c>
      <c r="D2182" s="164">
        <f>'Order Form'!$N$2</f>
        <v>0</v>
      </c>
      <c r="E2182" s="165">
        <f>'Order Form'!$O$11</f>
        <v>0</v>
      </c>
      <c r="F2182" s="165" t="str">
        <f>IF(ISBLANK('Order Form'!$O$12),"",'Order Form'!$O$12)</f>
        <v/>
      </c>
      <c r="G2182" s="165">
        <f t="shared" ca="1" si="147"/>
        <v>41493</v>
      </c>
      <c r="H2182" s="166">
        <f>'Order Form'!$O$13</f>
        <v>0</v>
      </c>
      <c r="I2182" s="169">
        <f>'Order Form'!F77</f>
        <v>11.5</v>
      </c>
      <c r="J2182" s="164">
        <f>'Order Form'!O77</f>
        <v>0</v>
      </c>
      <c r="K2182" s="164" t="str">
        <f t="shared" si="145"/>
        <v>F</v>
      </c>
      <c r="L2182" s="164">
        <f>IF('Pricing + Order Summary'!$O$13&gt;=5000,14,IF('Pricing + Order Summary'!$O$13&gt;=3500,15,IF('Pricing + Order Summary'!$O$13&gt;=2500,16,IF('Pricing + Order Summary'!$O$13&gt;=1000,23,21))))</f>
        <v>21</v>
      </c>
      <c r="M2182" s="164" t="str">
        <f t="shared" si="146"/>
        <v>SPR2014-5-0</v>
      </c>
    </row>
    <row r="2183" spans="1:13">
      <c r="A2183" s="167">
        <f>'Order Form'!A78</f>
        <v>100529</v>
      </c>
      <c r="B2183" s="167">
        <f>'Order Form'!A78</f>
        <v>100529</v>
      </c>
      <c r="C2183" s="168">
        <f t="shared" si="144"/>
        <v>100529</v>
      </c>
      <c r="D2183" s="164">
        <f>'Order Form'!$N$2</f>
        <v>0</v>
      </c>
      <c r="E2183" s="165">
        <f>'Order Form'!$O$11</f>
        <v>0</v>
      </c>
      <c r="F2183" s="165" t="str">
        <f>IF(ISBLANK('Order Form'!$O$12),"",'Order Form'!$O$12)</f>
        <v/>
      </c>
      <c r="G2183" s="165">
        <f t="shared" ca="1" si="147"/>
        <v>41493</v>
      </c>
      <c r="H2183" s="166">
        <f>'Order Form'!$O$13</f>
        <v>0</v>
      </c>
      <c r="I2183" s="169">
        <f>'Order Form'!F78</f>
        <v>11.5</v>
      </c>
      <c r="J2183" s="164">
        <f>'Order Form'!O78</f>
        <v>0</v>
      </c>
      <c r="K2183" s="164" t="str">
        <f t="shared" si="145"/>
        <v>F</v>
      </c>
      <c r="L2183" s="164">
        <f>IF('Pricing + Order Summary'!$O$13&gt;=5000,14,IF('Pricing + Order Summary'!$O$13&gt;=3500,15,IF('Pricing + Order Summary'!$O$13&gt;=2500,16,IF('Pricing + Order Summary'!$O$13&gt;=1000,23,21))))</f>
        <v>21</v>
      </c>
      <c r="M2183" s="164" t="str">
        <f t="shared" si="146"/>
        <v>SPR2014-5-0</v>
      </c>
    </row>
    <row r="2184" spans="1:13">
      <c r="A2184" s="167">
        <f>'Order Form'!A79</f>
        <v>100530</v>
      </c>
      <c r="B2184" s="167">
        <f>'Order Form'!A79</f>
        <v>100530</v>
      </c>
      <c r="C2184" s="168">
        <f t="shared" si="144"/>
        <v>100530</v>
      </c>
      <c r="D2184" s="164">
        <f>'Order Form'!$N$2</f>
        <v>0</v>
      </c>
      <c r="E2184" s="165">
        <f>'Order Form'!$O$11</f>
        <v>0</v>
      </c>
      <c r="F2184" s="165" t="str">
        <f>IF(ISBLANK('Order Form'!$O$12),"",'Order Form'!$O$12)</f>
        <v/>
      </c>
      <c r="G2184" s="165">
        <f t="shared" ca="1" si="147"/>
        <v>41493</v>
      </c>
      <c r="H2184" s="166">
        <f>'Order Form'!$O$13</f>
        <v>0</v>
      </c>
      <c r="I2184" s="169">
        <f>'Order Form'!F79</f>
        <v>11.5</v>
      </c>
      <c r="J2184" s="164">
        <f>'Order Form'!O79</f>
        <v>0</v>
      </c>
      <c r="K2184" s="164" t="str">
        <f t="shared" si="145"/>
        <v>F</v>
      </c>
      <c r="L2184" s="164">
        <f>IF('Pricing + Order Summary'!$O$13&gt;=5000,14,IF('Pricing + Order Summary'!$O$13&gt;=3500,15,IF('Pricing + Order Summary'!$O$13&gt;=2500,16,IF('Pricing + Order Summary'!$O$13&gt;=1000,23,21))))</f>
        <v>21</v>
      </c>
      <c r="M2184" s="164" t="str">
        <f t="shared" si="146"/>
        <v>SPR2014-5-0</v>
      </c>
    </row>
    <row r="2185" spans="1:13">
      <c r="A2185" s="167">
        <f>'Order Form'!A80</f>
        <v>100531</v>
      </c>
      <c r="B2185" s="167">
        <f>'Order Form'!A80</f>
        <v>100531</v>
      </c>
      <c r="C2185" s="168">
        <f t="shared" si="144"/>
        <v>100531</v>
      </c>
      <c r="D2185" s="164">
        <f>'Order Form'!$N$2</f>
        <v>0</v>
      </c>
      <c r="E2185" s="165">
        <f>'Order Form'!$O$11</f>
        <v>0</v>
      </c>
      <c r="F2185" s="165" t="str">
        <f>IF(ISBLANK('Order Form'!$O$12),"",'Order Form'!$O$12)</f>
        <v/>
      </c>
      <c r="G2185" s="165">
        <f t="shared" ca="1" si="147"/>
        <v>41493</v>
      </c>
      <c r="H2185" s="166">
        <f>'Order Form'!$O$13</f>
        <v>0</v>
      </c>
      <c r="I2185" s="169">
        <f>'Order Form'!F80</f>
        <v>11.5</v>
      </c>
      <c r="J2185" s="164">
        <f>'Order Form'!O80</f>
        <v>0</v>
      </c>
      <c r="K2185" s="164" t="str">
        <f t="shared" si="145"/>
        <v>F</v>
      </c>
      <c r="L2185" s="164">
        <f>IF('Pricing + Order Summary'!$O$13&gt;=5000,14,IF('Pricing + Order Summary'!$O$13&gt;=3500,15,IF('Pricing + Order Summary'!$O$13&gt;=2500,16,IF('Pricing + Order Summary'!$O$13&gt;=1000,23,21))))</f>
        <v>21</v>
      </c>
      <c r="M2185" s="164" t="str">
        <f t="shared" si="146"/>
        <v>SPR2014-5-0</v>
      </c>
    </row>
    <row r="2186" spans="1:13">
      <c r="A2186" s="167">
        <f>'Order Form'!A81</f>
        <v>100382</v>
      </c>
      <c r="B2186" s="167">
        <f>'Order Form'!A81</f>
        <v>100382</v>
      </c>
      <c r="C2186" s="168">
        <f t="shared" si="144"/>
        <v>100382</v>
      </c>
      <c r="D2186" s="164">
        <f>'Order Form'!$N$2</f>
        <v>0</v>
      </c>
      <c r="E2186" s="165">
        <f>'Order Form'!$O$11</f>
        <v>0</v>
      </c>
      <c r="F2186" s="165" t="str">
        <f>IF(ISBLANK('Order Form'!$O$12),"",'Order Form'!$O$12)</f>
        <v/>
      </c>
      <c r="G2186" s="165">
        <f t="shared" ca="1" si="147"/>
        <v>41493</v>
      </c>
      <c r="H2186" s="166">
        <f>'Order Form'!$O$13</f>
        <v>0</v>
      </c>
      <c r="I2186" s="169">
        <f>'Order Form'!F81</f>
        <v>11.5</v>
      </c>
      <c r="J2186" s="164">
        <f>'Order Form'!O81</f>
        <v>0</v>
      </c>
      <c r="K2186" s="164" t="str">
        <f t="shared" si="145"/>
        <v>F</v>
      </c>
      <c r="L2186" s="164">
        <f>IF('Pricing + Order Summary'!$O$13&gt;=5000,14,IF('Pricing + Order Summary'!$O$13&gt;=3500,15,IF('Pricing + Order Summary'!$O$13&gt;=2500,16,IF('Pricing + Order Summary'!$O$13&gt;=1000,23,21))))</f>
        <v>21</v>
      </c>
      <c r="M2186" s="164" t="str">
        <f t="shared" si="146"/>
        <v>SPR2014-5-0</v>
      </c>
    </row>
    <row r="2187" spans="1:13">
      <c r="A2187" s="167">
        <f>'Order Form'!A82</f>
        <v>100059</v>
      </c>
      <c r="B2187" s="167">
        <f>'Order Form'!A82</f>
        <v>100059</v>
      </c>
      <c r="C2187" s="168">
        <f t="shared" ref="C2187:C2250" si="148">IF(B2187=0,A2187,B2187)</f>
        <v>100059</v>
      </c>
      <c r="D2187" s="164">
        <f>'Order Form'!$N$2</f>
        <v>0</v>
      </c>
      <c r="E2187" s="165">
        <f>'Order Form'!$O$11</f>
        <v>0</v>
      </c>
      <c r="F2187" s="165" t="str">
        <f>IF(ISBLANK('Order Form'!$O$12),"",'Order Form'!$O$12)</f>
        <v/>
      </c>
      <c r="G2187" s="165">
        <f t="shared" ca="1" si="147"/>
        <v>41493</v>
      </c>
      <c r="H2187" s="166">
        <f>'Order Form'!$O$13</f>
        <v>0</v>
      </c>
      <c r="I2187" s="169">
        <f>'Order Form'!F82</f>
        <v>11.5</v>
      </c>
      <c r="J2187" s="164">
        <f>'Order Form'!O82</f>
        <v>0</v>
      </c>
      <c r="K2187" s="164" t="str">
        <f t="shared" ref="K2187:K2250" si="149">IF(J2187=0,"F","T")</f>
        <v>F</v>
      </c>
      <c r="L2187" s="164">
        <f>IF('Pricing + Order Summary'!$O$13&gt;=5000,14,IF('Pricing + Order Summary'!$O$13&gt;=3500,15,IF('Pricing + Order Summary'!$O$13&gt;=2500,16,IF('Pricing + Order Summary'!$O$13&gt;=1000,23,21))))</f>
        <v>21</v>
      </c>
      <c r="M2187" s="164" t="str">
        <f t="shared" ref="M2187:M2250" si="150">"SPR2014"&amp;"-5-"&amp;D2187</f>
        <v>SPR2014-5-0</v>
      </c>
    </row>
    <row r="2188" spans="1:13">
      <c r="A2188" s="167">
        <f>'Order Form'!A83</f>
        <v>100533</v>
      </c>
      <c r="B2188" s="167">
        <f>'Order Form'!A83</f>
        <v>100533</v>
      </c>
      <c r="C2188" s="168">
        <f t="shared" si="148"/>
        <v>100533</v>
      </c>
      <c r="D2188" s="164">
        <f>'Order Form'!$N$2</f>
        <v>0</v>
      </c>
      <c r="E2188" s="165">
        <f>'Order Form'!$O$11</f>
        <v>0</v>
      </c>
      <c r="F2188" s="165" t="str">
        <f>IF(ISBLANK('Order Form'!$O$12),"",'Order Form'!$O$12)</f>
        <v/>
      </c>
      <c r="G2188" s="165">
        <f t="shared" ca="1" si="147"/>
        <v>41493</v>
      </c>
      <c r="H2188" s="166">
        <f>'Order Form'!$O$13</f>
        <v>0</v>
      </c>
      <c r="I2188" s="169">
        <f>'Order Form'!F83</f>
        <v>11.5</v>
      </c>
      <c r="J2188" s="164">
        <f>'Order Form'!O83</f>
        <v>0</v>
      </c>
      <c r="K2188" s="164" t="str">
        <f t="shared" si="149"/>
        <v>F</v>
      </c>
      <c r="L2188" s="164">
        <f>IF('Pricing + Order Summary'!$O$13&gt;=5000,14,IF('Pricing + Order Summary'!$O$13&gt;=3500,15,IF('Pricing + Order Summary'!$O$13&gt;=2500,16,IF('Pricing + Order Summary'!$O$13&gt;=1000,23,21))))</f>
        <v>21</v>
      </c>
      <c r="M2188" s="164" t="str">
        <f t="shared" si="150"/>
        <v>SPR2014-5-0</v>
      </c>
    </row>
    <row r="2189" spans="1:13">
      <c r="A2189" s="167">
        <f>'Order Form'!A84</f>
        <v>100534</v>
      </c>
      <c r="B2189" s="167">
        <f>'Order Form'!A84</f>
        <v>100534</v>
      </c>
      <c r="C2189" s="168">
        <f t="shared" si="148"/>
        <v>100534</v>
      </c>
      <c r="D2189" s="164">
        <f>'Order Form'!$N$2</f>
        <v>0</v>
      </c>
      <c r="E2189" s="165">
        <f>'Order Form'!$O$11</f>
        <v>0</v>
      </c>
      <c r="F2189" s="165" t="str">
        <f>IF(ISBLANK('Order Form'!$O$12),"",'Order Form'!$O$12)</f>
        <v/>
      </c>
      <c r="G2189" s="165">
        <f t="shared" ca="1" si="147"/>
        <v>41493</v>
      </c>
      <c r="H2189" s="166">
        <f>'Order Form'!$O$13</f>
        <v>0</v>
      </c>
      <c r="I2189" s="169">
        <f>'Order Form'!F84</f>
        <v>11.5</v>
      </c>
      <c r="J2189" s="164">
        <f>'Order Form'!O84</f>
        <v>0</v>
      </c>
      <c r="K2189" s="164" t="str">
        <f t="shared" si="149"/>
        <v>F</v>
      </c>
      <c r="L2189" s="164">
        <f>IF('Pricing + Order Summary'!$O$13&gt;=5000,14,IF('Pricing + Order Summary'!$O$13&gt;=3500,15,IF('Pricing + Order Summary'!$O$13&gt;=2500,16,IF('Pricing + Order Summary'!$O$13&gt;=1000,23,21))))</f>
        <v>21</v>
      </c>
      <c r="M2189" s="164" t="str">
        <f t="shared" si="150"/>
        <v>SPR2014-5-0</v>
      </c>
    </row>
    <row r="2190" spans="1:13">
      <c r="A2190" s="167">
        <f>'Order Form'!A85</f>
        <v>100395</v>
      </c>
      <c r="B2190" s="167">
        <f>'Order Form'!A85</f>
        <v>100395</v>
      </c>
      <c r="C2190" s="168">
        <f t="shared" si="148"/>
        <v>100395</v>
      </c>
      <c r="D2190" s="164">
        <f>'Order Form'!$N$2</f>
        <v>0</v>
      </c>
      <c r="E2190" s="165">
        <f>'Order Form'!$O$11</f>
        <v>0</v>
      </c>
      <c r="F2190" s="165" t="str">
        <f>IF(ISBLANK('Order Form'!$O$12),"",'Order Form'!$O$12)</f>
        <v/>
      </c>
      <c r="G2190" s="165">
        <f t="shared" ca="1" si="147"/>
        <v>41493</v>
      </c>
      <c r="H2190" s="166">
        <f>'Order Form'!$O$13</f>
        <v>0</v>
      </c>
      <c r="I2190" s="169">
        <f>'Order Form'!F85</f>
        <v>11.5</v>
      </c>
      <c r="J2190" s="164">
        <f>'Order Form'!O85</f>
        <v>0</v>
      </c>
      <c r="K2190" s="164" t="str">
        <f t="shared" si="149"/>
        <v>F</v>
      </c>
      <c r="L2190" s="164">
        <f>IF('Pricing + Order Summary'!$O$13&gt;=5000,14,IF('Pricing + Order Summary'!$O$13&gt;=3500,15,IF('Pricing + Order Summary'!$O$13&gt;=2500,16,IF('Pricing + Order Summary'!$O$13&gt;=1000,23,21))))</f>
        <v>21</v>
      </c>
      <c r="M2190" s="164" t="str">
        <f t="shared" si="150"/>
        <v>SPR2014-5-0</v>
      </c>
    </row>
    <row r="2191" spans="1:13">
      <c r="A2191" s="167">
        <f>'Order Form'!A86</f>
        <v>107708</v>
      </c>
      <c r="B2191" s="167">
        <f>'Order Form'!A86</f>
        <v>107708</v>
      </c>
      <c r="C2191" s="168">
        <f t="shared" si="148"/>
        <v>107708</v>
      </c>
      <c r="D2191" s="164">
        <f>'Order Form'!$N$2</f>
        <v>0</v>
      </c>
      <c r="E2191" s="165">
        <f>'Order Form'!$O$11</f>
        <v>0</v>
      </c>
      <c r="F2191" s="165" t="str">
        <f>IF(ISBLANK('Order Form'!$O$12),"",'Order Form'!$O$12)</f>
        <v/>
      </c>
      <c r="G2191" s="165">
        <f t="shared" ca="1" si="147"/>
        <v>41493</v>
      </c>
      <c r="H2191" s="166">
        <f>'Order Form'!$O$13</f>
        <v>0</v>
      </c>
      <c r="I2191" s="169">
        <f>'Order Form'!F86</f>
        <v>11.5</v>
      </c>
      <c r="J2191" s="164">
        <f>'Order Form'!O86</f>
        <v>0</v>
      </c>
      <c r="K2191" s="164" t="str">
        <f t="shared" si="149"/>
        <v>F</v>
      </c>
      <c r="L2191" s="164">
        <f>IF('Pricing + Order Summary'!$O$13&gt;=5000,14,IF('Pricing + Order Summary'!$O$13&gt;=3500,15,IF('Pricing + Order Summary'!$O$13&gt;=2500,16,IF('Pricing + Order Summary'!$O$13&gt;=1000,23,21))))</f>
        <v>21</v>
      </c>
      <c r="M2191" s="164" t="str">
        <f t="shared" si="150"/>
        <v>SPR2014-5-0</v>
      </c>
    </row>
    <row r="2192" spans="1:13">
      <c r="A2192" s="167">
        <f>'Order Form'!A87</f>
        <v>100008</v>
      </c>
      <c r="B2192" s="167">
        <f>'Order Form'!A87</f>
        <v>100008</v>
      </c>
      <c r="C2192" s="168">
        <f t="shared" si="148"/>
        <v>100008</v>
      </c>
      <c r="D2192" s="164">
        <f>'Order Form'!$N$2</f>
        <v>0</v>
      </c>
      <c r="E2192" s="165">
        <f>'Order Form'!$O$11</f>
        <v>0</v>
      </c>
      <c r="F2192" s="165" t="str">
        <f>IF(ISBLANK('Order Form'!$O$12),"",'Order Form'!$O$12)</f>
        <v/>
      </c>
      <c r="G2192" s="165">
        <f t="shared" ca="1" si="147"/>
        <v>41493</v>
      </c>
      <c r="H2192" s="166">
        <f>'Order Form'!$O$13</f>
        <v>0</v>
      </c>
      <c r="I2192" s="169">
        <f>'Order Form'!F87</f>
        <v>11.5</v>
      </c>
      <c r="J2192" s="164">
        <f>'Order Form'!O87</f>
        <v>0</v>
      </c>
      <c r="K2192" s="164" t="str">
        <f t="shared" si="149"/>
        <v>F</v>
      </c>
      <c r="L2192" s="164">
        <f>IF('Pricing + Order Summary'!$O$13&gt;=5000,14,IF('Pricing + Order Summary'!$O$13&gt;=3500,15,IF('Pricing + Order Summary'!$O$13&gt;=2500,16,IF('Pricing + Order Summary'!$O$13&gt;=1000,23,21))))</f>
        <v>21</v>
      </c>
      <c r="M2192" s="164" t="str">
        <f t="shared" si="150"/>
        <v>SPR2014-5-0</v>
      </c>
    </row>
    <row r="2193" spans="1:13">
      <c r="A2193" s="167">
        <f>'Order Form'!A88</f>
        <v>100009</v>
      </c>
      <c r="B2193" s="167">
        <f>'Order Form'!A88</f>
        <v>100009</v>
      </c>
      <c r="C2193" s="168">
        <f t="shared" si="148"/>
        <v>100009</v>
      </c>
      <c r="D2193" s="164">
        <f>'Order Form'!$N$2</f>
        <v>0</v>
      </c>
      <c r="E2193" s="165">
        <f>'Order Form'!$O$11</f>
        <v>0</v>
      </c>
      <c r="F2193" s="165" t="str">
        <f>IF(ISBLANK('Order Form'!$O$12),"",'Order Form'!$O$12)</f>
        <v/>
      </c>
      <c r="G2193" s="165">
        <f t="shared" ca="1" si="147"/>
        <v>41493</v>
      </c>
      <c r="H2193" s="166">
        <f>'Order Form'!$O$13</f>
        <v>0</v>
      </c>
      <c r="I2193" s="169">
        <f>'Order Form'!F88</f>
        <v>11.5</v>
      </c>
      <c r="J2193" s="164">
        <f>'Order Form'!O88</f>
        <v>0</v>
      </c>
      <c r="K2193" s="164" t="str">
        <f t="shared" si="149"/>
        <v>F</v>
      </c>
      <c r="L2193" s="164">
        <f>IF('Pricing + Order Summary'!$O$13&gt;=5000,14,IF('Pricing + Order Summary'!$O$13&gt;=3500,15,IF('Pricing + Order Summary'!$O$13&gt;=2500,16,IF('Pricing + Order Summary'!$O$13&gt;=1000,23,21))))</f>
        <v>21</v>
      </c>
      <c r="M2193" s="164" t="str">
        <f t="shared" si="150"/>
        <v>SPR2014-5-0</v>
      </c>
    </row>
    <row r="2194" spans="1:13">
      <c r="A2194" s="167">
        <f>'Order Form'!A89</f>
        <v>107723</v>
      </c>
      <c r="B2194" s="167">
        <f>'Order Form'!A89</f>
        <v>107723</v>
      </c>
      <c r="C2194" s="168">
        <f t="shared" si="148"/>
        <v>107723</v>
      </c>
      <c r="D2194" s="164">
        <f>'Order Form'!$N$2</f>
        <v>0</v>
      </c>
      <c r="E2194" s="165">
        <f>'Order Form'!$O$11</f>
        <v>0</v>
      </c>
      <c r="F2194" s="165" t="str">
        <f>IF(ISBLANK('Order Form'!$O$12),"",'Order Form'!$O$12)</f>
        <v/>
      </c>
      <c r="G2194" s="165">
        <f t="shared" ca="1" si="147"/>
        <v>41493</v>
      </c>
      <c r="H2194" s="166">
        <f>'Order Form'!$O$13</f>
        <v>0</v>
      </c>
      <c r="I2194" s="169">
        <f>'Order Form'!F89</f>
        <v>11.75</v>
      </c>
      <c r="J2194" s="164">
        <f>'Order Form'!O89</f>
        <v>0</v>
      </c>
      <c r="K2194" s="164" t="str">
        <f t="shared" si="149"/>
        <v>F</v>
      </c>
      <c r="L2194" s="164">
        <f>IF('Pricing + Order Summary'!$O$13&gt;=5000,14,IF('Pricing + Order Summary'!$O$13&gt;=3500,15,IF('Pricing + Order Summary'!$O$13&gt;=2500,16,IF('Pricing + Order Summary'!$O$13&gt;=1000,23,21))))</f>
        <v>21</v>
      </c>
      <c r="M2194" s="164" t="str">
        <f t="shared" si="150"/>
        <v>SPR2014-5-0</v>
      </c>
    </row>
    <row r="2195" spans="1:13">
      <c r="A2195" s="167">
        <f>'Order Form'!A90</f>
        <v>107722</v>
      </c>
      <c r="B2195" s="167">
        <f>'Order Form'!A90</f>
        <v>107722</v>
      </c>
      <c r="C2195" s="168">
        <f t="shared" si="148"/>
        <v>107722</v>
      </c>
      <c r="D2195" s="164">
        <f>'Order Form'!$N$2</f>
        <v>0</v>
      </c>
      <c r="E2195" s="165">
        <f>'Order Form'!$O$11</f>
        <v>0</v>
      </c>
      <c r="F2195" s="165" t="str">
        <f>IF(ISBLANK('Order Form'!$O$12),"",'Order Form'!$O$12)</f>
        <v/>
      </c>
      <c r="G2195" s="165">
        <f t="shared" ca="1" si="147"/>
        <v>41493</v>
      </c>
      <c r="H2195" s="166">
        <f>'Order Form'!$O$13</f>
        <v>0</v>
      </c>
      <c r="I2195" s="169">
        <f>'Order Form'!F90</f>
        <v>11.75</v>
      </c>
      <c r="J2195" s="164">
        <f>'Order Form'!O90</f>
        <v>0</v>
      </c>
      <c r="K2195" s="164" t="str">
        <f t="shared" si="149"/>
        <v>F</v>
      </c>
      <c r="L2195" s="164">
        <f>IF('Pricing + Order Summary'!$O$13&gt;=5000,14,IF('Pricing + Order Summary'!$O$13&gt;=3500,15,IF('Pricing + Order Summary'!$O$13&gt;=2500,16,IF('Pricing + Order Summary'!$O$13&gt;=1000,23,21))))</f>
        <v>21</v>
      </c>
      <c r="M2195" s="164" t="str">
        <f t="shared" si="150"/>
        <v>SPR2014-5-0</v>
      </c>
    </row>
    <row r="2196" spans="1:13">
      <c r="A2196" s="167">
        <f>'Order Form'!A91</f>
        <v>107721</v>
      </c>
      <c r="B2196" s="167">
        <f>'Order Form'!A91</f>
        <v>107721</v>
      </c>
      <c r="C2196" s="168">
        <f t="shared" si="148"/>
        <v>107721</v>
      </c>
      <c r="D2196" s="164">
        <f>'Order Form'!$N$2</f>
        <v>0</v>
      </c>
      <c r="E2196" s="165">
        <f>'Order Form'!$O$11</f>
        <v>0</v>
      </c>
      <c r="F2196" s="165" t="str">
        <f>IF(ISBLANK('Order Form'!$O$12),"",'Order Form'!$O$12)</f>
        <v/>
      </c>
      <c r="G2196" s="165">
        <f t="shared" ca="1" si="147"/>
        <v>41493</v>
      </c>
      <c r="H2196" s="166">
        <f>'Order Form'!$O$13</f>
        <v>0</v>
      </c>
      <c r="I2196" s="169">
        <f>'Order Form'!F91</f>
        <v>11.75</v>
      </c>
      <c r="J2196" s="164">
        <f>'Order Form'!O91</f>
        <v>0</v>
      </c>
      <c r="K2196" s="164" t="str">
        <f t="shared" si="149"/>
        <v>F</v>
      </c>
      <c r="L2196" s="164">
        <f>IF('Pricing + Order Summary'!$O$13&gt;=5000,14,IF('Pricing + Order Summary'!$O$13&gt;=3500,15,IF('Pricing + Order Summary'!$O$13&gt;=2500,16,IF('Pricing + Order Summary'!$O$13&gt;=1000,23,21))))</f>
        <v>21</v>
      </c>
      <c r="M2196" s="164" t="str">
        <f t="shared" si="150"/>
        <v>SPR2014-5-0</v>
      </c>
    </row>
    <row r="2197" spans="1:13">
      <c r="A2197" s="167">
        <f>'Order Form'!A92</f>
        <v>107724</v>
      </c>
      <c r="B2197" s="167">
        <f>'Order Form'!A92</f>
        <v>107724</v>
      </c>
      <c r="C2197" s="168">
        <f t="shared" si="148"/>
        <v>107724</v>
      </c>
      <c r="D2197" s="164">
        <f>'Order Form'!$N$2</f>
        <v>0</v>
      </c>
      <c r="E2197" s="165">
        <f>'Order Form'!$O$11</f>
        <v>0</v>
      </c>
      <c r="F2197" s="165" t="str">
        <f>IF(ISBLANK('Order Form'!$O$12),"",'Order Form'!$O$12)</f>
        <v/>
      </c>
      <c r="G2197" s="165">
        <f t="shared" ca="1" si="147"/>
        <v>41493</v>
      </c>
      <c r="H2197" s="166">
        <f>'Order Form'!$O$13</f>
        <v>0</v>
      </c>
      <c r="I2197" s="169">
        <f>'Order Form'!F92</f>
        <v>11.75</v>
      </c>
      <c r="J2197" s="164">
        <f>'Order Form'!O92</f>
        <v>0</v>
      </c>
      <c r="K2197" s="164" t="str">
        <f t="shared" si="149"/>
        <v>F</v>
      </c>
      <c r="L2197" s="164">
        <f>IF('Pricing + Order Summary'!$O$13&gt;=5000,14,IF('Pricing + Order Summary'!$O$13&gt;=3500,15,IF('Pricing + Order Summary'!$O$13&gt;=2500,16,IF('Pricing + Order Summary'!$O$13&gt;=1000,23,21))))</f>
        <v>21</v>
      </c>
      <c r="M2197" s="164" t="str">
        <f t="shared" si="150"/>
        <v>SPR2014-5-0</v>
      </c>
    </row>
    <row r="2198" spans="1:13">
      <c r="A2198" s="167">
        <f>'Order Form'!A93</f>
        <v>100384</v>
      </c>
      <c r="B2198" s="167">
        <f>'Order Form'!A93</f>
        <v>100384</v>
      </c>
      <c r="C2198" s="168">
        <f t="shared" si="148"/>
        <v>100384</v>
      </c>
      <c r="D2198" s="164">
        <f>'Order Form'!$N$2</f>
        <v>0</v>
      </c>
      <c r="E2198" s="165">
        <f>'Order Form'!$O$11</f>
        <v>0</v>
      </c>
      <c r="F2198" s="165" t="str">
        <f>IF(ISBLANK('Order Form'!$O$12),"",'Order Form'!$O$12)</f>
        <v/>
      </c>
      <c r="G2198" s="165">
        <f t="shared" ca="1" si="147"/>
        <v>41493</v>
      </c>
      <c r="H2198" s="166">
        <f>'Order Form'!$O$13</f>
        <v>0</v>
      </c>
      <c r="I2198" s="169">
        <f>'Order Form'!F93</f>
        <v>11.5</v>
      </c>
      <c r="J2198" s="164">
        <f>'Order Form'!O93</f>
        <v>0</v>
      </c>
      <c r="K2198" s="164" t="str">
        <f t="shared" si="149"/>
        <v>F</v>
      </c>
      <c r="L2198" s="164">
        <f>IF('Pricing + Order Summary'!$O$13&gt;=5000,14,IF('Pricing + Order Summary'!$O$13&gt;=3500,15,IF('Pricing + Order Summary'!$O$13&gt;=2500,16,IF('Pricing + Order Summary'!$O$13&gt;=1000,23,21))))</f>
        <v>21</v>
      </c>
      <c r="M2198" s="164" t="str">
        <f t="shared" si="150"/>
        <v>SPR2014-5-0</v>
      </c>
    </row>
    <row r="2199" spans="1:13">
      <c r="A2199" s="167">
        <f>'Order Form'!A94</f>
        <v>100532</v>
      </c>
      <c r="B2199" s="167">
        <f>'Order Form'!A94</f>
        <v>100532</v>
      </c>
      <c r="C2199" s="168">
        <f t="shared" si="148"/>
        <v>100532</v>
      </c>
      <c r="D2199" s="164">
        <f>'Order Form'!$N$2</f>
        <v>0</v>
      </c>
      <c r="E2199" s="165">
        <f>'Order Form'!$O$11</f>
        <v>0</v>
      </c>
      <c r="F2199" s="165" t="str">
        <f>IF(ISBLANK('Order Form'!$O$12),"",'Order Form'!$O$12)</f>
        <v/>
      </c>
      <c r="G2199" s="165">
        <f t="shared" ca="1" si="147"/>
        <v>41493</v>
      </c>
      <c r="H2199" s="166">
        <f>'Order Form'!$O$13</f>
        <v>0</v>
      </c>
      <c r="I2199" s="169">
        <f>'Order Form'!F94</f>
        <v>11.5</v>
      </c>
      <c r="J2199" s="164">
        <f>'Order Form'!O94</f>
        <v>0</v>
      </c>
      <c r="K2199" s="164" t="str">
        <f t="shared" si="149"/>
        <v>F</v>
      </c>
      <c r="L2199" s="164">
        <f>IF('Pricing + Order Summary'!$O$13&gt;=5000,14,IF('Pricing + Order Summary'!$O$13&gt;=3500,15,IF('Pricing + Order Summary'!$O$13&gt;=2500,16,IF('Pricing + Order Summary'!$O$13&gt;=1000,23,21))))</f>
        <v>21</v>
      </c>
      <c r="M2199" s="164" t="str">
        <f t="shared" si="150"/>
        <v>SPR2014-5-0</v>
      </c>
    </row>
    <row r="2200" spans="1:13">
      <c r="A2200" s="167">
        <f>'Order Form'!A95</f>
        <v>107711</v>
      </c>
      <c r="B2200" s="167">
        <f>'Order Form'!A95</f>
        <v>107711</v>
      </c>
      <c r="C2200" s="168">
        <f t="shared" si="148"/>
        <v>107711</v>
      </c>
      <c r="D2200" s="164">
        <f>'Order Form'!$N$2</f>
        <v>0</v>
      </c>
      <c r="E2200" s="165">
        <f>'Order Form'!$O$11</f>
        <v>0</v>
      </c>
      <c r="F2200" s="165" t="str">
        <f>IF(ISBLANK('Order Form'!$O$12),"",'Order Form'!$O$12)</f>
        <v/>
      </c>
      <c r="G2200" s="165">
        <f t="shared" ca="1" si="147"/>
        <v>41493</v>
      </c>
      <c r="H2200" s="166">
        <f>'Order Form'!$O$13</f>
        <v>0</v>
      </c>
      <c r="I2200" s="169">
        <f>'Order Form'!F95</f>
        <v>11.5</v>
      </c>
      <c r="J2200" s="164">
        <f>'Order Form'!O95</f>
        <v>0</v>
      </c>
      <c r="K2200" s="164" t="str">
        <f t="shared" si="149"/>
        <v>F</v>
      </c>
      <c r="L2200" s="164">
        <f>IF('Pricing + Order Summary'!$O$13&gt;=5000,14,IF('Pricing + Order Summary'!$O$13&gt;=3500,15,IF('Pricing + Order Summary'!$O$13&gt;=2500,16,IF('Pricing + Order Summary'!$O$13&gt;=1000,23,21))))</f>
        <v>21</v>
      </c>
      <c r="M2200" s="164" t="str">
        <f t="shared" si="150"/>
        <v>SPR2014-5-0</v>
      </c>
    </row>
    <row r="2201" spans="1:13">
      <c r="A2201" s="167">
        <f>'Order Form'!A96</f>
        <v>107719</v>
      </c>
      <c r="B2201" s="167">
        <f>'Order Form'!A96</f>
        <v>107719</v>
      </c>
      <c r="C2201" s="168">
        <f t="shared" si="148"/>
        <v>107719</v>
      </c>
      <c r="D2201" s="164">
        <f>'Order Form'!$N$2</f>
        <v>0</v>
      </c>
      <c r="E2201" s="165">
        <f>'Order Form'!$O$11</f>
        <v>0</v>
      </c>
      <c r="F2201" s="165" t="str">
        <f>IF(ISBLANK('Order Form'!$O$12),"",'Order Form'!$O$12)</f>
        <v/>
      </c>
      <c r="G2201" s="165">
        <f t="shared" ca="1" si="147"/>
        <v>41493</v>
      </c>
      <c r="H2201" s="166">
        <f>'Order Form'!$O$13</f>
        <v>0</v>
      </c>
      <c r="I2201" s="169">
        <f>'Order Form'!F96</f>
        <v>11.5</v>
      </c>
      <c r="J2201" s="164">
        <f>'Order Form'!O96</f>
        <v>0</v>
      </c>
      <c r="K2201" s="164" t="str">
        <f t="shared" si="149"/>
        <v>F</v>
      </c>
      <c r="L2201" s="164">
        <f>IF('Pricing + Order Summary'!$O$13&gt;=5000,14,IF('Pricing + Order Summary'!$O$13&gt;=3500,15,IF('Pricing + Order Summary'!$O$13&gt;=2500,16,IF('Pricing + Order Summary'!$O$13&gt;=1000,23,21))))</f>
        <v>21</v>
      </c>
      <c r="M2201" s="164" t="str">
        <f t="shared" si="150"/>
        <v>SPR2014-5-0</v>
      </c>
    </row>
    <row r="2202" spans="1:13">
      <c r="A2202" s="167">
        <f>'Order Form'!A97</f>
        <v>107707</v>
      </c>
      <c r="B2202" s="167">
        <f>'Order Form'!A97</f>
        <v>107707</v>
      </c>
      <c r="C2202" s="168">
        <f t="shared" si="148"/>
        <v>107707</v>
      </c>
      <c r="D2202" s="164">
        <f>'Order Form'!$N$2</f>
        <v>0</v>
      </c>
      <c r="E2202" s="165">
        <f>'Order Form'!$O$11</f>
        <v>0</v>
      </c>
      <c r="F2202" s="165" t="str">
        <f>IF(ISBLANK('Order Form'!$O$12),"",'Order Form'!$O$12)</f>
        <v/>
      </c>
      <c r="G2202" s="165">
        <f t="shared" ca="1" si="147"/>
        <v>41493</v>
      </c>
      <c r="H2202" s="166">
        <f>'Order Form'!$O$13</f>
        <v>0</v>
      </c>
      <c r="I2202" s="169">
        <f>'Order Form'!F97</f>
        <v>11.5</v>
      </c>
      <c r="J2202" s="164">
        <f>'Order Form'!O97</f>
        <v>0</v>
      </c>
      <c r="K2202" s="164" t="str">
        <f t="shared" si="149"/>
        <v>F</v>
      </c>
      <c r="L2202" s="164">
        <f>IF('Pricing + Order Summary'!$O$13&gt;=5000,14,IF('Pricing + Order Summary'!$O$13&gt;=3500,15,IF('Pricing + Order Summary'!$O$13&gt;=2500,16,IF('Pricing + Order Summary'!$O$13&gt;=1000,23,21))))</f>
        <v>21</v>
      </c>
      <c r="M2202" s="164" t="str">
        <f t="shared" si="150"/>
        <v>SPR2014-5-0</v>
      </c>
    </row>
    <row r="2203" spans="1:13">
      <c r="A2203" s="167">
        <f>'Order Form'!A98</f>
        <v>107705</v>
      </c>
      <c r="B2203" s="167">
        <f>'Order Form'!A98</f>
        <v>107705</v>
      </c>
      <c r="C2203" s="168">
        <f t="shared" si="148"/>
        <v>107705</v>
      </c>
      <c r="D2203" s="164">
        <f>'Order Form'!$N$2</f>
        <v>0</v>
      </c>
      <c r="E2203" s="165">
        <f>'Order Form'!$O$11</f>
        <v>0</v>
      </c>
      <c r="F2203" s="165" t="str">
        <f>IF(ISBLANK('Order Form'!$O$12),"",'Order Form'!$O$12)</f>
        <v/>
      </c>
      <c r="G2203" s="165">
        <f t="shared" ca="1" si="147"/>
        <v>41493</v>
      </c>
      <c r="H2203" s="166">
        <f>'Order Form'!$O$13</f>
        <v>0</v>
      </c>
      <c r="I2203" s="169">
        <f>'Order Form'!F98</f>
        <v>11.5</v>
      </c>
      <c r="J2203" s="164">
        <f>'Order Form'!O98</f>
        <v>0</v>
      </c>
      <c r="K2203" s="164" t="str">
        <f t="shared" si="149"/>
        <v>F</v>
      </c>
      <c r="L2203" s="164">
        <f>IF('Pricing + Order Summary'!$O$13&gt;=5000,14,IF('Pricing + Order Summary'!$O$13&gt;=3500,15,IF('Pricing + Order Summary'!$O$13&gt;=2500,16,IF('Pricing + Order Summary'!$O$13&gt;=1000,23,21))))</f>
        <v>21</v>
      </c>
      <c r="M2203" s="164" t="str">
        <f t="shared" si="150"/>
        <v>SPR2014-5-0</v>
      </c>
    </row>
    <row r="2204" spans="1:13">
      <c r="A2204" s="167">
        <f>'Order Form'!A99</f>
        <v>107706</v>
      </c>
      <c r="B2204" s="167">
        <f>'Order Form'!A99</f>
        <v>107706</v>
      </c>
      <c r="C2204" s="168">
        <f t="shared" si="148"/>
        <v>107706</v>
      </c>
      <c r="D2204" s="164">
        <f>'Order Form'!$N$2</f>
        <v>0</v>
      </c>
      <c r="E2204" s="165">
        <f>'Order Form'!$O$11</f>
        <v>0</v>
      </c>
      <c r="F2204" s="165" t="str">
        <f>IF(ISBLANK('Order Form'!$O$12),"",'Order Form'!$O$12)</f>
        <v/>
      </c>
      <c r="G2204" s="165">
        <f t="shared" ca="1" si="147"/>
        <v>41493</v>
      </c>
      <c r="H2204" s="166">
        <f>'Order Form'!$O$13</f>
        <v>0</v>
      </c>
      <c r="I2204" s="169">
        <f>'Order Form'!F99</f>
        <v>11.5</v>
      </c>
      <c r="J2204" s="164">
        <f>'Order Form'!O99</f>
        <v>0</v>
      </c>
      <c r="K2204" s="164" t="str">
        <f t="shared" si="149"/>
        <v>F</v>
      </c>
      <c r="L2204" s="164">
        <f>IF('Pricing + Order Summary'!$O$13&gt;=5000,14,IF('Pricing + Order Summary'!$O$13&gt;=3500,15,IF('Pricing + Order Summary'!$O$13&gt;=2500,16,IF('Pricing + Order Summary'!$O$13&gt;=1000,23,21))))</f>
        <v>21</v>
      </c>
      <c r="M2204" s="164" t="str">
        <f t="shared" si="150"/>
        <v>SPR2014-5-0</v>
      </c>
    </row>
    <row r="2205" spans="1:13">
      <c r="A2205" s="167">
        <f>'Order Form'!A100</f>
        <v>100515</v>
      </c>
      <c r="B2205" s="167">
        <f>'Order Form'!A100</f>
        <v>100515</v>
      </c>
      <c r="C2205" s="168">
        <f t="shared" si="148"/>
        <v>100515</v>
      </c>
      <c r="D2205" s="164">
        <f>'Order Form'!$N$2</f>
        <v>0</v>
      </c>
      <c r="E2205" s="165">
        <f>'Order Form'!$O$11</f>
        <v>0</v>
      </c>
      <c r="F2205" s="165" t="str">
        <f>IF(ISBLANK('Order Form'!$O$12),"",'Order Form'!$O$12)</f>
        <v/>
      </c>
      <c r="G2205" s="165">
        <f t="shared" ca="1" si="147"/>
        <v>41493</v>
      </c>
      <c r="H2205" s="166">
        <f>'Order Form'!$O$13</f>
        <v>0</v>
      </c>
      <c r="I2205" s="169">
        <f>'Order Form'!F100</f>
        <v>11.5</v>
      </c>
      <c r="J2205" s="164">
        <f>'Order Form'!O100</f>
        <v>0</v>
      </c>
      <c r="K2205" s="164" t="str">
        <f t="shared" si="149"/>
        <v>F</v>
      </c>
      <c r="L2205" s="164">
        <f>IF('Pricing + Order Summary'!$O$13&gt;=5000,14,IF('Pricing + Order Summary'!$O$13&gt;=3500,15,IF('Pricing + Order Summary'!$O$13&gt;=2500,16,IF('Pricing + Order Summary'!$O$13&gt;=1000,23,21))))</f>
        <v>21</v>
      </c>
      <c r="M2205" s="164" t="str">
        <f t="shared" si="150"/>
        <v>SPR2014-5-0</v>
      </c>
    </row>
    <row r="2206" spans="1:13">
      <c r="A2206" s="167">
        <f>'Order Form'!A101</f>
        <v>100500</v>
      </c>
      <c r="B2206" s="167">
        <f>'Order Form'!A101</f>
        <v>100500</v>
      </c>
      <c r="C2206" s="168">
        <f t="shared" si="148"/>
        <v>100500</v>
      </c>
      <c r="D2206" s="164">
        <f>'Order Form'!$N$2</f>
        <v>0</v>
      </c>
      <c r="E2206" s="165">
        <f>'Order Form'!$O$11</f>
        <v>0</v>
      </c>
      <c r="F2206" s="165" t="str">
        <f>IF(ISBLANK('Order Form'!$O$12),"",'Order Form'!$O$12)</f>
        <v/>
      </c>
      <c r="G2206" s="165">
        <f t="shared" ca="1" si="147"/>
        <v>41493</v>
      </c>
      <c r="H2206" s="166">
        <f>'Order Form'!$O$13</f>
        <v>0</v>
      </c>
      <c r="I2206" s="169">
        <f>'Order Form'!F101</f>
        <v>11.5</v>
      </c>
      <c r="J2206" s="164">
        <f>'Order Form'!O101</f>
        <v>0</v>
      </c>
      <c r="K2206" s="164" t="str">
        <f t="shared" si="149"/>
        <v>F</v>
      </c>
      <c r="L2206" s="164">
        <f>IF('Pricing + Order Summary'!$O$13&gt;=5000,14,IF('Pricing + Order Summary'!$O$13&gt;=3500,15,IF('Pricing + Order Summary'!$O$13&gt;=2500,16,IF('Pricing + Order Summary'!$O$13&gt;=1000,23,21))))</f>
        <v>21</v>
      </c>
      <c r="M2206" s="164" t="str">
        <f t="shared" si="150"/>
        <v>SPR2014-5-0</v>
      </c>
    </row>
    <row r="2207" spans="1:13">
      <c r="A2207" s="167">
        <f>'Order Form'!A102</f>
        <v>100235</v>
      </c>
      <c r="B2207" s="167">
        <f>'Order Form'!A102</f>
        <v>100235</v>
      </c>
      <c r="C2207" s="168">
        <f t="shared" si="148"/>
        <v>100235</v>
      </c>
      <c r="D2207" s="164">
        <f>'Order Form'!$N$2</f>
        <v>0</v>
      </c>
      <c r="E2207" s="165">
        <f>'Order Form'!$O$11</f>
        <v>0</v>
      </c>
      <c r="F2207" s="165" t="str">
        <f>IF(ISBLANK('Order Form'!$O$12),"",'Order Form'!$O$12)</f>
        <v/>
      </c>
      <c r="G2207" s="165">
        <f t="shared" ca="1" si="147"/>
        <v>41493</v>
      </c>
      <c r="H2207" s="166">
        <f>'Order Form'!$O$13</f>
        <v>0</v>
      </c>
      <c r="I2207" s="169">
        <f>'Order Form'!F102</f>
        <v>11.5</v>
      </c>
      <c r="J2207" s="164">
        <f>'Order Form'!O102</f>
        <v>0</v>
      </c>
      <c r="K2207" s="164" t="str">
        <f t="shared" si="149"/>
        <v>F</v>
      </c>
      <c r="L2207" s="164">
        <f>IF('Pricing + Order Summary'!$O$13&gt;=5000,14,IF('Pricing + Order Summary'!$O$13&gt;=3500,15,IF('Pricing + Order Summary'!$O$13&gt;=2500,16,IF('Pricing + Order Summary'!$O$13&gt;=1000,23,21))))</f>
        <v>21</v>
      </c>
      <c r="M2207" s="164" t="str">
        <f t="shared" si="150"/>
        <v>SPR2014-5-0</v>
      </c>
    </row>
    <row r="2208" spans="1:13">
      <c r="A2208" s="167">
        <f>'Order Form'!A103</f>
        <v>100238</v>
      </c>
      <c r="B2208" s="167">
        <f>'Order Form'!A103</f>
        <v>100238</v>
      </c>
      <c r="C2208" s="168">
        <f t="shared" si="148"/>
        <v>100238</v>
      </c>
      <c r="D2208" s="164">
        <f>'Order Form'!$N$2</f>
        <v>0</v>
      </c>
      <c r="E2208" s="165">
        <f>'Order Form'!$O$11</f>
        <v>0</v>
      </c>
      <c r="F2208" s="165" t="str">
        <f>IF(ISBLANK('Order Form'!$O$12),"",'Order Form'!$O$12)</f>
        <v/>
      </c>
      <c r="G2208" s="165">
        <f t="shared" ca="1" si="147"/>
        <v>41493</v>
      </c>
      <c r="H2208" s="166">
        <f>'Order Form'!$O$13</f>
        <v>0</v>
      </c>
      <c r="I2208" s="169">
        <f>'Order Form'!F103</f>
        <v>11.5</v>
      </c>
      <c r="J2208" s="164">
        <f>'Order Form'!O103</f>
        <v>0</v>
      </c>
      <c r="K2208" s="164" t="str">
        <f t="shared" si="149"/>
        <v>F</v>
      </c>
      <c r="L2208" s="164">
        <f>IF('Pricing + Order Summary'!$O$13&gt;=5000,14,IF('Pricing + Order Summary'!$O$13&gt;=3500,15,IF('Pricing + Order Summary'!$O$13&gt;=2500,16,IF('Pricing + Order Summary'!$O$13&gt;=1000,23,21))))</f>
        <v>21</v>
      </c>
      <c r="M2208" s="164" t="str">
        <f t="shared" si="150"/>
        <v>SPR2014-5-0</v>
      </c>
    </row>
    <row r="2209" spans="1:13">
      <c r="A2209" s="167">
        <f>'Order Form'!A104</f>
        <v>100233</v>
      </c>
      <c r="B2209" s="167">
        <f>'Order Form'!A104</f>
        <v>100233</v>
      </c>
      <c r="C2209" s="168">
        <f t="shared" si="148"/>
        <v>100233</v>
      </c>
      <c r="D2209" s="164">
        <f>'Order Form'!$N$2</f>
        <v>0</v>
      </c>
      <c r="E2209" s="165">
        <f>'Order Form'!$O$11</f>
        <v>0</v>
      </c>
      <c r="F2209" s="165" t="str">
        <f>IF(ISBLANK('Order Form'!$O$12),"",'Order Form'!$O$12)</f>
        <v/>
      </c>
      <c r="G2209" s="165">
        <f t="shared" ca="1" si="147"/>
        <v>41493</v>
      </c>
      <c r="H2209" s="166">
        <f>'Order Form'!$O$13</f>
        <v>0</v>
      </c>
      <c r="I2209" s="169">
        <f>'Order Form'!F104</f>
        <v>11.5</v>
      </c>
      <c r="J2209" s="164">
        <f>'Order Form'!O104</f>
        <v>0</v>
      </c>
      <c r="K2209" s="164" t="str">
        <f t="shared" si="149"/>
        <v>F</v>
      </c>
      <c r="L2209" s="164">
        <f>IF('Pricing + Order Summary'!$O$13&gt;=5000,14,IF('Pricing + Order Summary'!$O$13&gt;=3500,15,IF('Pricing + Order Summary'!$O$13&gt;=2500,16,IF('Pricing + Order Summary'!$O$13&gt;=1000,23,21))))</f>
        <v>21</v>
      </c>
      <c r="M2209" s="164" t="str">
        <f t="shared" si="150"/>
        <v>SPR2014-5-0</v>
      </c>
    </row>
    <row r="2210" spans="1:13">
      <c r="A2210" s="167">
        <f>'Order Form'!A105</f>
        <v>100254</v>
      </c>
      <c r="B2210" s="167">
        <f>'Order Form'!A105</f>
        <v>100254</v>
      </c>
      <c r="C2210" s="168">
        <f t="shared" si="148"/>
        <v>100254</v>
      </c>
      <c r="D2210" s="164">
        <f>'Order Form'!$N$2</f>
        <v>0</v>
      </c>
      <c r="E2210" s="165">
        <f>'Order Form'!$O$11</f>
        <v>0</v>
      </c>
      <c r="F2210" s="165" t="str">
        <f>IF(ISBLANK('Order Form'!$O$12),"",'Order Form'!$O$12)</f>
        <v/>
      </c>
      <c r="G2210" s="165">
        <f t="shared" ca="1" si="147"/>
        <v>41493</v>
      </c>
      <c r="H2210" s="166">
        <f>'Order Form'!$O$13</f>
        <v>0</v>
      </c>
      <c r="I2210" s="169">
        <f>'Order Form'!F105</f>
        <v>11.5</v>
      </c>
      <c r="J2210" s="164">
        <f>'Order Form'!O105</f>
        <v>0</v>
      </c>
      <c r="K2210" s="164" t="str">
        <f t="shared" si="149"/>
        <v>F</v>
      </c>
      <c r="L2210" s="164">
        <f>IF('Pricing + Order Summary'!$O$13&gt;=5000,14,IF('Pricing + Order Summary'!$O$13&gt;=3500,15,IF('Pricing + Order Summary'!$O$13&gt;=2500,16,IF('Pricing + Order Summary'!$O$13&gt;=1000,23,21))))</f>
        <v>21</v>
      </c>
      <c r="M2210" s="164" t="str">
        <f t="shared" si="150"/>
        <v>SPR2014-5-0</v>
      </c>
    </row>
    <row r="2211" spans="1:13">
      <c r="A2211" s="167">
        <f>'Order Form'!A106</f>
        <v>100236</v>
      </c>
      <c r="B2211" s="167">
        <f>'Order Form'!A106</f>
        <v>100236</v>
      </c>
      <c r="C2211" s="168">
        <f t="shared" si="148"/>
        <v>100236</v>
      </c>
      <c r="D2211" s="164">
        <f>'Order Form'!$N$2</f>
        <v>0</v>
      </c>
      <c r="E2211" s="165">
        <f>'Order Form'!$O$11</f>
        <v>0</v>
      </c>
      <c r="F2211" s="165" t="str">
        <f>IF(ISBLANK('Order Form'!$O$12),"",'Order Form'!$O$12)</f>
        <v/>
      </c>
      <c r="G2211" s="165">
        <f t="shared" ca="1" si="147"/>
        <v>41493</v>
      </c>
      <c r="H2211" s="166">
        <f>'Order Form'!$O$13</f>
        <v>0</v>
      </c>
      <c r="I2211" s="169">
        <f>'Order Form'!F106</f>
        <v>11.5</v>
      </c>
      <c r="J2211" s="164">
        <f>'Order Form'!O106</f>
        <v>0</v>
      </c>
      <c r="K2211" s="164" t="str">
        <f t="shared" si="149"/>
        <v>F</v>
      </c>
      <c r="L2211" s="164">
        <f>IF('Pricing + Order Summary'!$O$13&gt;=5000,14,IF('Pricing + Order Summary'!$O$13&gt;=3500,15,IF('Pricing + Order Summary'!$O$13&gt;=2500,16,IF('Pricing + Order Summary'!$O$13&gt;=1000,23,21))))</f>
        <v>21</v>
      </c>
      <c r="M2211" s="164" t="str">
        <f t="shared" si="150"/>
        <v>SPR2014-5-0</v>
      </c>
    </row>
    <row r="2212" spans="1:13">
      <c r="A2212" s="167">
        <f>'Order Form'!A107</f>
        <v>100060</v>
      </c>
      <c r="B2212" s="167">
        <f>'Order Form'!A107</f>
        <v>100060</v>
      </c>
      <c r="C2212" s="168">
        <f t="shared" si="148"/>
        <v>100060</v>
      </c>
      <c r="D2212" s="164">
        <f>'Order Form'!$N$2</f>
        <v>0</v>
      </c>
      <c r="E2212" s="165">
        <f>'Order Form'!$O$11</f>
        <v>0</v>
      </c>
      <c r="F2212" s="165" t="str">
        <f>IF(ISBLANK('Order Form'!$O$12),"",'Order Form'!$O$12)</f>
        <v/>
      </c>
      <c r="G2212" s="165">
        <f t="shared" ca="1" si="147"/>
        <v>41493</v>
      </c>
      <c r="H2212" s="166">
        <f>'Order Form'!$O$13</f>
        <v>0</v>
      </c>
      <c r="I2212" s="169">
        <f>'Order Form'!F107</f>
        <v>11.5</v>
      </c>
      <c r="J2212" s="164">
        <f>'Order Form'!O107</f>
        <v>0</v>
      </c>
      <c r="K2212" s="164" t="str">
        <f t="shared" si="149"/>
        <v>F</v>
      </c>
      <c r="L2212" s="164">
        <f>IF('Pricing + Order Summary'!$O$13&gt;=5000,14,IF('Pricing + Order Summary'!$O$13&gt;=3500,15,IF('Pricing + Order Summary'!$O$13&gt;=2500,16,IF('Pricing + Order Summary'!$O$13&gt;=1000,23,21))))</f>
        <v>21</v>
      </c>
      <c r="M2212" s="164" t="str">
        <f t="shared" si="150"/>
        <v>SPR2014-5-0</v>
      </c>
    </row>
    <row r="2213" spans="1:13">
      <c r="A2213" s="167">
        <f>'Order Form'!A108</f>
        <v>100251</v>
      </c>
      <c r="B2213" s="167">
        <f>'Order Form'!A108</f>
        <v>100251</v>
      </c>
      <c r="C2213" s="168">
        <f t="shared" si="148"/>
        <v>100251</v>
      </c>
      <c r="D2213" s="164">
        <f>'Order Form'!$N$2</f>
        <v>0</v>
      </c>
      <c r="E2213" s="165">
        <f>'Order Form'!$O$11</f>
        <v>0</v>
      </c>
      <c r="F2213" s="165" t="str">
        <f>IF(ISBLANK('Order Form'!$O$12),"",'Order Form'!$O$12)</f>
        <v/>
      </c>
      <c r="G2213" s="165">
        <f t="shared" ca="1" si="147"/>
        <v>41493</v>
      </c>
      <c r="H2213" s="166">
        <f>'Order Form'!$O$13</f>
        <v>0</v>
      </c>
      <c r="I2213" s="169">
        <f>'Order Form'!F108</f>
        <v>11.5</v>
      </c>
      <c r="J2213" s="164">
        <f>'Order Form'!O108</f>
        <v>0</v>
      </c>
      <c r="K2213" s="164" t="str">
        <f t="shared" si="149"/>
        <v>F</v>
      </c>
      <c r="L2213" s="164">
        <f>IF('Pricing + Order Summary'!$O$13&gt;=5000,14,IF('Pricing + Order Summary'!$O$13&gt;=3500,15,IF('Pricing + Order Summary'!$O$13&gt;=2500,16,IF('Pricing + Order Summary'!$O$13&gt;=1000,23,21))))</f>
        <v>21</v>
      </c>
      <c r="M2213" s="164" t="str">
        <f t="shared" si="150"/>
        <v>SPR2014-5-0</v>
      </c>
    </row>
    <row r="2214" spans="1:13">
      <c r="A2214" s="167">
        <f>'Order Form'!A109</f>
        <v>100520</v>
      </c>
      <c r="B2214" s="167">
        <f>'Order Form'!A109</f>
        <v>100520</v>
      </c>
      <c r="C2214" s="168">
        <f t="shared" si="148"/>
        <v>100520</v>
      </c>
      <c r="D2214" s="164">
        <f>'Order Form'!$N$2</f>
        <v>0</v>
      </c>
      <c r="E2214" s="165">
        <f>'Order Form'!$O$11</f>
        <v>0</v>
      </c>
      <c r="F2214" s="165" t="str">
        <f>IF(ISBLANK('Order Form'!$O$12),"",'Order Form'!$O$12)</f>
        <v/>
      </c>
      <c r="G2214" s="165">
        <f t="shared" ca="1" si="147"/>
        <v>41493</v>
      </c>
      <c r="H2214" s="166">
        <f>'Order Form'!$O$13</f>
        <v>0</v>
      </c>
      <c r="I2214" s="169">
        <f>'Order Form'!F109</f>
        <v>11.5</v>
      </c>
      <c r="J2214" s="164">
        <f>'Order Form'!O109</f>
        <v>0</v>
      </c>
      <c r="K2214" s="164" t="str">
        <f t="shared" si="149"/>
        <v>F</v>
      </c>
      <c r="L2214" s="164">
        <f>IF('Pricing + Order Summary'!$O$13&gt;=5000,14,IF('Pricing + Order Summary'!$O$13&gt;=3500,15,IF('Pricing + Order Summary'!$O$13&gt;=2500,16,IF('Pricing + Order Summary'!$O$13&gt;=1000,23,21))))</f>
        <v>21</v>
      </c>
      <c r="M2214" s="164" t="str">
        <f t="shared" si="150"/>
        <v>SPR2014-5-0</v>
      </c>
    </row>
    <row r="2215" spans="1:13">
      <c r="A2215" s="167">
        <f>'Order Form'!A110</f>
        <v>100519</v>
      </c>
      <c r="B2215" s="167">
        <f>'Order Form'!A110</f>
        <v>100519</v>
      </c>
      <c r="C2215" s="168">
        <f t="shared" si="148"/>
        <v>100519</v>
      </c>
      <c r="D2215" s="164">
        <f>'Order Form'!$N$2</f>
        <v>0</v>
      </c>
      <c r="E2215" s="165">
        <f>'Order Form'!$O$11</f>
        <v>0</v>
      </c>
      <c r="F2215" s="165" t="str">
        <f>IF(ISBLANK('Order Form'!$O$12),"",'Order Form'!$O$12)</f>
        <v/>
      </c>
      <c r="G2215" s="165">
        <f t="shared" ca="1" si="147"/>
        <v>41493</v>
      </c>
      <c r="H2215" s="166">
        <f>'Order Form'!$O$13</f>
        <v>0</v>
      </c>
      <c r="I2215" s="169">
        <f>'Order Form'!F110</f>
        <v>11.5</v>
      </c>
      <c r="J2215" s="164">
        <f>'Order Form'!O110</f>
        <v>0</v>
      </c>
      <c r="K2215" s="164" t="str">
        <f t="shared" si="149"/>
        <v>F</v>
      </c>
      <c r="L2215" s="164">
        <f>IF('Pricing + Order Summary'!$O$13&gt;=5000,14,IF('Pricing + Order Summary'!$O$13&gt;=3500,15,IF('Pricing + Order Summary'!$O$13&gt;=2500,16,IF('Pricing + Order Summary'!$O$13&gt;=1000,23,21))))</f>
        <v>21</v>
      </c>
      <c r="M2215" s="164" t="str">
        <f t="shared" si="150"/>
        <v>SPR2014-5-0</v>
      </c>
    </row>
    <row r="2216" spans="1:13">
      <c r="A2216" s="167">
        <f>'Order Form'!A111</f>
        <v>100509</v>
      </c>
      <c r="B2216" s="167">
        <f>'Order Form'!A111</f>
        <v>100509</v>
      </c>
      <c r="C2216" s="168">
        <f t="shared" si="148"/>
        <v>100509</v>
      </c>
      <c r="D2216" s="164">
        <f>'Order Form'!$N$2</f>
        <v>0</v>
      </c>
      <c r="E2216" s="165">
        <f>'Order Form'!$O$11</f>
        <v>0</v>
      </c>
      <c r="F2216" s="165" t="str">
        <f>IF(ISBLANK('Order Form'!$O$12),"",'Order Form'!$O$12)</f>
        <v/>
      </c>
      <c r="G2216" s="165">
        <f t="shared" ca="1" si="147"/>
        <v>41493</v>
      </c>
      <c r="H2216" s="166">
        <f>'Order Form'!$O$13</f>
        <v>0</v>
      </c>
      <c r="I2216" s="169">
        <f>'Order Form'!F111</f>
        <v>11.5</v>
      </c>
      <c r="J2216" s="164">
        <f>'Order Form'!O111</f>
        <v>0</v>
      </c>
      <c r="K2216" s="164" t="str">
        <f t="shared" si="149"/>
        <v>F</v>
      </c>
      <c r="L2216" s="164">
        <f>IF('Pricing + Order Summary'!$O$13&gt;=5000,14,IF('Pricing + Order Summary'!$O$13&gt;=3500,15,IF('Pricing + Order Summary'!$O$13&gt;=2500,16,IF('Pricing + Order Summary'!$O$13&gt;=1000,23,21))))</f>
        <v>21</v>
      </c>
      <c r="M2216" s="164" t="str">
        <f t="shared" si="150"/>
        <v>SPR2014-5-0</v>
      </c>
    </row>
    <row r="2217" spans="1:13">
      <c r="A2217" s="167">
        <f>'Order Form'!A112</f>
        <v>100510</v>
      </c>
      <c r="B2217" s="167">
        <f>'Order Form'!A112</f>
        <v>100510</v>
      </c>
      <c r="C2217" s="168">
        <f t="shared" si="148"/>
        <v>100510</v>
      </c>
      <c r="D2217" s="164">
        <f>'Order Form'!$N$2</f>
        <v>0</v>
      </c>
      <c r="E2217" s="165">
        <f>'Order Form'!$O$11</f>
        <v>0</v>
      </c>
      <c r="F2217" s="165" t="str">
        <f>IF(ISBLANK('Order Form'!$O$12),"",'Order Form'!$O$12)</f>
        <v/>
      </c>
      <c r="G2217" s="165">
        <f t="shared" ca="1" si="147"/>
        <v>41493</v>
      </c>
      <c r="H2217" s="166">
        <f>'Order Form'!$O$13</f>
        <v>0</v>
      </c>
      <c r="I2217" s="169">
        <f>'Order Form'!F112</f>
        <v>11.5</v>
      </c>
      <c r="J2217" s="164">
        <f>'Order Form'!O112</f>
        <v>0</v>
      </c>
      <c r="K2217" s="164" t="str">
        <f t="shared" si="149"/>
        <v>F</v>
      </c>
      <c r="L2217" s="164">
        <f>IF('Pricing + Order Summary'!$O$13&gt;=5000,14,IF('Pricing + Order Summary'!$O$13&gt;=3500,15,IF('Pricing + Order Summary'!$O$13&gt;=2500,16,IF('Pricing + Order Summary'!$O$13&gt;=1000,23,21))))</f>
        <v>21</v>
      </c>
      <c r="M2217" s="164" t="str">
        <f t="shared" si="150"/>
        <v>SPR2014-5-0</v>
      </c>
    </row>
    <row r="2218" spans="1:13">
      <c r="A2218" s="167">
        <f>'Order Form'!A113</f>
        <v>100091</v>
      </c>
      <c r="B2218" s="167">
        <f>'Order Form'!A113</f>
        <v>100091</v>
      </c>
      <c r="C2218" s="168">
        <f t="shared" si="148"/>
        <v>100091</v>
      </c>
      <c r="D2218" s="164">
        <f>'Order Form'!$N$2</f>
        <v>0</v>
      </c>
      <c r="E2218" s="165">
        <f>'Order Form'!$O$11</f>
        <v>0</v>
      </c>
      <c r="F2218" s="165" t="str">
        <f>IF(ISBLANK('Order Form'!$O$12),"",'Order Form'!$O$12)</f>
        <v/>
      </c>
      <c r="G2218" s="165">
        <f t="shared" ca="1" si="147"/>
        <v>41493</v>
      </c>
      <c r="H2218" s="166">
        <f>'Order Form'!$O$13</f>
        <v>0</v>
      </c>
      <c r="I2218" s="169">
        <f>'Order Form'!F113</f>
        <v>11.5</v>
      </c>
      <c r="J2218" s="164">
        <f>'Order Form'!O113</f>
        <v>0</v>
      </c>
      <c r="K2218" s="164" t="str">
        <f t="shared" si="149"/>
        <v>F</v>
      </c>
      <c r="L2218" s="164">
        <f>IF('Pricing + Order Summary'!$O$13&gt;=5000,14,IF('Pricing + Order Summary'!$O$13&gt;=3500,15,IF('Pricing + Order Summary'!$O$13&gt;=2500,16,IF('Pricing + Order Summary'!$O$13&gt;=1000,23,21))))</f>
        <v>21</v>
      </c>
      <c r="M2218" s="164" t="str">
        <f t="shared" si="150"/>
        <v>SPR2014-5-0</v>
      </c>
    </row>
    <row r="2219" spans="1:13">
      <c r="A2219" s="167">
        <f>'Order Form'!A114</f>
        <v>100063</v>
      </c>
      <c r="B2219" s="167">
        <f>'Order Form'!A114</f>
        <v>100063</v>
      </c>
      <c r="C2219" s="168">
        <f t="shared" si="148"/>
        <v>100063</v>
      </c>
      <c r="D2219" s="164">
        <f>'Order Form'!$N$2</f>
        <v>0</v>
      </c>
      <c r="E2219" s="165">
        <f>'Order Form'!$O$11</f>
        <v>0</v>
      </c>
      <c r="F2219" s="165" t="str">
        <f>IF(ISBLANK('Order Form'!$O$12),"",'Order Form'!$O$12)</f>
        <v/>
      </c>
      <c r="G2219" s="165">
        <f t="shared" ca="1" si="147"/>
        <v>41493</v>
      </c>
      <c r="H2219" s="166">
        <f>'Order Form'!$O$13</f>
        <v>0</v>
      </c>
      <c r="I2219" s="169">
        <f>'Order Form'!F114</f>
        <v>11.5</v>
      </c>
      <c r="J2219" s="164">
        <f>'Order Form'!O114</f>
        <v>0</v>
      </c>
      <c r="K2219" s="164" t="str">
        <f t="shared" si="149"/>
        <v>F</v>
      </c>
      <c r="L2219" s="164">
        <f>IF('Pricing + Order Summary'!$O$13&gt;=5000,14,IF('Pricing + Order Summary'!$O$13&gt;=3500,15,IF('Pricing + Order Summary'!$O$13&gt;=2500,16,IF('Pricing + Order Summary'!$O$13&gt;=1000,23,21))))</f>
        <v>21</v>
      </c>
      <c r="M2219" s="164" t="str">
        <f t="shared" si="150"/>
        <v>SPR2014-5-0</v>
      </c>
    </row>
    <row r="2220" spans="1:13">
      <c r="A2220" s="167">
        <f>'Order Form'!A115</f>
        <v>100086</v>
      </c>
      <c r="B2220" s="167">
        <f>'Order Form'!A115</f>
        <v>100086</v>
      </c>
      <c r="C2220" s="168">
        <f t="shared" si="148"/>
        <v>100086</v>
      </c>
      <c r="D2220" s="164">
        <f>'Order Form'!$N$2</f>
        <v>0</v>
      </c>
      <c r="E2220" s="165">
        <f>'Order Form'!$O$11</f>
        <v>0</v>
      </c>
      <c r="F2220" s="165" t="str">
        <f>IF(ISBLANK('Order Form'!$O$12),"",'Order Form'!$O$12)</f>
        <v/>
      </c>
      <c r="G2220" s="165">
        <f t="shared" ca="1" si="147"/>
        <v>41493</v>
      </c>
      <c r="H2220" s="166">
        <f>'Order Form'!$O$13</f>
        <v>0</v>
      </c>
      <c r="I2220" s="169">
        <f>'Order Form'!F115</f>
        <v>11.5</v>
      </c>
      <c r="J2220" s="164">
        <f>'Order Form'!O115</f>
        <v>0</v>
      </c>
      <c r="K2220" s="164" t="str">
        <f t="shared" si="149"/>
        <v>F</v>
      </c>
      <c r="L2220" s="164">
        <f>IF('Pricing + Order Summary'!$O$13&gt;=5000,14,IF('Pricing + Order Summary'!$O$13&gt;=3500,15,IF('Pricing + Order Summary'!$O$13&gt;=2500,16,IF('Pricing + Order Summary'!$O$13&gt;=1000,23,21))))</f>
        <v>21</v>
      </c>
      <c r="M2220" s="164" t="str">
        <f t="shared" si="150"/>
        <v>SPR2014-5-0</v>
      </c>
    </row>
    <row r="2221" spans="1:13">
      <c r="A2221" s="167">
        <f>'Order Form'!A116</f>
        <v>100860</v>
      </c>
      <c r="B2221" s="167">
        <f>'Order Form'!A116</f>
        <v>100860</v>
      </c>
      <c r="C2221" s="168">
        <f t="shared" si="148"/>
        <v>100860</v>
      </c>
      <c r="D2221" s="164">
        <f>'Order Form'!$N$2</f>
        <v>0</v>
      </c>
      <c r="E2221" s="165">
        <f>'Order Form'!$O$11</f>
        <v>0</v>
      </c>
      <c r="F2221" s="165" t="str">
        <f>IF(ISBLANK('Order Form'!$O$12),"",'Order Form'!$O$12)</f>
        <v/>
      </c>
      <c r="G2221" s="165">
        <f t="shared" ca="1" si="147"/>
        <v>41493</v>
      </c>
      <c r="H2221" s="166">
        <f>'Order Form'!$O$13</f>
        <v>0</v>
      </c>
      <c r="I2221" s="169">
        <f>'Order Form'!F116</f>
        <v>11.5</v>
      </c>
      <c r="J2221" s="164">
        <f>'Order Form'!O116</f>
        <v>0</v>
      </c>
      <c r="K2221" s="164" t="str">
        <f t="shared" si="149"/>
        <v>F</v>
      </c>
      <c r="L2221" s="164">
        <f>IF('Pricing + Order Summary'!$O$13&gt;=5000,14,IF('Pricing + Order Summary'!$O$13&gt;=3500,15,IF('Pricing + Order Summary'!$O$13&gt;=2500,16,IF('Pricing + Order Summary'!$O$13&gt;=1000,23,21))))</f>
        <v>21</v>
      </c>
      <c r="M2221" s="164" t="str">
        <f t="shared" si="150"/>
        <v>SPR2014-5-0</v>
      </c>
    </row>
    <row r="2222" spans="1:13">
      <c r="A2222" s="167">
        <f>'Order Form'!A117</f>
        <v>107735</v>
      </c>
      <c r="B2222" s="167">
        <f>'Order Form'!A117</f>
        <v>107735</v>
      </c>
      <c r="C2222" s="168">
        <f t="shared" si="148"/>
        <v>107735</v>
      </c>
      <c r="D2222" s="164">
        <f>'Order Form'!$N$2</f>
        <v>0</v>
      </c>
      <c r="E2222" s="165">
        <f>'Order Form'!$O$11</f>
        <v>0</v>
      </c>
      <c r="F2222" s="165" t="str">
        <f>IF(ISBLANK('Order Form'!$O$12),"",'Order Form'!$O$12)</f>
        <v/>
      </c>
      <c r="G2222" s="165">
        <f t="shared" ca="1" si="147"/>
        <v>41493</v>
      </c>
      <c r="H2222" s="166">
        <f>'Order Form'!$O$13</f>
        <v>0</v>
      </c>
      <c r="I2222" s="169">
        <f>'Order Form'!F117</f>
        <v>11.5</v>
      </c>
      <c r="J2222" s="164">
        <f>'Order Form'!O117</f>
        <v>0</v>
      </c>
      <c r="K2222" s="164" t="str">
        <f t="shared" si="149"/>
        <v>F</v>
      </c>
      <c r="L2222" s="164">
        <f>IF('Pricing + Order Summary'!$O$13&gt;=5000,14,IF('Pricing + Order Summary'!$O$13&gt;=3500,15,IF('Pricing + Order Summary'!$O$13&gt;=2500,16,IF('Pricing + Order Summary'!$O$13&gt;=1000,23,21))))</f>
        <v>21</v>
      </c>
      <c r="M2222" s="164" t="str">
        <f t="shared" si="150"/>
        <v>SPR2014-5-0</v>
      </c>
    </row>
    <row r="2223" spans="1:13">
      <c r="A2223" s="167">
        <f>'Order Form'!A118</f>
        <v>107736</v>
      </c>
      <c r="B2223" s="167">
        <f>'Order Form'!A118</f>
        <v>107736</v>
      </c>
      <c r="C2223" s="168">
        <f t="shared" si="148"/>
        <v>107736</v>
      </c>
      <c r="D2223" s="164">
        <f>'Order Form'!$N$2</f>
        <v>0</v>
      </c>
      <c r="E2223" s="165">
        <f>'Order Form'!$O$11</f>
        <v>0</v>
      </c>
      <c r="F2223" s="165" t="str">
        <f>IF(ISBLANK('Order Form'!$O$12),"",'Order Form'!$O$12)</f>
        <v/>
      </c>
      <c r="G2223" s="165">
        <f t="shared" ca="1" si="147"/>
        <v>41493</v>
      </c>
      <c r="H2223" s="166">
        <f>'Order Form'!$O$13</f>
        <v>0</v>
      </c>
      <c r="I2223" s="169">
        <f>'Order Form'!F118</f>
        <v>11.5</v>
      </c>
      <c r="J2223" s="164">
        <f>'Order Form'!O118</f>
        <v>0</v>
      </c>
      <c r="K2223" s="164" t="str">
        <f t="shared" si="149"/>
        <v>F</v>
      </c>
      <c r="L2223" s="164">
        <f>IF('Pricing + Order Summary'!$O$13&gt;=5000,14,IF('Pricing + Order Summary'!$O$13&gt;=3500,15,IF('Pricing + Order Summary'!$O$13&gt;=2500,16,IF('Pricing + Order Summary'!$O$13&gt;=1000,23,21))))</f>
        <v>21</v>
      </c>
      <c r="M2223" s="164" t="str">
        <f t="shared" si="150"/>
        <v>SPR2014-5-0</v>
      </c>
    </row>
    <row r="2224" spans="1:13">
      <c r="A2224" s="167">
        <f>'Order Form'!A119</f>
        <v>100216</v>
      </c>
      <c r="B2224" s="167">
        <f>'Order Form'!A119</f>
        <v>100216</v>
      </c>
      <c r="C2224" s="168">
        <f t="shared" si="148"/>
        <v>100216</v>
      </c>
      <c r="D2224" s="164">
        <f>'Order Form'!$N$2</f>
        <v>0</v>
      </c>
      <c r="E2224" s="165">
        <f>'Order Form'!$O$11</f>
        <v>0</v>
      </c>
      <c r="F2224" s="165" t="str">
        <f>IF(ISBLANK('Order Form'!$O$12),"",'Order Form'!$O$12)</f>
        <v/>
      </c>
      <c r="G2224" s="165">
        <f t="shared" ca="1" si="147"/>
        <v>41493</v>
      </c>
      <c r="H2224" s="166">
        <f>'Order Form'!$O$13</f>
        <v>0</v>
      </c>
      <c r="I2224" s="169">
        <f>'Order Form'!F119</f>
        <v>11.5</v>
      </c>
      <c r="J2224" s="164">
        <f>'Order Form'!O119</f>
        <v>0</v>
      </c>
      <c r="K2224" s="164" t="str">
        <f t="shared" si="149"/>
        <v>F</v>
      </c>
      <c r="L2224" s="164">
        <f>IF('Pricing + Order Summary'!$O$13&gt;=5000,14,IF('Pricing + Order Summary'!$O$13&gt;=3500,15,IF('Pricing + Order Summary'!$O$13&gt;=2500,16,IF('Pricing + Order Summary'!$O$13&gt;=1000,23,21))))</f>
        <v>21</v>
      </c>
      <c r="M2224" s="164" t="str">
        <f t="shared" si="150"/>
        <v>SPR2014-5-0</v>
      </c>
    </row>
    <row r="2225" spans="1:13">
      <c r="A2225" s="167">
        <f>'Order Form'!A120</f>
        <v>100219</v>
      </c>
      <c r="B2225" s="167">
        <f>'Order Form'!A120</f>
        <v>100219</v>
      </c>
      <c r="C2225" s="168">
        <f t="shared" si="148"/>
        <v>100219</v>
      </c>
      <c r="D2225" s="164">
        <f>'Order Form'!$N$2</f>
        <v>0</v>
      </c>
      <c r="E2225" s="165">
        <f>'Order Form'!$O$11</f>
        <v>0</v>
      </c>
      <c r="F2225" s="165" t="str">
        <f>IF(ISBLANK('Order Form'!$O$12),"",'Order Form'!$O$12)</f>
        <v/>
      </c>
      <c r="G2225" s="165">
        <f t="shared" ca="1" si="147"/>
        <v>41493</v>
      </c>
      <c r="H2225" s="166">
        <f>'Order Form'!$O$13</f>
        <v>0</v>
      </c>
      <c r="I2225" s="169">
        <f>'Order Form'!F120</f>
        <v>11.5</v>
      </c>
      <c r="J2225" s="164">
        <f>'Order Form'!O120</f>
        <v>0</v>
      </c>
      <c r="K2225" s="164" t="str">
        <f t="shared" si="149"/>
        <v>F</v>
      </c>
      <c r="L2225" s="164">
        <f>IF('Pricing + Order Summary'!$O$13&gt;=5000,14,IF('Pricing + Order Summary'!$O$13&gt;=3500,15,IF('Pricing + Order Summary'!$O$13&gt;=2500,16,IF('Pricing + Order Summary'!$O$13&gt;=1000,23,21))))</f>
        <v>21</v>
      </c>
      <c r="M2225" s="164" t="str">
        <f t="shared" si="150"/>
        <v>SPR2014-5-0</v>
      </c>
    </row>
    <row r="2226" spans="1:13">
      <c r="A2226" s="167">
        <f>'Order Form'!A121</f>
        <v>107725</v>
      </c>
      <c r="B2226" s="167">
        <f>'Order Form'!A121</f>
        <v>107725</v>
      </c>
      <c r="C2226" s="168">
        <f t="shared" si="148"/>
        <v>107725</v>
      </c>
      <c r="D2226" s="164">
        <f>'Order Form'!$N$2</f>
        <v>0</v>
      </c>
      <c r="E2226" s="165">
        <f>'Order Form'!$O$11</f>
        <v>0</v>
      </c>
      <c r="F2226" s="165" t="str">
        <f>IF(ISBLANK('Order Form'!$O$12),"",'Order Form'!$O$12)</f>
        <v/>
      </c>
      <c r="G2226" s="165">
        <f t="shared" ca="1" si="147"/>
        <v>41493</v>
      </c>
      <c r="H2226" s="166">
        <f>'Order Form'!$O$13</f>
        <v>0</v>
      </c>
      <c r="I2226" s="169">
        <f>'Order Form'!F121</f>
        <v>11.5</v>
      </c>
      <c r="J2226" s="164">
        <f>'Order Form'!O121</f>
        <v>0</v>
      </c>
      <c r="K2226" s="164" t="str">
        <f t="shared" si="149"/>
        <v>F</v>
      </c>
      <c r="L2226" s="164">
        <f>IF('Pricing + Order Summary'!$O$13&gt;=5000,14,IF('Pricing + Order Summary'!$O$13&gt;=3500,15,IF('Pricing + Order Summary'!$O$13&gt;=2500,16,IF('Pricing + Order Summary'!$O$13&gt;=1000,23,21))))</f>
        <v>21</v>
      </c>
      <c r="M2226" s="164" t="str">
        <f t="shared" si="150"/>
        <v>SPR2014-5-0</v>
      </c>
    </row>
    <row r="2227" spans="1:13">
      <c r="A2227" s="167">
        <f>'Order Form'!A122</f>
        <v>107727</v>
      </c>
      <c r="B2227" s="167">
        <f>'Order Form'!A122</f>
        <v>107727</v>
      </c>
      <c r="C2227" s="168">
        <f t="shared" si="148"/>
        <v>107727</v>
      </c>
      <c r="D2227" s="164">
        <f>'Order Form'!$N$2</f>
        <v>0</v>
      </c>
      <c r="E2227" s="165">
        <f>'Order Form'!$O$11</f>
        <v>0</v>
      </c>
      <c r="F2227" s="165" t="str">
        <f>IF(ISBLANK('Order Form'!$O$12),"",'Order Form'!$O$12)</f>
        <v/>
      </c>
      <c r="G2227" s="165">
        <f t="shared" ca="1" si="147"/>
        <v>41493</v>
      </c>
      <c r="H2227" s="166">
        <f>'Order Form'!$O$13</f>
        <v>0</v>
      </c>
      <c r="I2227" s="169">
        <f>'Order Form'!F122</f>
        <v>11.5</v>
      </c>
      <c r="J2227" s="164">
        <f>'Order Form'!O122</f>
        <v>0</v>
      </c>
      <c r="K2227" s="164" t="str">
        <f t="shared" si="149"/>
        <v>F</v>
      </c>
      <c r="L2227" s="164">
        <f>IF('Pricing + Order Summary'!$O$13&gt;=5000,14,IF('Pricing + Order Summary'!$O$13&gt;=3500,15,IF('Pricing + Order Summary'!$O$13&gt;=2500,16,IF('Pricing + Order Summary'!$O$13&gt;=1000,23,21))))</f>
        <v>21</v>
      </c>
      <c r="M2227" s="164" t="str">
        <f t="shared" si="150"/>
        <v>SPR2014-5-0</v>
      </c>
    </row>
    <row r="2228" spans="1:13">
      <c r="A2228" s="167">
        <f>'Order Form'!A123</f>
        <v>107726</v>
      </c>
      <c r="B2228" s="167">
        <f>'Order Form'!A123</f>
        <v>107726</v>
      </c>
      <c r="C2228" s="168">
        <f t="shared" si="148"/>
        <v>107726</v>
      </c>
      <c r="D2228" s="164">
        <f>'Order Form'!$N$2</f>
        <v>0</v>
      </c>
      <c r="E2228" s="165">
        <f>'Order Form'!$O$11</f>
        <v>0</v>
      </c>
      <c r="F2228" s="165" t="str">
        <f>IF(ISBLANK('Order Form'!$O$12),"",'Order Form'!$O$12)</f>
        <v/>
      </c>
      <c r="G2228" s="165">
        <f t="shared" ca="1" si="147"/>
        <v>41493</v>
      </c>
      <c r="H2228" s="166">
        <f>'Order Form'!$O$13</f>
        <v>0</v>
      </c>
      <c r="I2228" s="169">
        <f>'Order Form'!F123</f>
        <v>11.5</v>
      </c>
      <c r="J2228" s="164">
        <f>'Order Form'!O123</f>
        <v>0</v>
      </c>
      <c r="K2228" s="164" t="str">
        <f t="shared" si="149"/>
        <v>F</v>
      </c>
      <c r="L2228" s="164">
        <f>IF('Pricing + Order Summary'!$O$13&gt;=5000,14,IF('Pricing + Order Summary'!$O$13&gt;=3500,15,IF('Pricing + Order Summary'!$O$13&gt;=2500,16,IF('Pricing + Order Summary'!$O$13&gt;=1000,23,21))))</f>
        <v>21</v>
      </c>
      <c r="M2228" s="164" t="str">
        <f t="shared" si="150"/>
        <v>SPR2014-5-0</v>
      </c>
    </row>
    <row r="2229" spans="1:13">
      <c r="A2229" s="167">
        <f>'Order Form'!A124</f>
        <v>100503</v>
      </c>
      <c r="B2229" s="167">
        <f>'Order Form'!A124</f>
        <v>100503</v>
      </c>
      <c r="C2229" s="168">
        <f t="shared" si="148"/>
        <v>100503</v>
      </c>
      <c r="D2229" s="164">
        <f>'Order Form'!$N$2</f>
        <v>0</v>
      </c>
      <c r="E2229" s="165">
        <f>'Order Form'!$O$11</f>
        <v>0</v>
      </c>
      <c r="F2229" s="165" t="str">
        <f>IF(ISBLANK('Order Form'!$O$12),"",'Order Form'!$O$12)</f>
        <v/>
      </c>
      <c r="G2229" s="165">
        <f t="shared" ca="1" si="147"/>
        <v>41493</v>
      </c>
      <c r="H2229" s="166">
        <f>'Order Form'!$O$13</f>
        <v>0</v>
      </c>
      <c r="I2229" s="169">
        <f>'Order Form'!F124</f>
        <v>11.5</v>
      </c>
      <c r="J2229" s="164">
        <f>'Order Form'!O124</f>
        <v>0</v>
      </c>
      <c r="K2229" s="164" t="str">
        <f t="shared" si="149"/>
        <v>F</v>
      </c>
      <c r="L2229" s="164">
        <f>IF('Pricing + Order Summary'!$O$13&gt;=5000,14,IF('Pricing + Order Summary'!$O$13&gt;=3500,15,IF('Pricing + Order Summary'!$O$13&gt;=2500,16,IF('Pricing + Order Summary'!$O$13&gt;=1000,23,21))))</f>
        <v>21</v>
      </c>
      <c r="M2229" s="164" t="str">
        <f t="shared" si="150"/>
        <v>SPR2014-5-0</v>
      </c>
    </row>
    <row r="2230" spans="1:13">
      <c r="A2230" s="167">
        <f>'Order Form'!A125</f>
        <v>100250</v>
      </c>
      <c r="B2230" s="167">
        <f>'Order Form'!A125</f>
        <v>100250</v>
      </c>
      <c r="C2230" s="168">
        <f t="shared" si="148"/>
        <v>100250</v>
      </c>
      <c r="D2230" s="164">
        <f>'Order Form'!$N$2</f>
        <v>0</v>
      </c>
      <c r="E2230" s="165">
        <f>'Order Form'!$O$11</f>
        <v>0</v>
      </c>
      <c r="F2230" s="165" t="str">
        <f>IF(ISBLANK('Order Form'!$O$12),"",'Order Form'!$O$12)</f>
        <v/>
      </c>
      <c r="G2230" s="165">
        <f t="shared" ca="1" si="147"/>
        <v>41493</v>
      </c>
      <c r="H2230" s="166">
        <f>'Order Form'!$O$13</f>
        <v>0</v>
      </c>
      <c r="I2230" s="169">
        <f>'Order Form'!F125</f>
        <v>11.5</v>
      </c>
      <c r="J2230" s="164">
        <f>'Order Form'!O125</f>
        <v>0</v>
      </c>
      <c r="K2230" s="164" t="str">
        <f t="shared" si="149"/>
        <v>F</v>
      </c>
      <c r="L2230" s="164">
        <f>IF('Pricing + Order Summary'!$O$13&gt;=5000,14,IF('Pricing + Order Summary'!$O$13&gt;=3500,15,IF('Pricing + Order Summary'!$O$13&gt;=2500,16,IF('Pricing + Order Summary'!$O$13&gt;=1000,23,21))))</f>
        <v>21</v>
      </c>
      <c r="M2230" s="164" t="str">
        <f t="shared" si="150"/>
        <v>SPR2014-5-0</v>
      </c>
    </row>
    <row r="2231" spans="1:13">
      <c r="A2231" s="167">
        <f>'Order Form'!A126</f>
        <v>100069</v>
      </c>
      <c r="B2231" s="167">
        <f>'Order Form'!A126</f>
        <v>100069</v>
      </c>
      <c r="C2231" s="168">
        <f t="shared" si="148"/>
        <v>100069</v>
      </c>
      <c r="D2231" s="164">
        <f>'Order Form'!$N$2</f>
        <v>0</v>
      </c>
      <c r="E2231" s="165">
        <f>'Order Form'!$O$11</f>
        <v>0</v>
      </c>
      <c r="F2231" s="165" t="str">
        <f>IF(ISBLANK('Order Form'!$O$12),"",'Order Form'!$O$12)</f>
        <v/>
      </c>
      <c r="G2231" s="165">
        <f t="shared" ca="1" si="147"/>
        <v>41493</v>
      </c>
      <c r="H2231" s="166">
        <f>'Order Form'!$O$13</f>
        <v>0</v>
      </c>
      <c r="I2231" s="169">
        <f>'Order Form'!F126</f>
        <v>11.5</v>
      </c>
      <c r="J2231" s="164">
        <f>'Order Form'!O126</f>
        <v>0</v>
      </c>
      <c r="K2231" s="164" t="str">
        <f t="shared" si="149"/>
        <v>F</v>
      </c>
      <c r="L2231" s="164">
        <f>IF('Pricing + Order Summary'!$O$13&gt;=5000,14,IF('Pricing + Order Summary'!$O$13&gt;=3500,15,IF('Pricing + Order Summary'!$O$13&gt;=2500,16,IF('Pricing + Order Summary'!$O$13&gt;=1000,23,21))))</f>
        <v>21</v>
      </c>
      <c r="M2231" s="164" t="str">
        <f t="shared" si="150"/>
        <v>SPR2014-5-0</v>
      </c>
    </row>
    <row r="2232" spans="1:13">
      <c r="A2232" s="167">
        <f>'Order Form'!A127</f>
        <v>107738</v>
      </c>
      <c r="B2232" s="167">
        <f>'Order Form'!A127</f>
        <v>107738</v>
      </c>
      <c r="C2232" s="168">
        <f t="shared" si="148"/>
        <v>107738</v>
      </c>
      <c r="D2232" s="164">
        <f>'Order Form'!$N$2</f>
        <v>0</v>
      </c>
      <c r="E2232" s="165">
        <f>'Order Form'!$O$11</f>
        <v>0</v>
      </c>
      <c r="F2232" s="165" t="str">
        <f>IF(ISBLANK('Order Form'!$O$12),"",'Order Form'!$O$12)</f>
        <v/>
      </c>
      <c r="G2232" s="165">
        <f t="shared" ca="1" si="147"/>
        <v>41493</v>
      </c>
      <c r="H2232" s="166">
        <f>'Order Form'!$O$13</f>
        <v>0</v>
      </c>
      <c r="I2232" s="169">
        <f>'Order Form'!F127</f>
        <v>11.5</v>
      </c>
      <c r="J2232" s="164">
        <f>'Order Form'!O127</f>
        <v>0</v>
      </c>
      <c r="K2232" s="164" t="str">
        <f t="shared" si="149"/>
        <v>F</v>
      </c>
      <c r="L2232" s="164">
        <f>IF('Pricing + Order Summary'!$O$13&gt;=5000,14,IF('Pricing + Order Summary'!$O$13&gt;=3500,15,IF('Pricing + Order Summary'!$O$13&gt;=2500,16,IF('Pricing + Order Summary'!$O$13&gt;=1000,23,21))))</f>
        <v>21</v>
      </c>
      <c r="M2232" s="164" t="str">
        <f t="shared" si="150"/>
        <v>SPR2014-5-0</v>
      </c>
    </row>
    <row r="2233" spans="1:13">
      <c r="A2233" s="167">
        <f>'Order Form'!A128</f>
        <v>107712</v>
      </c>
      <c r="B2233" s="167">
        <f>'Order Form'!A128</f>
        <v>107712</v>
      </c>
      <c r="C2233" s="168">
        <f t="shared" si="148"/>
        <v>107712</v>
      </c>
      <c r="D2233" s="164">
        <f>'Order Form'!$N$2</f>
        <v>0</v>
      </c>
      <c r="E2233" s="165">
        <f>'Order Form'!$O$11</f>
        <v>0</v>
      </c>
      <c r="F2233" s="165" t="str">
        <f>IF(ISBLANK('Order Form'!$O$12),"",'Order Form'!$O$12)</f>
        <v/>
      </c>
      <c r="G2233" s="165">
        <f t="shared" ca="1" si="147"/>
        <v>41493</v>
      </c>
      <c r="H2233" s="166">
        <f>'Order Form'!$O$13</f>
        <v>0</v>
      </c>
      <c r="I2233" s="169">
        <f>'Order Form'!F128</f>
        <v>11.5</v>
      </c>
      <c r="J2233" s="164">
        <f>'Order Form'!O128</f>
        <v>0</v>
      </c>
      <c r="K2233" s="164" t="str">
        <f t="shared" si="149"/>
        <v>F</v>
      </c>
      <c r="L2233" s="164">
        <f>IF('Pricing + Order Summary'!$O$13&gt;=5000,14,IF('Pricing + Order Summary'!$O$13&gt;=3500,15,IF('Pricing + Order Summary'!$O$13&gt;=2500,16,IF('Pricing + Order Summary'!$O$13&gt;=1000,23,21))))</f>
        <v>21</v>
      </c>
      <c r="M2233" s="164" t="str">
        <f t="shared" si="150"/>
        <v>SPR2014-5-0</v>
      </c>
    </row>
    <row r="2234" spans="1:13">
      <c r="A2234" s="167">
        <f>'Order Form'!A129</f>
        <v>107731</v>
      </c>
      <c r="B2234" s="167">
        <f>'Order Form'!A129</f>
        <v>107731</v>
      </c>
      <c r="C2234" s="168">
        <f t="shared" si="148"/>
        <v>107731</v>
      </c>
      <c r="D2234" s="164">
        <f>'Order Form'!$N$2</f>
        <v>0</v>
      </c>
      <c r="E2234" s="165">
        <f>'Order Form'!$O$11</f>
        <v>0</v>
      </c>
      <c r="F2234" s="165" t="str">
        <f>IF(ISBLANK('Order Form'!$O$12),"",'Order Form'!$O$12)</f>
        <v/>
      </c>
      <c r="G2234" s="165">
        <f t="shared" ca="1" si="147"/>
        <v>41493</v>
      </c>
      <c r="H2234" s="166">
        <f>'Order Form'!$O$13</f>
        <v>0</v>
      </c>
      <c r="I2234" s="169">
        <f>'Order Form'!F129</f>
        <v>11.5</v>
      </c>
      <c r="J2234" s="164">
        <f>'Order Form'!O129</f>
        <v>0</v>
      </c>
      <c r="K2234" s="164" t="str">
        <f t="shared" si="149"/>
        <v>F</v>
      </c>
      <c r="L2234" s="164">
        <f>IF('Pricing + Order Summary'!$O$13&gt;=5000,14,IF('Pricing + Order Summary'!$O$13&gt;=3500,15,IF('Pricing + Order Summary'!$O$13&gt;=2500,16,IF('Pricing + Order Summary'!$O$13&gt;=1000,23,21))))</f>
        <v>21</v>
      </c>
      <c r="M2234" s="164" t="str">
        <f t="shared" si="150"/>
        <v>SPR2014-5-0</v>
      </c>
    </row>
    <row r="2235" spans="1:13">
      <c r="A2235" s="167">
        <f>'Order Form'!A130</f>
        <v>107720</v>
      </c>
      <c r="B2235" s="167">
        <f>'Order Form'!A130</f>
        <v>107720</v>
      </c>
      <c r="C2235" s="168">
        <f t="shared" si="148"/>
        <v>107720</v>
      </c>
      <c r="D2235" s="164">
        <f>'Order Form'!$N$2</f>
        <v>0</v>
      </c>
      <c r="E2235" s="165">
        <f>'Order Form'!$O$11</f>
        <v>0</v>
      </c>
      <c r="F2235" s="165" t="str">
        <f>IF(ISBLANK('Order Form'!$O$12),"",'Order Form'!$O$12)</f>
        <v/>
      </c>
      <c r="G2235" s="165">
        <f t="shared" ca="1" si="147"/>
        <v>41493</v>
      </c>
      <c r="H2235" s="166">
        <f>'Order Form'!$O$13</f>
        <v>0</v>
      </c>
      <c r="I2235" s="169">
        <f>'Order Form'!F130</f>
        <v>11.5</v>
      </c>
      <c r="J2235" s="164">
        <f>'Order Form'!O130</f>
        <v>0</v>
      </c>
      <c r="K2235" s="164" t="str">
        <f t="shared" si="149"/>
        <v>F</v>
      </c>
      <c r="L2235" s="164">
        <f>IF('Pricing + Order Summary'!$O$13&gt;=5000,14,IF('Pricing + Order Summary'!$O$13&gt;=3500,15,IF('Pricing + Order Summary'!$O$13&gt;=2500,16,IF('Pricing + Order Summary'!$O$13&gt;=1000,23,21))))</f>
        <v>21</v>
      </c>
      <c r="M2235" s="164" t="str">
        <f t="shared" si="150"/>
        <v>SPR2014-5-0</v>
      </c>
    </row>
    <row r="2236" spans="1:13">
      <c r="A2236" s="167">
        <f>'Order Form'!A131</f>
        <v>107745</v>
      </c>
      <c r="B2236" s="167">
        <f>'Order Form'!A131</f>
        <v>107745</v>
      </c>
      <c r="C2236" s="168">
        <f t="shared" si="148"/>
        <v>107745</v>
      </c>
      <c r="D2236" s="164">
        <f>'Order Form'!$N$2</f>
        <v>0</v>
      </c>
      <c r="E2236" s="165">
        <f>'Order Form'!$O$11</f>
        <v>0</v>
      </c>
      <c r="F2236" s="165" t="str">
        <f>IF(ISBLANK('Order Form'!$O$12),"",'Order Form'!$O$12)</f>
        <v/>
      </c>
      <c r="G2236" s="165">
        <f t="shared" ca="1" si="147"/>
        <v>41493</v>
      </c>
      <c r="H2236" s="166">
        <f>'Order Form'!$O$13</f>
        <v>0</v>
      </c>
      <c r="I2236" s="169">
        <f>'Order Form'!F131</f>
        <v>11.5</v>
      </c>
      <c r="J2236" s="164">
        <f>'Order Form'!O131</f>
        <v>0</v>
      </c>
      <c r="K2236" s="164" t="str">
        <f t="shared" si="149"/>
        <v>F</v>
      </c>
      <c r="L2236" s="164">
        <f>IF('Pricing + Order Summary'!$O$13&gt;=5000,14,IF('Pricing + Order Summary'!$O$13&gt;=3500,15,IF('Pricing + Order Summary'!$O$13&gt;=2500,16,IF('Pricing + Order Summary'!$O$13&gt;=1000,23,21))))</f>
        <v>21</v>
      </c>
      <c r="M2236" s="164" t="str">
        <f t="shared" si="150"/>
        <v>SPR2014-5-0</v>
      </c>
    </row>
    <row r="2237" spans="1:13">
      <c r="A2237" s="167">
        <f>'Order Form'!A132</f>
        <v>107715</v>
      </c>
      <c r="B2237" s="167">
        <f>'Order Form'!A132</f>
        <v>107715</v>
      </c>
      <c r="C2237" s="168">
        <f t="shared" si="148"/>
        <v>107715</v>
      </c>
      <c r="D2237" s="164">
        <f>'Order Form'!$N$2</f>
        <v>0</v>
      </c>
      <c r="E2237" s="165">
        <f>'Order Form'!$O$11</f>
        <v>0</v>
      </c>
      <c r="F2237" s="165" t="str">
        <f>IF(ISBLANK('Order Form'!$O$12),"",'Order Form'!$O$12)</f>
        <v/>
      </c>
      <c r="G2237" s="165">
        <f t="shared" ca="1" si="147"/>
        <v>41493</v>
      </c>
      <c r="H2237" s="166">
        <f>'Order Form'!$O$13</f>
        <v>0</v>
      </c>
      <c r="I2237" s="169">
        <f>'Order Form'!F132</f>
        <v>11.5</v>
      </c>
      <c r="J2237" s="164">
        <f>'Order Form'!O132</f>
        <v>0</v>
      </c>
      <c r="K2237" s="164" t="str">
        <f t="shared" si="149"/>
        <v>F</v>
      </c>
      <c r="L2237" s="164">
        <f>IF('Pricing + Order Summary'!$O$13&gt;=5000,14,IF('Pricing + Order Summary'!$O$13&gt;=3500,15,IF('Pricing + Order Summary'!$O$13&gt;=2500,16,IF('Pricing + Order Summary'!$O$13&gt;=1000,23,21))))</f>
        <v>21</v>
      </c>
      <c r="M2237" s="164" t="str">
        <f t="shared" si="150"/>
        <v>SPR2014-5-0</v>
      </c>
    </row>
    <row r="2238" spans="1:13">
      <c r="A2238" s="167">
        <f>'Order Form'!A133</f>
        <v>107710</v>
      </c>
      <c r="B2238" s="167">
        <f>'Order Form'!A133</f>
        <v>107710</v>
      </c>
      <c r="C2238" s="168">
        <f t="shared" si="148"/>
        <v>107710</v>
      </c>
      <c r="D2238" s="164">
        <f>'Order Form'!$N$2</f>
        <v>0</v>
      </c>
      <c r="E2238" s="165">
        <f>'Order Form'!$O$11</f>
        <v>0</v>
      </c>
      <c r="F2238" s="165" t="str">
        <f>IF(ISBLANK('Order Form'!$O$12),"",'Order Form'!$O$12)</f>
        <v/>
      </c>
      <c r="G2238" s="165">
        <f t="shared" ca="1" si="147"/>
        <v>41493</v>
      </c>
      <c r="H2238" s="166">
        <f>'Order Form'!$O$13</f>
        <v>0</v>
      </c>
      <c r="I2238" s="169">
        <f>'Order Form'!F133</f>
        <v>11.5</v>
      </c>
      <c r="J2238" s="164">
        <f>'Order Form'!O133</f>
        <v>0</v>
      </c>
      <c r="K2238" s="164" t="str">
        <f t="shared" si="149"/>
        <v>F</v>
      </c>
      <c r="L2238" s="164">
        <f>IF('Pricing + Order Summary'!$O$13&gt;=5000,14,IF('Pricing + Order Summary'!$O$13&gt;=3500,15,IF('Pricing + Order Summary'!$O$13&gt;=2500,16,IF('Pricing + Order Summary'!$O$13&gt;=1000,23,21))))</f>
        <v>21</v>
      </c>
      <c r="M2238" s="164" t="str">
        <f t="shared" si="150"/>
        <v>SPR2014-5-0</v>
      </c>
    </row>
    <row r="2239" spans="1:13">
      <c r="A2239" s="167">
        <f>'Order Form'!A134</f>
        <v>107746</v>
      </c>
      <c r="B2239" s="167">
        <f>'Order Form'!A134</f>
        <v>107746</v>
      </c>
      <c r="C2239" s="168">
        <f t="shared" si="148"/>
        <v>107746</v>
      </c>
      <c r="D2239" s="164">
        <f>'Order Form'!$N$2</f>
        <v>0</v>
      </c>
      <c r="E2239" s="165">
        <f>'Order Form'!$O$11</f>
        <v>0</v>
      </c>
      <c r="F2239" s="165" t="str">
        <f>IF(ISBLANK('Order Form'!$O$12),"",'Order Form'!$O$12)</f>
        <v/>
      </c>
      <c r="G2239" s="165">
        <f t="shared" ca="1" si="147"/>
        <v>41493</v>
      </c>
      <c r="H2239" s="166">
        <f>'Order Form'!$O$13</f>
        <v>0</v>
      </c>
      <c r="I2239" s="169">
        <f>'Order Form'!F134</f>
        <v>11.5</v>
      </c>
      <c r="J2239" s="164">
        <f>'Order Form'!O134</f>
        <v>0</v>
      </c>
      <c r="K2239" s="164" t="str">
        <f t="shared" si="149"/>
        <v>F</v>
      </c>
      <c r="L2239" s="164">
        <f>IF('Pricing + Order Summary'!$O$13&gt;=5000,14,IF('Pricing + Order Summary'!$O$13&gt;=3500,15,IF('Pricing + Order Summary'!$O$13&gt;=2500,16,IF('Pricing + Order Summary'!$O$13&gt;=1000,23,21))))</f>
        <v>21</v>
      </c>
      <c r="M2239" s="164" t="str">
        <f t="shared" si="150"/>
        <v>SPR2014-5-0</v>
      </c>
    </row>
    <row r="2240" spans="1:13">
      <c r="A2240" s="167">
        <f>'Order Form'!A135</f>
        <v>107728</v>
      </c>
      <c r="B2240" s="167">
        <f>'Order Form'!A135</f>
        <v>107728</v>
      </c>
      <c r="C2240" s="168">
        <f t="shared" si="148"/>
        <v>107728</v>
      </c>
      <c r="D2240" s="164">
        <f>'Order Form'!$N$2</f>
        <v>0</v>
      </c>
      <c r="E2240" s="165">
        <f>'Order Form'!$O$11</f>
        <v>0</v>
      </c>
      <c r="F2240" s="165" t="str">
        <f>IF(ISBLANK('Order Form'!$O$12),"",'Order Form'!$O$12)</f>
        <v/>
      </c>
      <c r="G2240" s="165">
        <f t="shared" ca="1" si="147"/>
        <v>41493</v>
      </c>
      <c r="H2240" s="166">
        <f>'Order Form'!$O$13</f>
        <v>0</v>
      </c>
      <c r="I2240" s="169">
        <f>'Order Form'!F135</f>
        <v>11.5</v>
      </c>
      <c r="J2240" s="164">
        <f>'Order Form'!O135</f>
        <v>0</v>
      </c>
      <c r="K2240" s="164" t="str">
        <f t="shared" si="149"/>
        <v>F</v>
      </c>
      <c r="L2240" s="164">
        <f>IF('Pricing + Order Summary'!$O$13&gt;=5000,14,IF('Pricing + Order Summary'!$O$13&gt;=3500,15,IF('Pricing + Order Summary'!$O$13&gt;=2500,16,IF('Pricing + Order Summary'!$O$13&gt;=1000,23,21))))</f>
        <v>21</v>
      </c>
      <c r="M2240" s="164" t="str">
        <f t="shared" si="150"/>
        <v>SPR2014-5-0</v>
      </c>
    </row>
    <row r="2241" spans="1:13">
      <c r="A2241" s="167">
        <f>'Order Form'!A136</f>
        <v>107729</v>
      </c>
      <c r="B2241" s="167">
        <f>'Order Form'!A136</f>
        <v>107729</v>
      </c>
      <c r="C2241" s="168">
        <f t="shared" si="148"/>
        <v>107729</v>
      </c>
      <c r="D2241" s="164">
        <f>'Order Form'!$N$2</f>
        <v>0</v>
      </c>
      <c r="E2241" s="165">
        <f>'Order Form'!$O$11</f>
        <v>0</v>
      </c>
      <c r="F2241" s="165" t="str">
        <f>IF(ISBLANK('Order Form'!$O$12),"",'Order Form'!$O$12)</f>
        <v/>
      </c>
      <c r="G2241" s="165">
        <f t="shared" ca="1" si="147"/>
        <v>41493</v>
      </c>
      <c r="H2241" s="166">
        <f>'Order Form'!$O$13</f>
        <v>0</v>
      </c>
      <c r="I2241" s="169">
        <f>'Order Form'!F136</f>
        <v>11.5</v>
      </c>
      <c r="J2241" s="164">
        <f>'Order Form'!O136</f>
        <v>0</v>
      </c>
      <c r="K2241" s="164" t="str">
        <f t="shared" si="149"/>
        <v>F</v>
      </c>
      <c r="L2241" s="164">
        <f>IF('Pricing + Order Summary'!$O$13&gt;=5000,14,IF('Pricing + Order Summary'!$O$13&gt;=3500,15,IF('Pricing + Order Summary'!$O$13&gt;=2500,16,IF('Pricing + Order Summary'!$O$13&gt;=1000,23,21))))</f>
        <v>21</v>
      </c>
      <c r="M2241" s="164" t="str">
        <f t="shared" si="150"/>
        <v>SPR2014-5-0</v>
      </c>
    </row>
    <row r="2242" spans="1:13">
      <c r="A2242" s="167">
        <f>'Order Form'!A137</f>
        <v>107737</v>
      </c>
      <c r="B2242" s="167">
        <f>'Order Form'!A137</f>
        <v>107737</v>
      </c>
      <c r="C2242" s="168">
        <f t="shared" si="148"/>
        <v>107737</v>
      </c>
      <c r="D2242" s="164">
        <f>'Order Form'!$N$2</f>
        <v>0</v>
      </c>
      <c r="E2242" s="165">
        <f>'Order Form'!$O$11</f>
        <v>0</v>
      </c>
      <c r="F2242" s="165" t="str">
        <f>IF(ISBLANK('Order Form'!$O$12),"",'Order Form'!$O$12)</f>
        <v/>
      </c>
      <c r="G2242" s="165">
        <f t="shared" ref="G2242:G2305" ca="1" si="151">TODAY()</f>
        <v>41493</v>
      </c>
      <c r="H2242" s="166">
        <f>'Order Form'!$O$13</f>
        <v>0</v>
      </c>
      <c r="I2242" s="169">
        <f>'Order Form'!F137</f>
        <v>11.5</v>
      </c>
      <c r="J2242" s="164">
        <f>'Order Form'!O137</f>
        <v>0</v>
      </c>
      <c r="K2242" s="164" t="str">
        <f t="shared" si="149"/>
        <v>F</v>
      </c>
      <c r="L2242" s="164">
        <f>IF('Pricing + Order Summary'!$O$13&gt;=5000,14,IF('Pricing + Order Summary'!$O$13&gt;=3500,15,IF('Pricing + Order Summary'!$O$13&gt;=2500,16,IF('Pricing + Order Summary'!$O$13&gt;=1000,23,21))))</f>
        <v>21</v>
      </c>
      <c r="M2242" s="164" t="str">
        <f t="shared" si="150"/>
        <v>SPR2014-5-0</v>
      </c>
    </row>
    <row r="2243" spans="1:13">
      <c r="A2243" s="167">
        <f>'Order Form'!A138</f>
        <v>107709</v>
      </c>
      <c r="B2243" s="167">
        <f>'Order Form'!A138</f>
        <v>107709</v>
      </c>
      <c r="C2243" s="168">
        <f t="shared" si="148"/>
        <v>107709</v>
      </c>
      <c r="D2243" s="164">
        <f>'Order Form'!$N$2</f>
        <v>0</v>
      </c>
      <c r="E2243" s="165">
        <f>'Order Form'!$O$11</f>
        <v>0</v>
      </c>
      <c r="F2243" s="165" t="str">
        <f>IF(ISBLANK('Order Form'!$O$12),"",'Order Form'!$O$12)</f>
        <v/>
      </c>
      <c r="G2243" s="165">
        <f t="shared" ca="1" si="151"/>
        <v>41493</v>
      </c>
      <c r="H2243" s="166">
        <f>'Order Form'!$O$13</f>
        <v>0</v>
      </c>
      <c r="I2243" s="169">
        <f>'Order Form'!F138</f>
        <v>11.5</v>
      </c>
      <c r="J2243" s="164">
        <f>'Order Form'!O138</f>
        <v>0</v>
      </c>
      <c r="K2243" s="164" t="str">
        <f t="shared" si="149"/>
        <v>F</v>
      </c>
      <c r="L2243" s="164">
        <f>IF('Pricing + Order Summary'!$O$13&gt;=5000,14,IF('Pricing + Order Summary'!$O$13&gt;=3500,15,IF('Pricing + Order Summary'!$O$13&gt;=2500,16,IF('Pricing + Order Summary'!$O$13&gt;=1000,23,21))))</f>
        <v>21</v>
      </c>
      <c r="M2243" s="164" t="str">
        <f t="shared" si="150"/>
        <v>SPR2014-5-0</v>
      </c>
    </row>
    <row r="2244" spans="1:13">
      <c r="A2244" s="167">
        <f>'Order Form'!A139</f>
        <v>107717</v>
      </c>
      <c r="B2244" s="167">
        <f>'Order Form'!A139</f>
        <v>107717</v>
      </c>
      <c r="C2244" s="168">
        <f t="shared" si="148"/>
        <v>107717</v>
      </c>
      <c r="D2244" s="164">
        <f>'Order Form'!$N$2</f>
        <v>0</v>
      </c>
      <c r="E2244" s="165">
        <f>'Order Form'!$O$11</f>
        <v>0</v>
      </c>
      <c r="F2244" s="165" t="str">
        <f>IF(ISBLANK('Order Form'!$O$12),"",'Order Form'!$O$12)</f>
        <v/>
      </c>
      <c r="G2244" s="165">
        <f t="shared" ca="1" si="151"/>
        <v>41493</v>
      </c>
      <c r="H2244" s="166">
        <f>'Order Form'!$O$13</f>
        <v>0</v>
      </c>
      <c r="I2244" s="169">
        <f>'Order Form'!F139</f>
        <v>12</v>
      </c>
      <c r="J2244" s="164">
        <f>'Order Form'!O139</f>
        <v>0</v>
      </c>
      <c r="K2244" s="164" t="str">
        <f t="shared" si="149"/>
        <v>F</v>
      </c>
      <c r="L2244" s="164">
        <f>IF('Pricing + Order Summary'!$O$13&gt;=5000,14,IF('Pricing + Order Summary'!$O$13&gt;=3500,15,IF('Pricing + Order Summary'!$O$13&gt;=2500,16,IF('Pricing + Order Summary'!$O$13&gt;=1000,23,21))))</f>
        <v>21</v>
      </c>
      <c r="M2244" s="164" t="str">
        <f t="shared" si="150"/>
        <v>SPR2014-5-0</v>
      </c>
    </row>
    <row r="2245" spans="1:13">
      <c r="A2245" s="167">
        <f>'Order Form'!A140</f>
        <v>107716</v>
      </c>
      <c r="B2245" s="167">
        <f>'Order Form'!A140</f>
        <v>107716</v>
      </c>
      <c r="C2245" s="168">
        <f t="shared" si="148"/>
        <v>107716</v>
      </c>
      <c r="D2245" s="164">
        <f>'Order Form'!$N$2</f>
        <v>0</v>
      </c>
      <c r="E2245" s="165">
        <f>'Order Form'!$O$11</f>
        <v>0</v>
      </c>
      <c r="F2245" s="165" t="str">
        <f>IF(ISBLANK('Order Form'!$O$12),"",'Order Form'!$O$12)</f>
        <v/>
      </c>
      <c r="G2245" s="165">
        <f t="shared" ca="1" si="151"/>
        <v>41493</v>
      </c>
      <c r="H2245" s="166">
        <f>'Order Form'!$O$13</f>
        <v>0</v>
      </c>
      <c r="I2245" s="169">
        <f>'Order Form'!F140</f>
        <v>12</v>
      </c>
      <c r="J2245" s="164">
        <f>'Order Form'!O140</f>
        <v>0</v>
      </c>
      <c r="K2245" s="164" t="str">
        <f t="shared" si="149"/>
        <v>F</v>
      </c>
      <c r="L2245" s="164">
        <f>IF('Pricing + Order Summary'!$O$13&gt;=5000,14,IF('Pricing + Order Summary'!$O$13&gt;=3500,15,IF('Pricing + Order Summary'!$O$13&gt;=2500,16,IF('Pricing + Order Summary'!$O$13&gt;=1000,23,21))))</f>
        <v>21</v>
      </c>
      <c r="M2245" s="164" t="str">
        <f t="shared" si="150"/>
        <v>SPR2014-5-0</v>
      </c>
    </row>
    <row r="2246" spans="1:13">
      <c r="A2246" s="167">
        <f>'Order Form'!A141</f>
        <v>107718</v>
      </c>
      <c r="B2246" s="167">
        <f>'Order Form'!A141</f>
        <v>107718</v>
      </c>
      <c r="C2246" s="168">
        <f t="shared" si="148"/>
        <v>107718</v>
      </c>
      <c r="D2246" s="164">
        <f>'Order Form'!$N$2</f>
        <v>0</v>
      </c>
      <c r="E2246" s="165">
        <f>'Order Form'!$O$11</f>
        <v>0</v>
      </c>
      <c r="F2246" s="165" t="str">
        <f>IF(ISBLANK('Order Form'!$O$12),"",'Order Form'!$O$12)</f>
        <v/>
      </c>
      <c r="G2246" s="165">
        <f t="shared" ca="1" si="151"/>
        <v>41493</v>
      </c>
      <c r="H2246" s="166">
        <f>'Order Form'!$O$13</f>
        <v>0</v>
      </c>
      <c r="I2246" s="169">
        <f>'Order Form'!F141</f>
        <v>12</v>
      </c>
      <c r="J2246" s="164">
        <f>'Order Form'!O141</f>
        <v>0</v>
      </c>
      <c r="K2246" s="164" t="str">
        <f t="shared" si="149"/>
        <v>F</v>
      </c>
      <c r="L2246" s="164">
        <f>IF('Pricing + Order Summary'!$O$13&gt;=5000,14,IF('Pricing + Order Summary'!$O$13&gt;=3500,15,IF('Pricing + Order Summary'!$O$13&gt;=2500,16,IF('Pricing + Order Summary'!$O$13&gt;=1000,23,21))))</f>
        <v>21</v>
      </c>
      <c r="M2246" s="164" t="str">
        <f t="shared" si="150"/>
        <v>SPR2014-5-0</v>
      </c>
    </row>
    <row r="2247" spans="1:13">
      <c r="A2247" s="167">
        <f>'Order Form'!A142</f>
        <v>107740</v>
      </c>
      <c r="B2247" s="167">
        <f>'Order Form'!A142</f>
        <v>107740</v>
      </c>
      <c r="C2247" s="168">
        <f t="shared" si="148"/>
        <v>107740</v>
      </c>
      <c r="D2247" s="164">
        <f>'Order Form'!$N$2</f>
        <v>0</v>
      </c>
      <c r="E2247" s="165">
        <f>'Order Form'!$O$11</f>
        <v>0</v>
      </c>
      <c r="F2247" s="165" t="str">
        <f>IF(ISBLANK('Order Form'!$O$12),"",'Order Form'!$O$12)</f>
        <v/>
      </c>
      <c r="G2247" s="165">
        <f t="shared" ca="1" si="151"/>
        <v>41493</v>
      </c>
      <c r="H2247" s="166">
        <f>'Order Form'!$O$13</f>
        <v>0</v>
      </c>
      <c r="I2247" s="169">
        <f>'Order Form'!F142</f>
        <v>11.5</v>
      </c>
      <c r="J2247" s="164">
        <f>'Order Form'!O142</f>
        <v>0</v>
      </c>
      <c r="K2247" s="164" t="str">
        <f t="shared" si="149"/>
        <v>F</v>
      </c>
      <c r="L2247" s="164">
        <f>IF('Pricing + Order Summary'!$O$13&gt;=5000,14,IF('Pricing + Order Summary'!$O$13&gt;=3500,15,IF('Pricing + Order Summary'!$O$13&gt;=2500,16,IF('Pricing + Order Summary'!$O$13&gt;=1000,23,21))))</f>
        <v>21</v>
      </c>
      <c r="M2247" s="164" t="str">
        <f t="shared" si="150"/>
        <v>SPR2014-5-0</v>
      </c>
    </row>
    <row r="2248" spans="1:13">
      <c r="A2248" s="167">
        <f>'Order Form'!A143</f>
        <v>107742</v>
      </c>
      <c r="B2248" s="167">
        <f>'Order Form'!A143</f>
        <v>107742</v>
      </c>
      <c r="C2248" s="168">
        <f t="shared" si="148"/>
        <v>107742</v>
      </c>
      <c r="D2248" s="164">
        <f>'Order Form'!$N$2</f>
        <v>0</v>
      </c>
      <c r="E2248" s="165">
        <f>'Order Form'!$O$11</f>
        <v>0</v>
      </c>
      <c r="F2248" s="165" t="str">
        <f>IF(ISBLANK('Order Form'!$O$12),"",'Order Form'!$O$12)</f>
        <v/>
      </c>
      <c r="G2248" s="165">
        <f t="shared" ca="1" si="151"/>
        <v>41493</v>
      </c>
      <c r="H2248" s="166">
        <f>'Order Form'!$O$13</f>
        <v>0</v>
      </c>
      <c r="I2248" s="169">
        <f>'Order Form'!F143</f>
        <v>11.5</v>
      </c>
      <c r="J2248" s="164">
        <f>'Order Form'!O143</f>
        <v>0</v>
      </c>
      <c r="K2248" s="164" t="str">
        <f t="shared" si="149"/>
        <v>F</v>
      </c>
      <c r="L2248" s="164">
        <f>IF('Pricing + Order Summary'!$O$13&gt;=5000,14,IF('Pricing + Order Summary'!$O$13&gt;=3500,15,IF('Pricing + Order Summary'!$O$13&gt;=2500,16,IF('Pricing + Order Summary'!$O$13&gt;=1000,23,21))))</f>
        <v>21</v>
      </c>
      <c r="M2248" s="164" t="str">
        <f t="shared" si="150"/>
        <v>SPR2014-5-0</v>
      </c>
    </row>
    <row r="2249" spans="1:13">
      <c r="A2249" s="167">
        <f>'Order Form'!A144</f>
        <v>107743</v>
      </c>
      <c r="B2249" s="167">
        <f>'Order Form'!A144</f>
        <v>107743</v>
      </c>
      <c r="C2249" s="168">
        <f t="shared" si="148"/>
        <v>107743</v>
      </c>
      <c r="D2249" s="164">
        <f>'Order Form'!$N$2</f>
        <v>0</v>
      </c>
      <c r="E2249" s="165">
        <f>'Order Form'!$O$11</f>
        <v>0</v>
      </c>
      <c r="F2249" s="165" t="str">
        <f>IF(ISBLANK('Order Form'!$O$12),"",'Order Form'!$O$12)</f>
        <v/>
      </c>
      <c r="G2249" s="165">
        <f t="shared" ca="1" si="151"/>
        <v>41493</v>
      </c>
      <c r="H2249" s="166">
        <f>'Order Form'!$O$13</f>
        <v>0</v>
      </c>
      <c r="I2249" s="169">
        <f>'Order Form'!F144</f>
        <v>11.5</v>
      </c>
      <c r="J2249" s="164">
        <f>'Order Form'!O144</f>
        <v>0</v>
      </c>
      <c r="K2249" s="164" t="str">
        <f t="shared" si="149"/>
        <v>F</v>
      </c>
      <c r="L2249" s="164">
        <f>IF('Pricing + Order Summary'!$O$13&gt;=5000,14,IF('Pricing + Order Summary'!$O$13&gt;=3500,15,IF('Pricing + Order Summary'!$O$13&gt;=2500,16,IF('Pricing + Order Summary'!$O$13&gt;=1000,23,21))))</f>
        <v>21</v>
      </c>
      <c r="M2249" s="164" t="str">
        <f t="shared" si="150"/>
        <v>SPR2014-5-0</v>
      </c>
    </row>
    <row r="2250" spans="1:13">
      <c r="A2250" s="167">
        <f>'Order Form'!A145</f>
        <v>107744</v>
      </c>
      <c r="B2250" s="167">
        <f>'Order Form'!A145</f>
        <v>107744</v>
      </c>
      <c r="C2250" s="168">
        <f t="shared" si="148"/>
        <v>107744</v>
      </c>
      <c r="D2250" s="164">
        <f>'Order Form'!$N$2</f>
        <v>0</v>
      </c>
      <c r="E2250" s="165">
        <f>'Order Form'!$O$11</f>
        <v>0</v>
      </c>
      <c r="F2250" s="165" t="str">
        <f>IF(ISBLANK('Order Form'!$O$12),"",'Order Form'!$O$12)</f>
        <v/>
      </c>
      <c r="G2250" s="165">
        <f t="shared" ca="1" si="151"/>
        <v>41493</v>
      </c>
      <c r="H2250" s="166">
        <f>'Order Form'!$O$13</f>
        <v>0</v>
      </c>
      <c r="I2250" s="169">
        <f>'Order Form'!F145</f>
        <v>11.5</v>
      </c>
      <c r="J2250" s="164">
        <f>'Order Form'!O145</f>
        <v>0</v>
      </c>
      <c r="K2250" s="164" t="str">
        <f t="shared" si="149"/>
        <v>F</v>
      </c>
      <c r="L2250" s="164">
        <f>IF('Pricing + Order Summary'!$O$13&gt;=5000,14,IF('Pricing + Order Summary'!$O$13&gt;=3500,15,IF('Pricing + Order Summary'!$O$13&gt;=2500,16,IF('Pricing + Order Summary'!$O$13&gt;=1000,23,21))))</f>
        <v>21</v>
      </c>
      <c r="M2250" s="164" t="str">
        <f t="shared" si="150"/>
        <v>SPR2014-5-0</v>
      </c>
    </row>
    <row r="2251" spans="1:13">
      <c r="A2251" s="167">
        <f>'Order Form'!A146</f>
        <v>107741</v>
      </c>
      <c r="B2251" s="167">
        <f>'Order Form'!A146</f>
        <v>107741</v>
      </c>
      <c r="C2251" s="168">
        <f t="shared" ref="C2251:C2314" si="152">IF(B2251=0,A2251,B2251)</f>
        <v>107741</v>
      </c>
      <c r="D2251" s="164">
        <f>'Order Form'!$N$2</f>
        <v>0</v>
      </c>
      <c r="E2251" s="165">
        <f>'Order Form'!$O$11</f>
        <v>0</v>
      </c>
      <c r="F2251" s="165" t="str">
        <f>IF(ISBLANK('Order Form'!$O$12),"",'Order Form'!$O$12)</f>
        <v/>
      </c>
      <c r="G2251" s="165">
        <f t="shared" ca="1" si="151"/>
        <v>41493</v>
      </c>
      <c r="H2251" s="166">
        <f>'Order Form'!$O$13</f>
        <v>0</v>
      </c>
      <c r="I2251" s="169">
        <f>'Order Form'!F146</f>
        <v>11.5</v>
      </c>
      <c r="J2251" s="164">
        <f>'Order Form'!O146</f>
        <v>0</v>
      </c>
      <c r="K2251" s="164" t="str">
        <f t="shared" ref="K2251:K2314" si="153">IF(J2251=0,"F","T")</f>
        <v>F</v>
      </c>
      <c r="L2251" s="164">
        <f>IF('Pricing + Order Summary'!$O$13&gt;=5000,14,IF('Pricing + Order Summary'!$O$13&gt;=3500,15,IF('Pricing + Order Summary'!$O$13&gt;=2500,16,IF('Pricing + Order Summary'!$O$13&gt;=1000,23,21))))</f>
        <v>21</v>
      </c>
      <c r="M2251" s="164" t="str">
        <f t="shared" ref="M2251:M2314" si="154">"SPR2014"&amp;"-5-"&amp;D2251</f>
        <v>SPR2014-5-0</v>
      </c>
    </row>
    <row r="2252" spans="1:13">
      <c r="A2252" s="167">
        <f>'Order Form'!A147</f>
        <v>101838</v>
      </c>
      <c r="B2252" s="167">
        <f>'Order Form'!A147</f>
        <v>101838</v>
      </c>
      <c r="C2252" s="168">
        <f t="shared" si="152"/>
        <v>101838</v>
      </c>
      <c r="D2252" s="164">
        <f>'Order Form'!$N$2</f>
        <v>0</v>
      </c>
      <c r="E2252" s="165">
        <f>'Order Form'!$O$11</f>
        <v>0</v>
      </c>
      <c r="F2252" s="165" t="str">
        <f>IF(ISBLANK('Order Form'!$O$12),"",'Order Form'!$O$12)</f>
        <v/>
      </c>
      <c r="G2252" s="165">
        <f t="shared" ca="1" si="151"/>
        <v>41493</v>
      </c>
      <c r="H2252" s="166">
        <f>'Order Form'!$O$13</f>
        <v>0</v>
      </c>
      <c r="I2252" s="169">
        <f>'Order Form'!F147</f>
        <v>12</v>
      </c>
      <c r="J2252" s="164">
        <f>'Order Form'!O147</f>
        <v>0</v>
      </c>
      <c r="K2252" s="164" t="str">
        <f t="shared" si="153"/>
        <v>F</v>
      </c>
      <c r="L2252" s="164">
        <f>IF('Pricing + Order Summary'!$O$13&gt;=5000,14,IF('Pricing + Order Summary'!$O$13&gt;=3500,15,IF('Pricing + Order Summary'!$O$13&gt;=2500,16,IF('Pricing + Order Summary'!$O$13&gt;=1000,23,21))))</f>
        <v>21</v>
      </c>
      <c r="M2252" s="164" t="str">
        <f t="shared" si="154"/>
        <v>SPR2014-5-0</v>
      </c>
    </row>
    <row r="2253" spans="1:13">
      <c r="A2253" s="167">
        <f>'Order Form'!A148</f>
        <v>100546</v>
      </c>
      <c r="B2253" s="167">
        <f>'Order Form'!A148</f>
        <v>100546</v>
      </c>
      <c r="C2253" s="168">
        <f t="shared" si="152"/>
        <v>100546</v>
      </c>
      <c r="D2253" s="164">
        <f>'Order Form'!$N$2</f>
        <v>0</v>
      </c>
      <c r="E2253" s="165">
        <f>'Order Form'!$O$11</f>
        <v>0</v>
      </c>
      <c r="F2253" s="165" t="str">
        <f>IF(ISBLANK('Order Form'!$O$12),"",'Order Form'!$O$12)</f>
        <v/>
      </c>
      <c r="G2253" s="165">
        <f t="shared" ca="1" si="151"/>
        <v>41493</v>
      </c>
      <c r="H2253" s="166">
        <f>'Order Form'!$O$13</f>
        <v>0</v>
      </c>
      <c r="I2253" s="169">
        <f>'Order Form'!F148</f>
        <v>12</v>
      </c>
      <c r="J2253" s="164">
        <f>'Order Form'!O148</f>
        <v>0</v>
      </c>
      <c r="K2253" s="164" t="str">
        <f t="shared" si="153"/>
        <v>F</v>
      </c>
      <c r="L2253" s="164">
        <f>IF('Pricing + Order Summary'!$O$13&gt;=5000,14,IF('Pricing + Order Summary'!$O$13&gt;=3500,15,IF('Pricing + Order Summary'!$O$13&gt;=2500,16,IF('Pricing + Order Summary'!$O$13&gt;=1000,23,21))))</f>
        <v>21</v>
      </c>
      <c r="M2253" s="164" t="str">
        <f t="shared" si="154"/>
        <v>SPR2014-5-0</v>
      </c>
    </row>
    <row r="2254" spans="1:13">
      <c r="A2254" s="167">
        <f>'Order Form'!A149</f>
        <v>100543</v>
      </c>
      <c r="B2254" s="167">
        <f>'Order Form'!A149</f>
        <v>100543</v>
      </c>
      <c r="C2254" s="168">
        <f t="shared" si="152"/>
        <v>100543</v>
      </c>
      <c r="D2254" s="164">
        <f>'Order Form'!$N$2</f>
        <v>0</v>
      </c>
      <c r="E2254" s="165">
        <f>'Order Form'!$O$11</f>
        <v>0</v>
      </c>
      <c r="F2254" s="165" t="str">
        <f>IF(ISBLANK('Order Form'!$O$12),"",'Order Form'!$O$12)</f>
        <v/>
      </c>
      <c r="G2254" s="165">
        <f t="shared" ca="1" si="151"/>
        <v>41493</v>
      </c>
      <c r="H2254" s="166">
        <f>'Order Form'!$O$13</f>
        <v>0</v>
      </c>
      <c r="I2254" s="169">
        <f>'Order Form'!F149</f>
        <v>12</v>
      </c>
      <c r="J2254" s="164">
        <f>'Order Form'!O149</f>
        <v>0</v>
      </c>
      <c r="K2254" s="164" t="str">
        <f t="shared" si="153"/>
        <v>F</v>
      </c>
      <c r="L2254" s="164">
        <f>IF('Pricing + Order Summary'!$O$13&gt;=5000,14,IF('Pricing + Order Summary'!$O$13&gt;=3500,15,IF('Pricing + Order Summary'!$O$13&gt;=2500,16,IF('Pricing + Order Summary'!$O$13&gt;=1000,23,21))))</f>
        <v>21</v>
      </c>
      <c r="M2254" s="164" t="str">
        <f t="shared" si="154"/>
        <v>SPR2014-5-0</v>
      </c>
    </row>
    <row r="2255" spans="1:13">
      <c r="A2255" s="167">
        <f>'Order Form'!A150</f>
        <v>100545</v>
      </c>
      <c r="B2255" s="167">
        <f>'Order Form'!A150</f>
        <v>100545</v>
      </c>
      <c r="C2255" s="168">
        <f t="shared" si="152"/>
        <v>100545</v>
      </c>
      <c r="D2255" s="164">
        <f>'Order Form'!$N$2</f>
        <v>0</v>
      </c>
      <c r="E2255" s="165">
        <f>'Order Form'!$O$11</f>
        <v>0</v>
      </c>
      <c r="F2255" s="165" t="str">
        <f>IF(ISBLANK('Order Form'!$O$12),"",'Order Form'!$O$12)</f>
        <v/>
      </c>
      <c r="G2255" s="165">
        <f t="shared" ca="1" si="151"/>
        <v>41493</v>
      </c>
      <c r="H2255" s="166">
        <f>'Order Form'!$O$13</f>
        <v>0</v>
      </c>
      <c r="I2255" s="169">
        <f>'Order Form'!F150</f>
        <v>12</v>
      </c>
      <c r="J2255" s="164">
        <f>'Order Form'!O150</f>
        <v>0</v>
      </c>
      <c r="K2255" s="164" t="str">
        <f t="shared" si="153"/>
        <v>F</v>
      </c>
      <c r="L2255" s="164">
        <f>IF('Pricing + Order Summary'!$O$13&gt;=5000,14,IF('Pricing + Order Summary'!$O$13&gt;=3500,15,IF('Pricing + Order Summary'!$O$13&gt;=2500,16,IF('Pricing + Order Summary'!$O$13&gt;=1000,23,21))))</f>
        <v>21</v>
      </c>
      <c r="M2255" s="164" t="str">
        <f t="shared" si="154"/>
        <v>SPR2014-5-0</v>
      </c>
    </row>
    <row r="2256" spans="1:13">
      <c r="A2256" s="167">
        <f>'Order Form'!A151</f>
        <v>100544</v>
      </c>
      <c r="B2256" s="167">
        <f>'Order Form'!A151</f>
        <v>100544</v>
      </c>
      <c r="C2256" s="168">
        <f t="shared" si="152"/>
        <v>100544</v>
      </c>
      <c r="D2256" s="164">
        <f>'Order Form'!$N$2</f>
        <v>0</v>
      </c>
      <c r="E2256" s="165">
        <f>'Order Form'!$O$11</f>
        <v>0</v>
      </c>
      <c r="F2256" s="165" t="str">
        <f>IF(ISBLANK('Order Form'!$O$12),"",'Order Form'!$O$12)</f>
        <v/>
      </c>
      <c r="G2256" s="165">
        <f t="shared" ca="1" si="151"/>
        <v>41493</v>
      </c>
      <c r="H2256" s="166">
        <f>'Order Form'!$O$13</f>
        <v>0</v>
      </c>
      <c r="I2256" s="169">
        <f>'Order Form'!F151</f>
        <v>12</v>
      </c>
      <c r="J2256" s="164">
        <f>'Order Form'!O151</f>
        <v>0</v>
      </c>
      <c r="K2256" s="164" t="str">
        <f t="shared" si="153"/>
        <v>F</v>
      </c>
      <c r="L2256" s="164">
        <f>IF('Pricing + Order Summary'!$O$13&gt;=5000,14,IF('Pricing + Order Summary'!$O$13&gt;=3500,15,IF('Pricing + Order Summary'!$O$13&gt;=2500,16,IF('Pricing + Order Summary'!$O$13&gt;=1000,23,21))))</f>
        <v>21</v>
      </c>
      <c r="M2256" s="164" t="str">
        <f t="shared" si="154"/>
        <v>SPR2014-5-0</v>
      </c>
    </row>
    <row r="2257" spans="1:13">
      <c r="A2257" s="167">
        <f>'Order Form'!A152</f>
        <v>100547</v>
      </c>
      <c r="B2257" s="167">
        <f>'Order Form'!A152</f>
        <v>100547</v>
      </c>
      <c r="C2257" s="168">
        <f t="shared" si="152"/>
        <v>100547</v>
      </c>
      <c r="D2257" s="164">
        <f>'Order Form'!$N$2</f>
        <v>0</v>
      </c>
      <c r="E2257" s="165">
        <f>'Order Form'!$O$11</f>
        <v>0</v>
      </c>
      <c r="F2257" s="165" t="str">
        <f>IF(ISBLANK('Order Form'!$O$12),"",'Order Form'!$O$12)</f>
        <v/>
      </c>
      <c r="G2257" s="165">
        <f t="shared" ca="1" si="151"/>
        <v>41493</v>
      </c>
      <c r="H2257" s="166">
        <f>'Order Form'!$O$13</f>
        <v>0</v>
      </c>
      <c r="I2257" s="169">
        <f>'Order Form'!F152</f>
        <v>12</v>
      </c>
      <c r="J2257" s="164">
        <f>'Order Form'!O152</f>
        <v>0</v>
      </c>
      <c r="K2257" s="164" t="str">
        <f t="shared" si="153"/>
        <v>F</v>
      </c>
      <c r="L2257" s="164">
        <f>IF('Pricing + Order Summary'!$O$13&gt;=5000,14,IF('Pricing + Order Summary'!$O$13&gt;=3500,15,IF('Pricing + Order Summary'!$O$13&gt;=2500,16,IF('Pricing + Order Summary'!$O$13&gt;=1000,23,21))))</f>
        <v>21</v>
      </c>
      <c r="M2257" s="164" t="str">
        <f t="shared" si="154"/>
        <v>SPR2014-5-0</v>
      </c>
    </row>
    <row r="2258" spans="1:13">
      <c r="A2258" s="167">
        <f>'Order Form'!A153</f>
        <v>107734</v>
      </c>
      <c r="B2258" s="167">
        <f>'Order Form'!A153</f>
        <v>107734</v>
      </c>
      <c r="C2258" s="168">
        <f t="shared" si="152"/>
        <v>107734</v>
      </c>
      <c r="D2258" s="164">
        <f>'Order Form'!$N$2</f>
        <v>0</v>
      </c>
      <c r="E2258" s="165">
        <f>'Order Form'!$O$11</f>
        <v>0</v>
      </c>
      <c r="F2258" s="165" t="str">
        <f>IF(ISBLANK('Order Form'!$O$12),"",'Order Form'!$O$12)</f>
        <v/>
      </c>
      <c r="G2258" s="165">
        <f t="shared" ca="1" si="151"/>
        <v>41493</v>
      </c>
      <c r="H2258" s="166">
        <f>'Order Form'!$O$13</f>
        <v>0</v>
      </c>
      <c r="I2258" s="169">
        <f>'Order Form'!F153</f>
        <v>12</v>
      </c>
      <c r="J2258" s="164">
        <f>'Order Form'!O153</f>
        <v>0</v>
      </c>
      <c r="K2258" s="164" t="str">
        <f t="shared" si="153"/>
        <v>F</v>
      </c>
      <c r="L2258" s="164">
        <f>IF('Pricing + Order Summary'!$O$13&gt;=5000,14,IF('Pricing + Order Summary'!$O$13&gt;=3500,15,IF('Pricing + Order Summary'!$O$13&gt;=2500,16,IF('Pricing + Order Summary'!$O$13&gt;=1000,23,21))))</f>
        <v>21</v>
      </c>
      <c r="M2258" s="164" t="str">
        <f t="shared" si="154"/>
        <v>SPR2014-5-0</v>
      </c>
    </row>
    <row r="2259" spans="1:13">
      <c r="A2259" s="167">
        <f>'Order Form'!A154</f>
        <v>107714</v>
      </c>
      <c r="B2259" s="167">
        <f>'Order Form'!A154</f>
        <v>107714</v>
      </c>
      <c r="C2259" s="168">
        <f t="shared" si="152"/>
        <v>107714</v>
      </c>
      <c r="D2259" s="164">
        <f>'Order Form'!$N$2</f>
        <v>0</v>
      </c>
      <c r="E2259" s="165">
        <f>'Order Form'!$O$11</f>
        <v>0</v>
      </c>
      <c r="F2259" s="165" t="str">
        <f>IF(ISBLANK('Order Form'!$O$12),"",'Order Form'!$O$12)</f>
        <v/>
      </c>
      <c r="G2259" s="165">
        <f t="shared" ca="1" si="151"/>
        <v>41493</v>
      </c>
      <c r="H2259" s="166">
        <f>'Order Form'!$O$13</f>
        <v>0</v>
      </c>
      <c r="I2259" s="169">
        <f>'Order Form'!F154</f>
        <v>11.5</v>
      </c>
      <c r="J2259" s="164">
        <f>'Order Form'!O154</f>
        <v>0</v>
      </c>
      <c r="K2259" s="164" t="str">
        <f t="shared" si="153"/>
        <v>F</v>
      </c>
      <c r="L2259" s="164">
        <f>IF('Pricing + Order Summary'!$O$13&gt;=5000,14,IF('Pricing + Order Summary'!$O$13&gt;=3500,15,IF('Pricing + Order Summary'!$O$13&gt;=2500,16,IF('Pricing + Order Summary'!$O$13&gt;=1000,23,21))))</f>
        <v>21</v>
      </c>
      <c r="M2259" s="164" t="str">
        <f t="shared" si="154"/>
        <v>SPR2014-5-0</v>
      </c>
    </row>
    <row r="2260" spans="1:13">
      <c r="A2260" s="167">
        <f>'Order Form'!A155</f>
        <v>105815</v>
      </c>
      <c r="B2260" s="167">
        <f>'Order Form'!A155</f>
        <v>105815</v>
      </c>
      <c r="C2260" s="168">
        <f t="shared" si="152"/>
        <v>105815</v>
      </c>
      <c r="D2260" s="164">
        <f>'Order Form'!$N$2</f>
        <v>0</v>
      </c>
      <c r="E2260" s="165">
        <f>'Order Form'!$O$11</f>
        <v>0</v>
      </c>
      <c r="F2260" s="165" t="str">
        <f>IF(ISBLANK('Order Form'!$O$12),"",'Order Form'!$O$12)</f>
        <v/>
      </c>
      <c r="G2260" s="165">
        <f t="shared" ca="1" si="151"/>
        <v>41493</v>
      </c>
      <c r="H2260" s="166">
        <f>'Order Form'!$O$13</f>
        <v>0</v>
      </c>
      <c r="I2260" s="169">
        <f>'Order Form'!F155</f>
        <v>11.5</v>
      </c>
      <c r="J2260" s="164">
        <f>'Order Form'!O155</f>
        <v>0</v>
      </c>
      <c r="K2260" s="164" t="str">
        <f t="shared" si="153"/>
        <v>F</v>
      </c>
      <c r="L2260" s="164">
        <f>IF('Pricing + Order Summary'!$O$13&gt;=5000,14,IF('Pricing + Order Summary'!$O$13&gt;=3500,15,IF('Pricing + Order Summary'!$O$13&gt;=2500,16,IF('Pricing + Order Summary'!$O$13&gt;=1000,23,21))))</f>
        <v>21</v>
      </c>
      <c r="M2260" s="164" t="str">
        <f t="shared" si="154"/>
        <v>SPR2014-5-0</v>
      </c>
    </row>
    <row r="2261" spans="1:13">
      <c r="A2261" s="167">
        <f>'Order Form'!A156</f>
        <v>107713</v>
      </c>
      <c r="B2261" s="167">
        <f>'Order Form'!A156</f>
        <v>107713</v>
      </c>
      <c r="C2261" s="168">
        <f t="shared" si="152"/>
        <v>107713</v>
      </c>
      <c r="D2261" s="164">
        <f>'Order Form'!$N$2</f>
        <v>0</v>
      </c>
      <c r="E2261" s="165">
        <f>'Order Form'!$O$11</f>
        <v>0</v>
      </c>
      <c r="F2261" s="165" t="str">
        <f>IF(ISBLANK('Order Form'!$O$12),"",'Order Form'!$O$12)</f>
        <v/>
      </c>
      <c r="G2261" s="165">
        <f t="shared" ca="1" si="151"/>
        <v>41493</v>
      </c>
      <c r="H2261" s="166">
        <f>'Order Form'!$O$13</f>
        <v>0</v>
      </c>
      <c r="I2261" s="169">
        <f>'Order Form'!F156</f>
        <v>11.5</v>
      </c>
      <c r="J2261" s="164">
        <f>'Order Form'!O156</f>
        <v>0</v>
      </c>
      <c r="K2261" s="164" t="str">
        <f t="shared" si="153"/>
        <v>F</v>
      </c>
      <c r="L2261" s="164">
        <f>IF('Pricing + Order Summary'!$O$13&gt;=5000,14,IF('Pricing + Order Summary'!$O$13&gt;=3500,15,IF('Pricing + Order Summary'!$O$13&gt;=2500,16,IF('Pricing + Order Summary'!$O$13&gt;=1000,23,21))))</f>
        <v>21</v>
      </c>
      <c r="M2261" s="164" t="str">
        <f t="shared" si="154"/>
        <v>SPR2014-5-0</v>
      </c>
    </row>
    <row r="2262" spans="1:13">
      <c r="A2262" s="167">
        <f>'Order Form'!A157</f>
        <v>100220</v>
      </c>
      <c r="B2262" s="167">
        <f>'Order Form'!A157</f>
        <v>100220</v>
      </c>
      <c r="C2262" s="168">
        <f t="shared" si="152"/>
        <v>100220</v>
      </c>
      <c r="D2262" s="164">
        <f>'Order Form'!$N$2</f>
        <v>0</v>
      </c>
      <c r="E2262" s="165">
        <f>'Order Form'!$O$11</f>
        <v>0</v>
      </c>
      <c r="F2262" s="165" t="str">
        <f>IF(ISBLANK('Order Form'!$O$12),"",'Order Form'!$O$12)</f>
        <v/>
      </c>
      <c r="G2262" s="165">
        <f t="shared" ca="1" si="151"/>
        <v>41493</v>
      </c>
      <c r="H2262" s="166">
        <f>'Order Form'!$O$13</f>
        <v>0</v>
      </c>
      <c r="I2262" s="169">
        <f>'Order Form'!F157</f>
        <v>11.5</v>
      </c>
      <c r="J2262" s="164">
        <f>'Order Form'!O157</f>
        <v>0</v>
      </c>
      <c r="K2262" s="164" t="str">
        <f t="shared" si="153"/>
        <v>F</v>
      </c>
      <c r="L2262" s="164">
        <f>IF('Pricing + Order Summary'!$O$13&gt;=5000,14,IF('Pricing + Order Summary'!$O$13&gt;=3500,15,IF('Pricing + Order Summary'!$O$13&gt;=2500,16,IF('Pricing + Order Summary'!$O$13&gt;=1000,23,21))))</f>
        <v>21</v>
      </c>
      <c r="M2262" s="164" t="str">
        <f t="shared" si="154"/>
        <v>SPR2014-5-0</v>
      </c>
    </row>
    <row r="2263" spans="1:13">
      <c r="A2263" s="167">
        <f>'Order Form'!A158</f>
        <v>100221</v>
      </c>
      <c r="B2263" s="167">
        <f>'Order Form'!A158</f>
        <v>100221</v>
      </c>
      <c r="C2263" s="168">
        <f t="shared" si="152"/>
        <v>100221</v>
      </c>
      <c r="D2263" s="164">
        <f>'Order Form'!$N$2</f>
        <v>0</v>
      </c>
      <c r="E2263" s="165">
        <f>'Order Form'!$O$11</f>
        <v>0</v>
      </c>
      <c r="F2263" s="165" t="str">
        <f>IF(ISBLANK('Order Form'!$O$12),"",'Order Form'!$O$12)</f>
        <v/>
      </c>
      <c r="G2263" s="165">
        <f t="shared" ca="1" si="151"/>
        <v>41493</v>
      </c>
      <c r="H2263" s="166">
        <f>'Order Form'!$O$13</f>
        <v>0</v>
      </c>
      <c r="I2263" s="169">
        <f>'Order Form'!F158</f>
        <v>11.5</v>
      </c>
      <c r="J2263" s="164">
        <f>'Order Form'!O158</f>
        <v>0</v>
      </c>
      <c r="K2263" s="164" t="str">
        <f t="shared" si="153"/>
        <v>F</v>
      </c>
      <c r="L2263" s="164">
        <f>IF('Pricing + Order Summary'!$O$13&gt;=5000,14,IF('Pricing + Order Summary'!$O$13&gt;=3500,15,IF('Pricing + Order Summary'!$O$13&gt;=2500,16,IF('Pricing + Order Summary'!$O$13&gt;=1000,23,21))))</f>
        <v>21</v>
      </c>
      <c r="M2263" s="164" t="str">
        <f t="shared" si="154"/>
        <v>SPR2014-5-0</v>
      </c>
    </row>
    <row r="2264" spans="1:13">
      <c r="A2264" s="167">
        <f>'Order Form'!A159</f>
        <v>100512</v>
      </c>
      <c r="B2264" s="167">
        <f>'Order Form'!A159</f>
        <v>100512</v>
      </c>
      <c r="C2264" s="168">
        <f t="shared" si="152"/>
        <v>100512</v>
      </c>
      <c r="D2264" s="164">
        <f>'Order Form'!$N$2</f>
        <v>0</v>
      </c>
      <c r="E2264" s="165">
        <f>'Order Form'!$O$11</f>
        <v>0</v>
      </c>
      <c r="F2264" s="165" t="str">
        <f>IF(ISBLANK('Order Form'!$O$12),"",'Order Form'!$O$12)</f>
        <v/>
      </c>
      <c r="G2264" s="165">
        <f t="shared" ca="1" si="151"/>
        <v>41493</v>
      </c>
      <c r="H2264" s="166">
        <f>'Order Form'!$O$13</f>
        <v>0</v>
      </c>
      <c r="I2264" s="169">
        <f>'Order Form'!F159</f>
        <v>11.5</v>
      </c>
      <c r="J2264" s="164">
        <f>'Order Form'!O159</f>
        <v>0</v>
      </c>
      <c r="K2264" s="164" t="str">
        <f t="shared" si="153"/>
        <v>F</v>
      </c>
      <c r="L2264" s="164">
        <f>IF('Pricing + Order Summary'!$O$13&gt;=5000,14,IF('Pricing + Order Summary'!$O$13&gt;=3500,15,IF('Pricing + Order Summary'!$O$13&gt;=2500,16,IF('Pricing + Order Summary'!$O$13&gt;=1000,23,21))))</f>
        <v>21</v>
      </c>
      <c r="M2264" s="164" t="str">
        <f t="shared" si="154"/>
        <v>SPR2014-5-0</v>
      </c>
    </row>
    <row r="2265" spans="1:13">
      <c r="A2265" s="167">
        <f>'Order Form'!A160</f>
        <v>100502</v>
      </c>
      <c r="B2265" s="167">
        <f>'Order Form'!A160</f>
        <v>100502</v>
      </c>
      <c r="C2265" s="168">
        <f t="shared" si="152"/>
        <v>100502</v>
      </c>
      <c r="D2265" s="164">
        <f>'Order Form'!$N$2</f>
        <v>0</v>
      </c>
      <c r="E2265" s="165">
        <f>'Order Form'!$O$11</f>
        <v>0</v>
      </c>
      <c r="F2265" s="165" t="str">
        <f>IF(ISBLANK('Order Form'!$O$12),"",'Order Form'!$O$12)</f>
        <v/>
      </c>
      <c r="G2265" s="165">
        <f t="shared" ca="1" si="151"/>
        <v>41493</v>
      </c>
      <c r="H2265" s="166">
        <f>'Order Form'!$O$13</f>
        <v>0</v>
      </c>
      <c r="I2265" s="169">
        <f>'Order Form'!F160</f>
        <v>11.5</v>
      </c>
      <c r="J2265" s="164">
        <f>'Order Form'!O160</f>
        <v>0</v>
      </c>
      <c r="K2265" s="164" t="str">
        <f t="shared" si="153"/>
        <v>F</v>
      </c>
      <c r="L2265" s="164">
        <f>IF('Pricing + Order Summary'!$O$13&gt;=5000,14,IF('Pricing + Order Summary'!$O$13&gt;=3500,15,IF('Pricing + Order Summary'!$O$13&gt;=2500,16,IF('Pricing + Order Summary'!$O$13&gt;=1000,23,21))))</f>
        <v>21</v>
      </c>
      <c r="M2265" s="164" t="str">
        <f t="shared" si="154"/>
        <v>SPR2014-5-0</v>
      </c>
    </row>
    <row r="2266" spans="1:13">
      <c r="A2266" s="167">
        <f>'Order Form'!A161</f>
        <v>100501</v>
      </c>
      <c r="B2266" s="167">
        <f>'Order Form'!A161</f>
        <v>100501</v>
      </c>
      <c r="C2266" s="168">
        <f t="shared" si="152"/>
        <v>100501</v>
      </c>
      <c r="D2266" s="164">
        <f>'Order Form'!$N$2</f>
        <v>0</v>
      </c>
      <c r="E2266" s="165">
        <f>'Order Form'!$O$11</f>
        <v>0</v>
      </c>
      <c r="F2266" s="165" t="str">
        <f>IF(ISBLANK('Order Form'!$O$12),"",'Order Form'!$O$12)</f>
        <v/>
      </c>
      <c r="G2266" s="165">
        <f t="shared" ca="1" si="151"/>
        <v>41493</v>
      </c>
      <c r="H2266" s="166">
        <f>'Order Form'!$O$13</f>
        <v>0</v>
      </c>
      <c r="I2266" s="169">
        <f>'Order Form'!F161</f>
        <v>11.5</v>
      </c>
      <c r="J2266" s="164">
        <f>'Order Form'!O161</f>
        <v>0</v>
      </c>
      <c r="K2266" s="164" t="str">
        <f t="shared" si="153"/>
        <v>F</v>
      </c>
      <c r="L2266" s="164">
        <f>IF('Pricing + Order Summary'!$O$13&gt;=5000,14,IF('Pricing + Order Summary'!$O$13&gt;=3500,15,IF('Pricing + Order Summary'!$O$13&gt;=2500,16,IF('Pricing + Order Summary'!$O$13&gt;=1000,23,21))))</f>
        <v>21</v>
      </c>
      <c r="M2266" s="164" t="str">
        <f t="shared" si="154"/>
        <v>SPR2014-5-0</v>
      </c>
    </row>
    <row r="2267" spans="1:13">
      <c r="A2267" s="167">
        <f>'Order Form'!A162</f>
        <v>100253</v>
      </c>
      <c r="B2267" s="167">
        <f>'Order Form'!A162</f>
        <v>100253</v>
      </c>
      <c r="C2267" s="168">
        <f t="shared" si="152"/>
        <v>100253</v>
      </c>
      <c r="D2267" s="164">
        <f>'Order Form'!$N$2</f>
        <v>0</v>
      </c>
      <c r="E2267" s="165">
        <f>'Order Form'!$O$11</f>
        <v>0</v>
      </c>
      <c r="F2267" s="165" t="str">
        <f>IF(ISBLANK('Order Form'!$O$12),"",'Order Form'!$O$12)</f>
        <v/>
      </c>
      <c r="G2267" s="165">
        <f t="shared" ca="1" si="151"/>
        <v>41493</v>
      </c>
      <c r="H2267" s="166">
        <f>'Order Form'!$O$13</f>
        <v>0</v>
      </c>
      <c r="I2267" s="169">
        <f>'Order Form'!F162</f>
        <v>11.5</v>
      </c>
      <c r="J2267" s="164">
        <f>'Order Form'!O162</f>
        <v>0</v>
      </c>
      <c r="K2267" s="164" t="str">
        <f t="shared" si="153"/>
        <v>F</v>
      </c>
      <c r="L2267" s="164">
        <f>IF('Pricing + Order Summary'!$O$13&gt;=5000,14,IF('Pricing + Order Summary'!$O$13&gt;=3500,15,IF('Pricing + Order Summary'!$O$13&gt;=2500,16,IF('Pricing + Order Summary'!$O$13&gt;=1000,23,21))))</f>
        <v>21</v>
      </c>
      <c r="M2267" s="164" t="str">
        <f t="shared" si="154"/>
        <v>SPR2014-5-0</v>
      </c>
    </row>
    <row r="2268" spans="1:13">
      <c r="A2268" s="167">
        <f>'Order Form'!A163</f>
        <v>100521</v>
      </c>
      <c r="B2268" s="167">
        <f>'Order Form'!A163</f>
        <v>100521</v>
      </c>
      <c r="C2268" s="168">
        <f t="shared" si="152"/>
        <v>100521</v>
      </c>
      <c r="D2268" s="164">
        <f>'Order Form'!$N$2</f>
        <v>0</v>
      </c>
      <c r="E2268" s="165">
        <f>'Order Form'!$O$11</f>
        <v>0</v>
      </c>
      <c r="F2268" s="165" t="str">
        <f>IF(ISBLANK('Order Form'!$O$12),"",'Order Form'!$O$12)</f>
        <v/>
      </c>
      <c r="G2268" s="165">
        <f t="shared" ca="1" si="151"/>
        <v>41493</v>
      </c>
      <c r="H2268" s="166">
        <f>'Order Form'!$O$13</f>
        <v>0</v>
      </c>
      <c r="I2268" s="169">
        <f>'Order Form'!F163</f>
        <v>11.5</v>
      </c>
      <c r="J2268" s="164">
        <f>'Order Form'!O163</f>
        <v>0</v>
      </c>
      <c r="K2268" s="164" t="str">
        <f t="shared" si="153"/>
        <v>F</v>
      </c>
      <c r="L2268" s="164">
        <f>IF('Pricing + Order Summary'!$O$13&gt;=5000,14,IF('Pricing + Order Summary'!$O$13&gt;=3500,15,IF('Pricing + Order Summary'!$O$13&gt;=2500,16,IF('Pricing + Order Summary'!$O$13&gt;=1000,23,21))))</f>
        <v>21</v>
      </c>
      <c r="M2268" s="164" t="str">
        <f t="shared" si="154"/>
        <v>SPR2014-5-0</v>
      </c>
    </row>
    <row r="2269" spans="1:13">
      <c r="A2269" s="167">
        <f>'Order Form'!A164</f>
        <v>105830</v>
      </c>
      <c r="B2269" s="167">
        <f>'Order Form'!A164</f>
        <v>105830</v>
      </c>
      <c r="C2269" s="168">
        <f t="shared" si="152"/>
        <v>105830</v>
      </c>
      <c r="D2269" s="164">
        <f>'Order Form'!$N$2</f>
        <v>0</v>
      </c>
      <c r="E2269" s="165">
        <f>'Order Form'!$O$11</f>
        <v>0</v>
      </c>
      <c r="F2269" s="165" t="str">
        <f>IF(ISBLANK('Order Form'!$O$12),"",'Order Form'!$O$12)</f>
        <v/>
      </c>
      <c r="G2269" s="165">
        <f t="shared" ca="1" si="151"/>
        <v>41493</v>
      </c>
      <c r="H2269" s="166">
        <f>'Order Form'!$O$13</f>
        <v>0</v>
      </c>
      <c r="I2269" s="169">
        <f>'Order Form'!F164</f>
        <v>11.5</v>
      </c>
      <c r="J2269" s="164">
        <f>'Order Form'!O164</f>
        <v>0</v>
      </c>
      <c r="K2269" s="164" t="str">
        <f t="shared" si="153"/>
        <v>F</v>
      </c>
      <c r="L2269" s="164">
        <f>IF('Pricing + Order Summary'!$O$13&gt;=5000,14,IF('Pricing + Order Summary'!$O$13&gt;=3500,15,IF('Pricing + Order Summary'!$O$13&gt;=2500,16,IF('Pricing + Order Summary'!$O$13&gt;=1000,23,21))))</f>
        <v>21</v>
      </c>
      <c r="M2269" s="164" t="str">
        <f t="shared" si="154"/>
        <v>SPR2014-5-0</v>
      </c>
    </row>
    <row r="2270" spans="1:13">
      <c r="A2270" s="167">
        <f>'Order Form'!A165</f>
        <v>105831</v>
      </c>
      <c r="B2270" s="167">
        <f>'Order Form'!A165</f>
        <v>105831</v>
      </c>
      <c r="C2270" s="168">
        <f t="shared" si="152"/>
        <v>105831</v>
      </c>
      <c r="D2270" s="164">
        <f>'Order Form'!$N$2</f>
        <v>0</v>
      </c>
      <c r="E2270" s="165">
        <f>'Order Form'!$O$11</f>
        <v>0</v>
      </c>
      <c r="F2270" s="165" t="str">
        <f>IF(ISBLANK('Order Form'!$O$12),"",'Order Form'!$O$12)</f>
        <v/>
      </c>
      <c r="G2270" s="165">
        <f t="shared" ca="1" si="151"/>
        <v>41493</v>
      </c>
      <c r="H2270" s="166">
        <f>'Order Form'!$O$13</f>
        <v>0</v>
      </c>
      <c r="I2270" s="169">
        <f>'Order Form'!F165</f>
        <v>11.5</v>
      </c>
      <c r="J2270" s="164">
        <f>'Order Form'!O165</f>
        <v>0</v>
      </c>
      <c r="K2270" s="164" t="str">
        <f t="shared" si="153"/>
        <v>F</v>
      </c>
      <c r="L2270" s="164">
        <f>IF('Pricing + Order Summary'!$O$13&gt;=5000,14,IF('Pricing + Order Summary'!$O$13&gt;=3500,15,IF('Pricing + Order Summary'!$O$13&gt;=2500,16,IF('Pricing + Order Summary'!$O$13&gt;=1000,23,21))))</f>
        <v>21</v>
      </c>
      <c r="M2270" s="164" t="str">
        <f t="shared" si="154"/>
        <v>SPR2014-5-0</v>
      </c>
    </row>
    <row r="2271" spans="1:13">
      <c r="A2271" s="167">
        <f>'Order Form'!A166</f>
        <v>107739</v>
      </c>
      <c r="B2271" s="167">
        <f>'Order Form'!A166</f>
        <v>107739</v>
      </c>
      <c r="C2271" s="168">
        <f t="shared" si="152"/>
        <v>107739</v>
      </c>
      <c r="D2271" s="164">
        <f>'Order Form'!$N$2</f>
        <v>0</v>
      </c>
      <c r="E2271" s="165">
        <f>'Order Form'!$O$11</f>
        <v>0</v>
      </c>
      <c r="F2271" s="165" t="str">
        <f>IF(ISBLANK('Order Form'!$O$12),"",'Order Form'!$O$12)</f>
        <v/>
      </c>
      <c r="G2271" s="165">
        <f t="shared" ca="1" si="151"/>
        <v>41493</v>
      </c>
      <c r="H2271" s="166">
        <f>'Order Form'!$O$13</f>
        <v>0</v>
      </c>
      <c r="I2271" s="169">
        <f>'Order Form'!F166</f>
        <v>11.5</v>
      </c>
      <c r="J2271" s="164">
        <f>'Order Form'!O166</f>
        <v>0</v>
      </c>
      <c r="K2271" s="164" t="str">
        <f t="shared" si="153"/>
        <v>F</v>
      </c>
      <c r="L2271" s="164">
        <f>IF('Pricing + Order Summary'!$O$13&gt;=5000,14,IF('Pricing + Order Summary'!$O$13&gt;=3500,15,IF('Pricing + Order Summary'!$O$13&gt;=2500,16,IF('Pricing + Order Summary'!$O$13&gt;=1000,23,21))))</f>
        <v>21</v>
      </c>
      <c r="M2271" s="164" t="str">
        <f t="shared" si="154"/>
        <v>SPR2014-5-0</v>
      </c>
    </row>
    <row r="2272" spans="1:13">
      <c r="A2272" s="167">
        <f>'Order Form'!A167</f>
        <v>107730</v>
      </c>
      <c r="B2272" s="167">
        <f>'Order Form'!A167</f>
        <v>107730</v>
      </c>
      <c r="C2272" s="168">
        <f t="shared" si="152"/>
        <v>107730</v>
      </c>
      <c r="D2272" s="164">
        <f>'Order Form'!$N$2</f>
        <v>0</v>
      </c>
      <c r="E2272" s="165">
        <f>'Order Form'!$O$11</f>
        <v>0</v>
      </c>
      <c r="F2272" s="165" t="str">
        <f>IF(ISBLANK('Order Form'!$O$12),"",'Order Form'!$O$12)</f>
        <v/>
      </c>
      <c r="G2272" s="165">
        <f t="shared" ca="1" si="151"/>
        <v>41493</v>
      </c>
      <c r="H2272" s="166">
        <f>'Order Form'!$O$13</f>
        <v>0</v>
      </c>
      <c r="I2272" s="169">
        <f>'Order Form'!F167</f>
        <v>11.5</v>
      </c>
      <c r="J2272" s="164">
        <f>'Order Form'!O167</f>
        <v>0</v>
      </c>
      <c r="K2272" s="164" t="str">
        <f t="shared" si="153"/>
        <v>F</v>
      </c>
      <c r="L2272" s="164">
        <f>IF('Pricing + Order Summary'!$O$13&gt;=5000,14,IF('Pricing + Order Summary'!$O$13&gt;=3500,15,IF('Pricing + Order Summary'!$O$13&gt;=2500,16,IF('Pricing + Order Summary'!$O$13&gt;=1000,23,21))))</f>
        <v>21</v>
      </c>
      <c r="M2272" s="164" t="str">
        <f t="shared" si="154"/>
        <v>SPR2014-5-0</v>
      </c>
    </row>
    <row r="2273" spans="1:13">
      <c r="A2273" s="167">
        <f>'Order Form'!A168</f>
        <v>100513</v>
      </c>
      <c r="B2273" s="167">
        <f>'Order Form'!A168</f>
        <v>100513</v>
      </c>
      <c r="C2273" s="168">
        <f t="shared" si="152"/>
        <v>100513</v>
      </c>
      <c r="D2273" s="164">
        <f>'Order Form'!$N$2</f>
        <v>0</v>
      </c>
      <c r="E2273" s="165">
        <f>'Order Form'!$O$11</f>
        <v>0</v>
      </c>
      <c r="F2273" s="165" t="str">
        <f>IF(ISBLANK('Order Form'!$O$12),"",'Order Form'!$O$12)</f>
        <v/>
      </c>
      <c r="G2273" s="165">
        <f t="shared" ca="1" si="151"/>
        <v>41493</v>
      </c>
      <c r="H2273" s="166">
        <f>'Order Form'!$O$13</f>
        <v>0</v>
      </c>
      <c r="I2273" s="169">
        <f>'Order Form'!F168</f>
        <v>11.5</v>
      </c>
      <c r="J2273" s="164">
        <f>'Order Form'!O168</f>
        <v>0</v>
      </c>
      <c r="K2273" s="164" t="str">
        <f t="shared" si="153"/>
        <v>F</v>
      </c>
      <c r="L2273" s="164">
        <f>IF('Pricing + Order Summary'!$O$13&gt;=5000,14,IF('Pricing + Order Summary'!$O$13&gt;=3500,15,IF('Pricing + Order Summary'!$O$13&gt;=2500,16,IF('Pricing + Order Summary'!$O$13&gt;=1000,23,21))))</f>
        <v>21</v>
      </c>
      <c r="M2273" s="164" t="str">
        <f t="shared" si="154"/>
        <v>SPR2014-5-0</v>
      </c>
    </row>
    <row r="2274" spans="1:13">
      <c r="A2274" s="167">
        <f>'Order Form'!A169</f>
        <v>100507</v>
      </c>
      <c r="B2274" s="167">
        <f>'Order Form'!A169</f>
        <v>100507</v>
      </c>
      <c r="C2274" s="168">
        <f t="shared" si="152"/>
        <v>100507</v>
      </c>
      <c r="D2274" s="164">
        <f>'Order Form'!$N$2</f>
        <v>0</v>
      </c>
      <c r="E2274" s="165">
        <f>'Order Form'!$O$11</f>
        <v>0</v>
      </c>
      <c r="F2274" s="165" t="str">
        <f>IF(ISBLANK('Order Form'!$O$12),"",'Order Form'!$O$12)</f>
        <v/>
      </c>
      <c r="G2274" s="165">
        <f t="shared" ca="1" si="151"/>
        <v>41493</v>
      </c>
      <c r="H2274" s="166">
        <f>'Order Form'!$O$13</f>
        <v>0</v>
      </c>
      <c r="I2274" s="169">
        <f>'Order Form'!F169</f>
        <v>11.5</v>
      </c>
      <c r="J2274" s="164">
        <f>'Order Form'!O169</f>
        <v>0</v>
      </c>
      <c r="K2274" s="164" t="str">
        <f t="shared" si="153"/>
        <v>F</v>
      </c>
      <c r="L2274" s="164">
        <f>IF('Pricing + Order Summary'!$O$13&gt;=5000,14,IF('Pricing + Order Summary'!$O$13&gt;=3500,15,IF('Pricing + Order Summary'!$O$13&gt;=2500,16,IF('Pricing + Order Summary'!$O$13&gt;=1000,23,21))))</f>
        <v>21</v>
      </c>
      <c r="M2274" s="164" t="str">
        <f t="shared" si="154"/>
        <v>SPR2014-5-0</v>
      </c>
    </row>
    <row r="2275" spans="1:13">
      <c r="A2275" s="167">
        <f>'Order Form'!A170</f>
        <v>100094</v>
      </c>
      <c r="B2275" s="167">
        <f>'Order Form'!A170</f>
        <v>100094</v>
      </c>
      <c r="C2275" s="168">
        <f t="shared" si="152"/>
        <v>100094</v>
      </c>
      <c r="D2275" s="164">
        <f>'Order Form'!$N$2</f>
        <v>0</v>
      </c>
      <c r="E2275" s="165">
        <f>'Order Form'!$O$11</f>
        <v>0</v>
      </c>
      <c r="F2275" s="165" t="str">
        <f>IF(ISBLANK('Order Form'!$O$12),"",'Order Form'!$O$12)</f>
        <v/>
      </c>
      <c r="G2275" s="165">
        <f t="shared" ca="1" si="151"/>
        <v>41493</v>
      </c>
      <c r="H2275" s="166">
        <f>'Order Form'!$O$13</f>
        <v>0</v>
      </c>
      <c r="I2275" s="169">
        <f>'Order Form'!F170</f>
        <v>11.5</v>
      </c>
      <c r="J2275" s="164">
        <f>'Order Form'!O170</f>
        <v>0</v>
      </c>
      <c r="K2275" s="164" t="str">
        <f t="shared" si="153"/>
        <v>F</v>
      </c>
      <c r="L2275" s="164">
        <f>IF('Pricing + Order Summary'!$O$13&gt;=5000,14,IF('Pricing + Order Summary'!$O$13&gt;=3500,15,IF('Pricing + Order Summary'!$O$13&gt;=2500,16,IF('Pricing + Order Summary'!$O$13&gt;=1000,23,21))))</f>
        <v>21</v>
      </c>
      <c r="M2275" s="164" t="str">
        <f t="shared" si="154"/>
        <v>SPR2014-5-0</v>
      </c>
    </row>
    <row r="2276" spans="1:13">
      <c r="A2276" s="167">
        <f>'Order Form'!A171</f>
        <v>100247</v>
      </c>
      <c r="B2276" s="167">
        <f>'Order Form'!A171</f>
        <v>100247</v>
      </c>
      <c r="C2276" s="168">
        <f t="shared" si="152"/>
        <v>100247</v>
      </c>
      <c r="D2276" s="164">
        <f>'Order Form'!$N$2</f>
        <v>0</v>
      </c>
      <c r="E2276" s="165">
        <f>'Order Form'!$O$11</f>
        <v>0</v>
      </c>
      <c r="F2276" s="165" t="str">
        <f>IF(ISBLANK('Order Form'!$O$12),"",'Order Form'!$O$12)</f>
        <v/>
      </c>
      <c r="G2276" s="165">
        <f t="shared" ca="1" si="151"/>
        <v>41493</v>
      </c>
      <c r="H2276" s="166">
        <f>'Order Form'!$O$13</f>
        <v>0</v>
      </c>
      <c r="I2276" s="169">
        <f>'Order Form'!F171</f>
        <v>11.5</v>
      </c>
      <c r="J2276" s="164">
        <f>'Order Form'!O171</f>
        <v>0</v>
      </c>
      <c r="K2276" s="164" t="str">
        <f t="shared" si="153"/>
        <v>F</v>
      </c>
      <c r="L2276" s="164">
        <f>IF('Pricing + Order Summary'!$O$13&gt;=5000,14,IF('Pricing + Order Summary'!$O$13&gt;=3500,15,IF('Pricing + Order Summary'!$O$13&gt;=2500,16,IF('Pricing + Order Summary'!$O$13&gt;=1000,23,21))))</f>
        <v>21</v>
      </c>
      <c r="M2276" s="164" t="str">
        <f t="shared" si="154"/>
        <v>SPR2014-5-0</v>
      </c>
    </row>
    <row r="2277" spans="1:13">
      <c r="A2277" s="167">
        <f>'Order Form'!A172</f>
        <v>100240</v>
      </c>
      <c r="B2277" s="167">
        <f>'Order Form'!A172</f>
        <v>100240</v>
      </c>
      <c r="C2277" s="168">
        <f t="shared" si="152"/>
        <v>100240</v>
      </c>
      <c r="D2277" s="164">
        <f>'Order Form'!$N$2</f>
        <v>0</v>
      </c>
      <c r="E2277" s="165">
        <f>'Order Form'!$O$11</f>
        <v>0</v>
      </c>
      <c r="F2277" s="165" t="str">
        <f>IF(ISBLANK('Order Form'!$O$12),"",'Order Form'!$O$12)</f>
        <v/>
      </c>
      <c r="G2277" s="165">
        <f t="shared" ca="1" si="151"/>
        <v>41493</v>
      </c>
      <c r="H2277" s="166">
        <f>'Order Form'!$O$13</f>
        <v>0</v>
      </c>
      <c r="I2277" s="169">
        <f>'Order Form'!F172</f>
        <v>11.5</v>
      </c>
      <c r="J2277" s="164">
        <f>'Order Form'!O172</f>
        <v>0</v>
      </c>
      <c r="K2277" s="164" t="str">
        <f t="shared" si="153"/>
        <v>F</v>
      </c>
      <c r="L2277" s="164">
        <f>IF('Pricing + Order Summary'!$O$13&gt;=5000,14,IF('Pricing + Order Summary'!$O$13&gt;=3500,15,IF('Pricing + Order Summary'!$O$13&gt;=2500,16,IF('Pricing + Order Summary'!$O$13&gt;=1000,23,21))))</f>
        <v>21</v>
      </c>
      <c r="M2277" s="164" t="str">
        <f t="shared" si="154"/>
        <v>SPR2014-5-0</v>
      </c>
    </row>
    <row r="2278" spans="1:13">
      <c r="A2278" s="167">
        <f>'Order Form'!A173</f>
        <v>100508</v>
      </c>
      <c r="B2278" s="167">
        <f>'Order Form'!A173</f>
        <v>100508</v>
      </c>
      <c r="C2278" s="168">
        <f t="shared" si="152"/>
        <v>100508</v>
      </c>
      <c r="D2278" s="164">
        <f>'Order Form'!$N$2</f>
        <v>0</v>
      </c>
      <c r="E2278" s="165">
        <f>'Order Form'!$O$11</f>
        <v>0</v>
      </c>
      <c r="F2278" s="165" t="str">
        <f>IF(ISBLANK('Order Form'!$O$12),"",'Order Form'!$O$12)</f>
        <v/>
      </c>
      <c r="G2278" s="165">
        <f t="shared" ca="1" si="151"/>
        <v>41493</v>
      </c>
      <c r="H2278" s="166">
        <f>'Order Form'!$O$13</f>
        <v>0</v>
      </c>
      <c r="I2278" s="169">
        <f>'Order Form'!F173</f>
        <v>11.5</v>
      </c>
      <c r="J2278" s="164">
        <f>'Order Form'!O173</f>
        <v>0</v>
      </c>
      <c r="K2278" s="164" t="str">
        <f t="shared" si="153"/>
        <v>F</v>
      </c>
      <c r="L2278" s="164">
        <f>IF('Pricing + Order Summary'!$O$13&gt;=5000,14,IF('Pricing + Order Summary'!$O$13&gt;=3500,15,IF('Pricing + Order Summary'!$O$13&gt;=2500,16,IF('Pricing + Order Summary'!$O$13&gt;=1000,23,21))))</f>
        <v>21</v>
      </c>
      <c r="M2278" s="164" t="str">
        <f t="shared" si="154"/>
        <v>SPR2014-5-0</v>
      </c>
    </row>
    <row r="2279" spans="1:13">
      <c r="A2279" s="167">
        <f>'Order Form'!A174</f>
        <v>100141</v>
      </c>
      <c r="B2279" s="167">
        <f>'Order Form'!A174</f>
        <v>100141</v>
      </c>
      <c r="C2279" s="168">
        <f t="shared" si="152"/>
        <v>100141</v>
      </c>
      <c r="D2279" s="164">
        <f>'Order Form'!$N$2</f>
        <v>0</v>
      </c>
      <c r="E2279" s="165">
        <f>'Order Form'!$O$11</f>
        <v>0</v>
      </c>
      <c r="F2279" s="165" t="str">
        <f>IF(ISBLANK('Order Form'!$O$12),"",'Order Form'!$O$12)</f>
        <v/>
      </c>
      <c r="G2279" s="165">
        <f t="shared" ca="1" si="151"/>
        <v>41493</v>
      </c>
      <c r="H2279" s="166">
        <f>'Order Form'!$O$13</f>
        <v>0</v>
      </c>
      <c r="I2279" s="169">
        <f>'Order Form'!F174</f>
        <v>11.5</v>
      </c>
      <c r="J2279" s="164">
        <f>'Order Form'!O174</f>
        <v>0</v>
      </c>
      <c r="K2279" s="164" t="str">
        <f t="shared" si="153"/>
        <v>F</v>
      </c>
      <c r="L2279" s="164">
        <f>IF('Pricing + Order Summary'!$O$13&gt;=5000,14,IF('Pricing + Order Summary'!$O$13&gt;=3500,15,IF('Pricing + Order Summary'!$O$13&gt;=2500,16,IF('Pricing + Order Summary'!$O$13&gt;=1000,23,21))))</f>
        <v>21</v>
      </c>
      <c r="M2279" s="164" t="str">
        <f t="shared" si="154"/>
        <v>SPR2014-5-0</v>
      </c>
    </row>
    <row r="2280" spans="1:13">
      <c r="A2280" s="167">
        <f>'Order Form'!A175</f>
        <v>100506</v>
      </c>
      <c r="B2280" s="167">
        <f>'Order Form'!A175</f>
        <v>100506</v>
      </c>
      <c r="C2280" s="168">
        <f t="shared" si="152"/>
        <v>100506</v>
      </c>
      <c r="D2280" s="164">
        <f>'Order Form'!$N$2</f>
        <v>0</v>
      </c>
      <c r="E2280" s="165">
        <f>'Order Form'!$O$11</f>
        <v>0</v>
      </c>
      <c r="F2280" s="165" t="str">
        <f>IF(ISBLANK('Order Form'!$O$12),"",'Order Form'!$O$12)</f>
        <v/>
      </c>
      <c r="G2280" s="165">
        <f t="shared" ca="1" si="151"/>
        <v>41493</v>
      </c>
      <c r="H2280" s="166">
        <f>'Order Form'!$O$13</f>
        <v>0</v>
      </c>
      <c r="I2280" s="169">
        <f>'Order Form'!F175</f>
        <v>11.5</v>
      </c>
      <c r="J2280" s="164">
        <f>'Order Form'!O175</f>
        <v>0</v>
      </c>
      <c r="K2280" s="164" t="str">
        <f t="shared" si="153"/>
        <v>F</v>
      </c>
      <c r="L2280" s="164">
        <f>IF('Pricing + Order Summary'!$O$13&gt;=5000,14,IF('Pricing + Order Summary'!$O$13&gt;=3500,15,IF('Pricing + Order Summary'!$O$13&gt;=2500,16,IF('Pricing + Order Summary'!$O$13&gt;=1000,23,21))))</f>
        <v>21</v>
      </c>
      <c r="M2280" s="164" t="str">
        <f t="shared" si="154"/>
        <v>SPR2014-5-0</v>
      </c>
    </row>
    <row r="2281" spans="1:13">
      <c r="A2281" s="167">
        <f>'Order Form'!A176</f>
        <v>100526</v>
      </c>
      <c r="B2281" s="167">
        <f>'Order Form'!A176</f>
        <v>100526</v>
      </c>
      <c r="C2281" s="168">
        <f t="shared" si="152"/>
        <v>100526</v>
      </c>
      <c r="D2281" s="164">
        <f>'Order Form'!$N$2</f>
        <v>0</v>
      </c>
      <c r="E2281" s="165">
        <f>'Order Form'!$O$11</f>
        <v>0</v>
      </c>
      <c r="F2281" s="165" t="str">
        <f>IF(ISBLANK('Order Form'!$O$12),"",'Order Form'!$O$12)</f>
        <v/>
      </c>
      <c r="G2281" s="165">
        <f t="shared" ca="1" si="151"/>
        <v>41493</v>
      </c>
      <c r="H2281" s="166">
        <f>'Order Form'!$O$13</f>
        <v>0</v>
      </c>
      <c r="I2281" s="169">
        <f>'Order Form'!F176</f>
        <v>11.5</v>
      </c>
      <c r="J2281" s="164">
        <f>'Order Form'!O176</f>
        <v>0</v>
      </c>
      <c r="K2281" s="164" t="str">
        <f t="shared" si="153"/>
        <v>F</v>
      </c>
      <c r="L2281" s="164">
        <f>IF('Pricing + Order Summary'!$O$13&gt;=5000,14,IF('Pricing + Order Summary'!$O$13&gt;=3500,15,IF('Pricing + Order Summary'!$O$13&gt;=2500,16,IF('Pricing + Order Summary'!$O$13&gt;=1000,23,21))))</f>
        <v>21</v>
      </c>
      <c r="M2281" s="164" t="str">
        <f t="shared" si="154"/>
        <v>SPR2014-5-0</v>
      </c>
    </row>
    <row r="2282" spans="1:13">
      <c r="A2282" s="167">
        <f>'Order Form'!A177</f>
        <v>100511</v>
      </c>
      <c r="B2282" s="167">
        <f>'Order Form'!A177</f>
        <v>100511</v>
      </c>
      <c r="C2282" s="168">
        <f t="shared" si="152"/>
        <v>100511</v>
      </c>
      <c r="D2282" s="164">
        <f>'Order Form'!$N$2</f>
        <v>0</v>
      </c>
      <c r="E2282" s="165">
        <f>'Order Form'!$O$11</f>
        <v>0</v>
      </c>
      <c r="F2282" s="165" t="str">
        <f>IF(ISBLANK('Order Form'!$O$12),"",'Order Form'!$O$12)</f>
        <v/>
      </c>
      <c r="G2282" s="165">
        <f t="shared" ca="1" si="151"/>
        <v>41493</v>
      </c>
      <c r="H2282" s="166">
        <f>'Order Form'!$O$13</f>
        <v>0</v>
      </c>
      <c r="I2282" s="169">
        <f>'Order Form'!F177</f>
        <v>11.5</v>
      </c>
      <c r="J2282" s="164">
        <f>'Order Form'!O177</f>
        <v>0</v>
      </c>
      <c r="K2282" s="164" t="str">
        <f t="shared" si="153"/>
        <v>F</v>
      </c>
      <c r="L2282" s="164">
        <f>IF('Pricing + Order Summary'!$O$13&gt;=5000,14,IF('Pricing + Order Summary'!$O$13&gt;=3500,15,IF('Pricing + Order Summary'!$O$13&gt;=2500,16,IF('Pricing + Order Summary'!$O$13&gt;=1000,23,21))))</f>
        <v>21</v>
      </c>
      <c r="M2282" s="164" t="str">
        <f t="shared" si="154"/>
        <v>SPR2014-5-0</v>
      </c>
    </row>
    <row r="2283" spans="1:13">
      <c r="A2283" s="167">
        <f>'Order Form'!A178</f>
        <v>100138</v>
      </c>
      <c r="B2283" s="167">
        <f>'Order Form'!A178</f>
        <v>100138</v>
      </c>
      <c r="C2283" s="168">
        <f t="shared" si="152"/>
        <v>100138</v>
      </c>
      <c r="D2283" s="164">
        <f>'Order Form'!$N$2</f>
        <v>0</v>
      </c>
      <c r="E2283" s="165">
        <f>'Order Form'!$O$11</f>
        <v>0</v>
      </c>
      <c r="F2283" s="165" t="str">
        <f>IF(ISBLANK('Order Form'!$O$12),"",'Order Form'!$O$12)</f>
        <v/>
      </c>
      <c r="G2283" s="165">
        <f t="shared" ca="1" si="151"/>
        <v>41493</v>
      </c>
      <c r="H2283" s="166">
        <f>'Order Form'!$O$13</f>
        <v>0</v>
      </c>
      <c r="I2283" s="169">
        <f>'Order Form'!F178</f>
        <v>11.5</v>
      </c>
      <c r="J2283" s="164">
        <f>'Order Form'!O178</f>
        <v>0</v>
      </c>
      <c r="K2283" s="164" t="str">
        <f t="shared" si="153"/>
        <v>F</v>
      </c>
      <c r="L2283" s="164">
        <f>IF('Pricing + Order Summary'!$O$13&gt;=5000,14,IF('Pricing + Order Summary'!$O$13&gt;=3500,15,IF('Pricing + Order Summary'!$O$13&gt;=2500,16,IF('Pricing + Order Summary'!$O$13&gt;=1000,23,21))))</f>
        <v>21</v>
      </c>
      <c r="M2283" s="164" t="str">
        <f t="shared" si="154"/>
        <v>SPR2014-5-0</v>
      </c>
    </row>
    <row r="2284" spans="1:13">
      <c r="A2284" s="167">
        <f>'Order Form'!A179</f>
        <v>100505</v>
      </c>
      <c r="B2284" s="167">
        <f>'Order Form'!A179</f>
        <v>100505</v>
      </c>
      <c r="C2284" s="168">
        <f t="shared" si="152"/>
        <v>100505</v>
      </c>
      <c r="D2284" s="164">
        <f>'Order Form'!$N$2</f>
        <v>0</v>
      </c>
      <c r="E2284" s="165">
        <f>'Order Form'!$O$11</f>
        <v>0</v>
      </c>
      <c r="F2284" s="165" t="str">
        <f>IF(ISBLANK('Order Form'!$O$12),"",'Order Form'!$O$12)</f>
        <v/>
      </c>
      <c r="G2284" s="165">
        <f t="shared" ca="1" si="151"/>
        <v>41493</v>
      </c>
      <c r="H2284" s="166">
        <f>'Order Form'!$O$13</f>
        <v>0</v>
      </c>
      <c r="I2284" s="169">
        <f>'Order Form'!F179</f>
        <v>11.5</v>
      </c>
      <c r="J2284" s="164">
        <f>'Order Form'!O179</f>
        <v>0</v>
      </c>
      <c r="K2284" s="164" t="str">
        <f t="shared" si="153"/>
        <v>F</v>
      </c>
      <c r="L2284" s="164">
        <f>IF('Pricing + Order Summary'!$O$13&gt;=5000,14,IF('Pricing + Order Summary'!$O$13&gt;=3500,15,IF('Pricing + Order Summary'!$O$13&gt;=2500,16,IF('Pricing + Order Summary'!$O$13&gt;=1000,23,21))))</f>
        <v>21</v>
      </c>
      <c r="M2284" s="164" t="str">
        <f t="shared" si="154"/>
        <v>SPR2014-5-0</v>
      </c>
    </row>
    <row r="2285" spans="1:13">
      <c r="A2285" s="167">
        <f>'Order Form'!A180</f>
        <v>100549</v>
      </c>
      <c r="B2285" s="167">
        <f>'Order Form'!A180</f>
        <v>100549</v>
      </c>
      <c r="C2285" s="168">
        <f t="shared" si="152"/>
        <v>100549</v>
      </c>
      <c r="D2285" s="164">
        <f>'Order Form'!$N$2</f>
        <v>0</v>
      </c>
      <c r="E2285" s="165">
        <f>'Order Form'!$O$11</f>
        <v>0</v>
      </c>
      <c r="F2285" s="165" t="str">
        <f>IF(ISBLANK('Order Form'!$O$12),"",'Order Form'!$O$12)</f>
        <v/>
      </c>
      <c r="G2285" s="165">
        <f t="shared" ca="1" si="151"/>
        <v>41493</v>
      </c>
      <c r="H2285" s="166">
        <f>'Order Form'!$O$13</f>
        <v>0</v>
      </c>
      <c r="I2285" s="169">
        <f>'Order Form'!F180</f>
        <v>11.5</v>
      </c>
      <c r="J2285" s="164">
        <f>'Order Form'!O180</f>
        <v>0</v>
      </c>
      <c r="K2285" s="164" t="str">
        <f t="shared" si="153"/>
        <v>F</v>
      </c>
      <c r="L2285" s="164">
        <f>IF('Pricing + Order Summary'!$O$13&gt;=5000,14,IF('Pricing + Order Summary'!$O$13&gt;=3500,15,IF('Pricing + Order Summary'!$O$13&gt;=2500,16,IF('Pricing + Order Summary'!$O$13&gt;=1000,23,21))))</f>
        <v>21</v>
      </c>
      <c r="M2285" s="164" t="str">
        <f t="shared" si="154"/>
        <v>SPR2014-5-0</v>
      </c>
    </row>
    <row r="2286" spans="1:13">
      <c r="A2286" s="167">
        <f>'Order Form'!A181</f>
        <v>100139</v>
      </c>
      <c r="B2286" s="167">
        <f>'Order Form'!A181</f>
        <v>100139</v>
      </c>
      <c r="C2286" s="168">
        <f t="shared" si="152"/>
        <v>100139</v>
      </c>
      <c r="D2286" s="164">
        <f>'Order Form'!$N$2</f>
        <v>0</v>
      </c>
      <c r="E2286" s="165">
        <f>'Order Form'!$O$11</f>
        <v>0</v>
      </c>
      <c r="F2286" s="165" t="str">
        <f>IF(ISBLANK('Order Form'!$O$12),"",'Order Form'!$O$12)</f>
        <v/>
      </c>
      <c r="G2286" s="165">
        <f t="shared" ca="1" si="151"/>
        <v>41493</v>
      </c>
      <c r="H2286" s="166">
        <f>'Order Form'!$O$13</f>
        <v>0</v>
      </c>
      <c r="I2286" s="169">
        <f>'Order Form'!F181</f>
        <v>11.5</v>
      </c>
      <c r="J2286" s="164">
        <f>'Order Form'!O181</f>
        <v>0</v>
      </c>
      <c r="K2286" s="164" t="str">
        <f t="shared" si="153"/>
        <v>F</v>
      </c>
      <c r="L2286" s="164">
        <f>IF('Pricing + Order Summary'!$O$13&gt;=5000,14,IF('Pricing + Order Summary'!$O$13&gt;=3500,15,IF('Pricing + Order Summary'!$O$13&gt;=2500,16,IF('Pricing + Order Summary'!$O$13&gt;=1000,23,21))))</f>
        <v>21</v>
      </c>
      <c r="M2286" s="164" t="str">
        <f t="shared" si="154"/>
        <v>SPR2014-5-0</v>
      </c>
    </row>
    <row r="2287" spans="1:13">
      <c r="A2287" s="167">
        <f>'Order Form'!A182</f>
        <v>100137</v>
      </c>
      <c r="B2287" s="167">
        <f>'Order Form'!A182</f>
        <v>100137</v>
      </c>
      <c r="C2287" s="168">
        <f t="shared" si="152"/>
        <v>100137</v>
      </c>
      <c r="D2287" s="164">
        <f>'Order Form'!$N$2</f>
        <v>0</v>
      </c>
      <c r="E2287" s="165">
        <f>'Order Form'!$O$11</f>
        <v>0</v>
      </c>
      <c r="F2287" s="165" t="str">
        <f>IF(ISBLANK('Order Form'!$O$12),"",'Order Form'!$O$12)</f>
        <v/>
      </c>
      <c r="G2287" s="165">
        <f t="shared" ca="1" si="151"/>
        <v>41493</v>
      </c>
      <c r="H2287" s="166">
        <f>'Order Form'!$O$13</f>
        <v>0</v>
      </c>
      <c r="I2287" s="169">
        <f>'Order Form'!F182</f>
        <v>11.5</v>
      </c>
      <c r="J2287" s="164">
        <f>'Order Form'!O182</f>
        <v>0</v>
      </c>
      <c r="K2287" s="164" t="str">
        <f t="shared" si="153"/>
        <v>F</v>
      </c>
      <c r="L2287" s="164">
        <f>IF('Pricing + Order Summary'!$O$13&gt;=5000,14,IF('Pricing + Order Summary'!$O$13&gt;=3500,15,IF('Pricing + Order Summary'!$O$13&gt;=2500,16,IF('Pricing + Order Summary'!$O$13&gt;=1000,23,21))))</f>
        <v>21</v>
      </c>
      <c r="M2287" s="164" t="str">
        <f t="shared" si="154"/>
        <v>SPR2014-5-0</v>
      </c>
    </row>
    <row r="2288" spans="1:13">
      <c r="A2288" s="167">
        <f>'Order Form'!A183</f>
        <v>107660</v>
      </c>
      <c r="B2288" s="167">
        <f>'Order Form'!A183</f>
        <v>107660</v>
      </c>
      <c r="C2288" s="168">
        <f t="shared" si="152"/>
        <v>107660</v>
      </c>
      <c r="D2288" s="164">
        <f>'Order Form'!$N$2</f>
        <v>0</v>
      </c>
      <c r="E2288" s="165">
        <f>'Order Form'!$O$11</f>
        <v>0</v>
      </c>
      <c r="F2288" s="165" t="str">
        <f>IF(ISBLANK('Order Form'!$O$12),"",'Order Form'!$O$12)</f>
        <v/>
      </c>
      <c r="G2288" s="165">
        <f t="shared" ca="1" si="151"/>
        <v>41493</v>
      </c>
      <c r="H2288" s="166">
        <f>'Order Form'!$O$13</f>
        <v>0</v>
      </c>
      <c r="I2288" s="169">
        <f>'Order Form'!F183</f>
        <v>14</v>
      </c>
      <c r="J2288" s="164">
        <f>'Order Form'!O183</f>
        <v>0</v>
      </c>
      <c r="K2288" s="164" t="str">
        <f t="shared" si="153"/>
        <v>F</v>
      </c>
      <c r="L2288" s="164">
        <f>IF('Pricing + Order Summary'!$O$13&gt;=5000,14,IF('Pricing + Order Summary'!$O$13&gt;=3500,15,IF('Pricing + Order Summary'!$O$13&gt;=2500,16,IF('Pricing + Order Summary'!$O$13&gt;=1000,23,21))))</f>
        <v>21</v>
      </c>
      <c r="M2288" s="164" t="str">
        <f t="shared" si="154"/>
        <v>SPR2014-5-0</v>
      </c>
    </row>
    <row r="2289" spans="1:13">
      <c r="A2289" s="167">
        <f>'Order Form'!A184</f>
        <v>100633</v>
      </c>
      <c r="B2289" s="167">
        <f>'Order Form'!A184</f>
        <v>100633</v>
      </c>
      <c r="C2289" s="168">
        <f t="shared" si="152"/>
        <v>100633</v>
      </c>
      <c r="D2289" s="164">
        <f>'Order Form'!$N$2</f>
        <v>0</v>
      </c>
      <c r="E2289" s="165">
        <f>'Order Form'!$O$11</f>
        <v>0</v>
      </c>
      <c r="F2289" s="165" t="str">
        <f>IF(ISBLANK('Order Form'!$O$12),"",'Order Form'!$O$12)</f>
        <v/>
      </c>
      <c r="G2289" s="165">
        <f t="shared" ca="1" si="151"/>
        <v>41493</v>
      </c>
      <c r="H2289" s="166">
        <f>'Order Form'!$O$13</f>
        <v>0</v>
      </c>
      <c r="I2289" s="169">
        <f>'Order Form'!F184</f>
        <v>14</v>
      </c>
      <c r="J2289" s="164">
        <f>'Order Form'!O184</f>
        <v>0</v>
      </c>
      <c r="K2289" s="164" t="str">
        <f t="shared" si="153"/>
        <v>F</v>
      </c>
      <c r="L2289" s="164">
        <f>IF('Pricing + Order Summary'!$O$13&gt;=5000,14,IF('Pricing + Order Summary'!$O$13&gt;=3500,15,IF('Pricing + Order Summary'!$O$13&gt;=2500,16,IF('Pricing + Order Summary'!$O$13&gt;=1000,23,21))))</f>
        <v>21</v>
      </c>
      <c r="M2289" s="164" t="str">
        <f t="shared" si="154"/>
        <v>SPR2014-5-0</v>
      </c>
    </row>
    <row r="2290" spans="1:13">
      <c r="A2290" s="167">
        <f>'Order Form'!A185</f>
        <v>100001</v>
      </c>
      <c r="B2290" s="167">
        <f>'Order Form'!A185</f>
        <v>100001</v>
      </c>
      <c r="C2290" s="168">
        <f t="shared" si="152"/>
        <v>100001</v>
      </c>
      <c r="D2290" s="164">
        <f>'Order Form'!$N$2</f>
        <v>0</v>
      </c>
      <c r="E2290" s="165">
        <f>'Order Form'!$O$11</f>
        <v>0</v>
      </c>
      <c r="F2290" s="165" t="str">
        <f>IF(ISBLANK('Order Form'!$O$12),"",'Order Form'!$O$12)</f>
        <v/>
      </c>
      <c r="G2290" s="165">
        <f t="shared" ca="1" si="151"/>
        <v>41493</v>
      </c>
      <c r="H2290" s="166">
        <f>'Order Form'!$O$13</f>
        <v>0</v>
      </c>
      <c r="I2290" s="169">
        <f>'Order Form'!F185</f>
        <v>13.5</v>
      </c>
      <c r="J2290" s="164">
        <f>'Order Form'!O185</f>
        <v>0</v>
      </c>
      <c r="K2290" s="164" t="str">
        <f t="shared" si="153"/>
        <v>F</v>
      </c>
      <c r="L2290" s="164">
        <f>IF('Pricing + Order Summary'!$O$13&gt;=5000,14,IF('Pricing + Order Summary'!$O$13&gt;=3500,15,IF('Pricing + Order Summary'!$O$13&gt;=2500,16,IF('Pricing + Order Summary'!$O$13&gt;=1000,23,21))))</f>
        <v>21</v>
      </c>
      <c r="M2290" s="164" t="str">
        <f t="shared" si="154"/>
        <v>SPR2014-5-0</v>
      </c>
    </row>
    <row r="2291" spans="1:13">
      <c r="A2291" s="167">
        <f>'Order Form'!A186</f>
        <v>100002</v>
      </c>
      <c r="B2291" s="167">
        <f>'Order Form'!A186</f>
        <v>100002</v>
      </c>
      <c r="C2291" s="168">
        <f t="shared" si="152"/>
        <v>100002</v>
      </c>
      <c r="D2291" s="164">
        <f>'Order Form'!$N$2</f>
        <v>0</v>
      </c>
      <c r="E2291" s="165">
        <f>'Order Form'!$O$11</f>
        <v>0</v>
      </c>
      <c r="F2291" s="165" t="str">
        <f>IF(ISBLANK('Order Form'!$O$12),"",'Order Form'!$O$12)</f>
        <v/>
      </c>
      <c r="G2291" s="165">
        <f t="shared" ca="1" si="151"/>
        <v>41493</v>
      </c>
      <c r="H2291" s="166">
        <f>'Order Form'!$O$13</f>
        <v>0</v>
      </c>
      <c r="I2291" s="169">
        <f>'Order Form'!F186</f>
        <v>13.5</v>
      </c>
      <c r="J2291" s="164">
        <f>'Order Form'!O186</f>
        <v>0</v>
      </c>
      <c r="K2291" s="164" t="str">
        <f t="shared" si="153"/>
        <v>F</v>
      </c>
      <c r="L2291" s="164">
        <f>IF('Pricing + Order Summary'!$O$13&gt;=5000,14,IF('Pricing + Order Summary'!$O$13&gt;=3500,15,IF('Pricing + Order Summary'!$O$13&gt;=2500,16,IF('Pricing + Order Summary'!$O$13&gt;=1000,23,21))))</f>
        <v>21</v>
      </c>
      <c r="M2291" s="164" t="str">
        <f t="shared" si="154"/>
        <v>SPR2014-5-0</v>
      </c>
    </row>
    <row r="2292" spans="1:13">
      <c r="A2292" s="167">
        <f>'Order Form'!A187</f>
        <v>100359</v>
      </c>
      <c r="B2292" s="167">
        <f>'Order Form'!A187</f>
        <v>100359</v>
      </c>
      <c r="C2292" s="168">
        <f t="shared" si="152"/>
        <v>100359</v>
      </c>
      <c r="D2292" s="164">
        <f>'Order Form'!$N$2</f>
        <v>0</v>
      </c>
      <c r="E2292" s="165">
        <f>'Order Form'!$O$11</f>
        <v>0</v>
      </c>
      <c r="F2292" s="165" t="str">
        <f>IF(ISBLANK('Order Form'!$O$12),"",'Order Form'!$O$12)</f>
        <v/>
      </c>
      <c r="G2292" s="165">
        <f t="shared" ca="1" si="151"/>
        <v>41493</v>
      </c>
      <c r="H2292" s="166">
        <f>'Order Form'!$O$13</f>
        <v>0</v>
      </c>
      <c r="I2292" s="169">
        <f>'Order Form'!F187</f>
        <v>13.5</v>
      </c>
      <c r="J2292" s="164">
        <f>'Order Form'!O187</f>
        <v>0</v>
      </c>
      <c r="K2292" s="164" t="str">
        <f t="shared" si="153"/>
        <v>F</v>
      </c>
      <c r="L2292" s="164">
        <f>IF('Pricing + Order Summary'!$O$13&gt;=5000,14,IF('Pricing + Order Summary'!$O$13&gt;=3500,15,IF('Pricing + Order Summary'!$O$13&gt;=2500,16,IF('Pricing + Order Summary'!$O$13&gt;=1000,23,21))))</f>
        <v>21</v>
      </c>
      <c r="M2292" s="164" t="str">
        <f t="shared" si="154"/>
        <v>SPR2014-5-0</v>
      </c>
    </row>
    <row r="2293" spans="1:13">
      <c r="A2293" s="167">
        <f>'Order Form'!A188</f>
        <v>100229</v>
      </c>
      <c r="B2293" s="167">
        <f>'Order Form'!A188</f>
        <v>100229</v>
      </c>
      <c r="C2293" s="168">
        <f t="shared" si="152"/>
        <v>100229</v>
      </c>
      <c r="D2293" s="164">
        <f>'Order Form'!$N$2</f>
        <v>0</v>
      </c>
      <c r="E2293" s="165">
        <f>'Order Form'!$O$11</f>
        <v>0</v>
      </c>
      <c r="F2293" s="165" t="str">
        <f>IF(ISBLANK('Order Form'!$O$12),"",'Order Form'!$O$12)</f>
        <v/>
      </c>
      <c r="G2293" s="165">
        <f t="shared" ca="1" si="151"/>
        <v>41493</v>
      </c>
      <c r="H2293" s="166">
        <f>'Order Form'!$O$13</f>
        <v>0</v>
      </c>
      <c r="I2293" s="169">
        <f>'Order Form'!F188</f>
        <v>13.5</v>
      </c>
      <c r="J2293" s="164">
        <f>'Order Form'!O188</f>
        <v>0</v>
      </c>
      <c r="K2293" s="164" t="str">
        <f t="shared" si="153"/>
        <v>F</v>
      </c>
      <c r="L2293" s="164">
        <f>IF('Pricing + Order Summary'!$O$13&gt;=5000,14,IF('Pricing + Order Summary'!$O$13&gt;=3500,15,IF('Pricing + Order Summary'!$O$13&gt;=2500,16,IF('Pricing + Order Summary'!$O$13&gt;=1000,23,21))))</f>
        <v>21</v>
      </c>
      <c r="M2293" s="164" t="str">
        <f t="shared" si="154"/>
        <v>SPR2014-5-0</v>
      </c>
    </row>
    <row r="2294" spans="1:13">
      <c r="A2294" s="167">
        <f>'Order Form'!A189</f>
        <v>100226</v>
      </c>
      <c r="B2294" s="167">
        <f>'Order Form'!A189</f>
        <v>100226</v>
      </c>
      <c r="C2294" s="168">
        <f t="shared" si="152"/>
        <v>100226</v>
      </c>
      <c r="D2294" s="164">
        <f>'Order Form'!$N$2</f>
        <v>0</v>
      </c>
      <c r="E2294" s="165">
        <f>'Order Form'!$O$11</f>
        <v>0</v>
      </c>
      <c r="F2294" s="165" t="str">
        <f>IF(ISBLANK('Order Form'!$O$12),"",'Order Form'!$O$12)</f>
        <v/>
      </c>
      <c r="G2294" s="165">
        <f t="shared" ca="1" si="151"/>
        <v>41493</v>
      </c>
      <c r="H2294" s="166">
        <f>'Order Form'!$O$13</f>
        <v>0</v>
      </c>
      <c r="I2294" s="169">
        <f>'Order Form'!F189</f>
        <v>13.5</v>
      </c>
      <c r="J2294" s="164">
        <f>'Order Form'!O189</f>
        <v>0</v>
      </c>
      <c r="K2294" s="164" t="str">
        <f t="shared" si="153"/>
        <v>F</v>
      </c>
      <c r="L2294" s="164">
        <f>IF('Pricing + Order Summary'!$O$13&gt;=5000,14,IF('Pricing + Order Summary'!$O$13&gt;=3500,15,IF('Pricing + Order Summary'!$O$13&gt;=2500,16,IF('Pricing + Order Summary'!$O$13&gt;=1000,23,21))))</f>
        <v>21</v>
      </c>
      <c r="M2294" s="164" t="str">
        <f t="shared" si="154"/>
        <v>SPR2014-5-0</v>
      </c>
    </row>
    <row r="2295" spans="1:13">
      <c r="A2295" s="167">
        <f>'Order Form'!A190</f>
        <v>100227</v>
      </c>
      <c r="B2295" s="167">
        <f>'Order Form'!A190</f>
        <v>100227</v>
      </c>
      <c r="C2295" s="168">
        <f t="shared" si="152"/>
        <v>100227</v>
      </c>
      <c r="D2295" s="164">
        <f>'Order Form'!$N$2</f>
        <v>0</v>
      </c>
      <c r="E2295" s="165">
        <f>'Order Form'!$O$11</f>
        <v>0</v>
      </c>
      <c r="F2295" s="165" t="str">
        <f>IF(ISBLANK('Order Form'!$O$12),"",'Order Form'!$O$12)</f>
        <v/>
      </c>
      <c r="G2295" s="165">
        <f t="shared" ca="1" si="151"/>
        <v>41493</v>
      </c>
      <c r="H2295" s="166">
        <f>'Order Form'!$O$13</f>
        <v>0</v>
      </c>
      <c r="I2295" s="169">
        <f>'Order Form'!F190</f>
        <v>13.5</v>
      </c>
      <c r="J2295" s="164">
        <f>'Order Form'!O190</f>
        <v>0</v>
      </c>
      <c r="K2295" s="164" t="str">
        <f t="shared" si="153"/>
        <v>F</v>
      </c>
      <c r="L2295" s="164">
        <f>IF('Pricing + Order Summary'!$O$13&gt;=5000,14,IF('Pricing + Order Summary'!$O$13&gt;=3500,15,IF('Pricing + Order Summary'!$O$13&gt;=2500,16,IF('Pricing + Order Summary'!$O$13&gt;=1000,23,21))))</f>
        <v>21</v>
      </c>
      <c r="M2295" s="164" t="str">
        <f t="shared" si="154"/>
        <v>SPR2014-5-0</v>
      </c>
    </row>
    <row r="2296" spans="1:13">
      <c r="A2296" s="167">
        <f>'Order Form'!A191</f>
        <v>100082</v>
      </c>
      <c r="B2296" s="167">
        <f>'Order Form'!A191</f>
        <v>100082</v>
      </c>
      <c r="C2296" s="168">
        <f t="shared" si="152"/>
        <v>100082</v>
      </c>
      <c r="D2296" s="164">
        <f>'Order Form'!$N$2</f>
        <v>0</v>
      </c>
      <c r="E2296" s="165">
        <f>'Order Form'!$O$11</f>
        <v>0</v>
      </c>
      <c r="F2296" s="165" t="str">
        <f>IF(ISBLANK('Order Form'!$O$12),"",'Order Form'!$O$12)</f>
        <v/>
      </c>
      <c r="G2296" s="165">
        <f t="shared" ca="1" si="151"/>
        <v>41493</v>
      </c>
      <c r="H2296" s="166">
        <f>'Order Form'!$O$13</f>
        <v>0</v>
      </c>
      <c r="I2296" s="169">
        <f>'Order Form'!F191</f>
        <v>6.5</v>
      </c>
      <c r="J2296" s="164">
        <f>'Order Form'!O191</f>
        <v>0</v>
      </c>
      <c r="K2296" s="164" t="str">
        <f t="shared" si="153"/>
        <v>F</v>
      </c>
      <c r="L2296" s="164">
        <f>IF('Pricing + Order Summary'!$O$13&gt;=5000,14,IF('Pricing + Order Summary'!$O$13&gt;=3500,15,IF('Pricing + Order Summary'!$O$13&gt;=2500,16,IF('Pricing + Order Summary'!$O$13&gt;=1000,23,21))))</f>
        <v>21</v>
      </c>
      <c r="M2296" s="164" t="str">
        <f t="shared" si="154"/>
        <v>SPR2014-5-0</v>
      </c>
    </row>
    <row r="2297" spans="1:13">
      <c r="A2297" s="167">
        <f>'Order Form'!A192</f>
        <v>100274</v>
      </c>
      <c r="B2297" s="167">
        <f>'Order Form'!A192</f>
        <v>100274</v>
      </c>
      <c r="C2297" s="168">
        <f t="shared" si="152"/>
        <v>100274</v>
      </c>
      <c r="D2297" s="164">
        <f>'Order Form'!$N$2</f>
        <v>0</v>
      </c>
      <c r="E2297" s="165">
        <f>'Order Form'!$O$11</f>
        <v>0</v>
      </c>
      <c r="F2297" s="165" t="str">
        <f>IF(ISBLANK('Order Form'!$O$12),"",'Order Form'!$O$12)</f>
        <v/>
      </c>
      <c r="G2297" s="165">
        <f t="shared" ca="1" si="151"/>
        <v>41493</v>
      </c>
      <c r="H2297" s="166">
        <f>'Order Form'!$O$13</f>
        <v>0</v>
      </c>
      <c r="I2297" s="169">
        <f>'Order Form'!F192</f>
        <v>6.5</v>
      </c>
      <c r="J2297" s="164">
        <f>'Order Form'!O192</f>
        <v>0</v>
      </c>
      <c r="K2297" s="164" t="str">
        <f t="shared" si="153"/>
        <v>F</v>
      </c>
      <c r="L2297" s="164">
        <f>IF('Pricing + Order Summary'!$O$13&gt;=5000,14,IF('Pricing + Order Summary'!$O$13&gt;=3500,15,IF('Pricing + Order Summary'!$O$13&gt;=2500,16,IF('Pricing + Order Summary'!$O$13&gt;=1000,23,21))))</f>
        <v>21</v>
      </c>
      <c r="M2297" s="164" t="str">
        <f t="shared" si="154"/>
        <v>SPR2014-5-0</v>
      </c>
    </row>
    <row r="2298" spans="1:13">
      <c r="A2298" s="167">
        <f>'Order Form'!A193</f>
        <v>100604</v>
      </c>
      <c r="B2298" s="167">
        <f>'Order Form'!A193</f>
        <v>100604</v>
      </c>
      <c r="C2298" s="168">
        <f t="shared" si="152"/>
        <v>100604</v>
      </c>
      <c r="D2298" s="164">
        <f>'Order Form'!$N$2</f>
        <v>0</v>
      </c>
      <c r="E2298" s="165">
        <f>'Order Form'!$O$11</f>
        <v>0</v>
      </c>
      <c r="F2298" s="165" t="str">
        <f>IF(ISBLANK('Order Form'!$O$12),"",'Order Form'!$O$12)</f>
        <v/>
      </c>
      <c r="G2298" s="165">
        <f t="shared" ca="1" si="151"/>
        <v>41493</v>
      </c>
      <c r="H2298" s="166">
        <f>'Order Form'!$O$13</f>
        <v>0</v>
      </c>
      <c r="I2298" s="169">
        <f>'Order Form'!F193</f>
        <v>6.5</v>
      </c>
      <c r="J2298" s="164">
        <f>'Order Form'!O193</f>
        <v>0</v>
      </c>
      <c r="K2298" s="164" t="str">
        <f t="shared" si="153"/>
        <v>F</v>
      </c>
      <c r="L2298" s="164">
        <f>IF('Pricing + Order Summary'!$O$13&gt;=5000,14,IF('Pricing + Order Summary'!$O$13&gt;=3500,15,IF('Pricing + Order Summary'!$O$13&gt;=2500,16,IF('Pricing + Order Summary'!$O$13&gt;=1000,23,21))))</f>
        <v>21</v>
      </c>
      <c r="M2298" s="164" t="str">
        <f t="shared" si="154"/>
        <v>SPR2014-5-0</v>
      </c>
    </row>
    <row r="2299" spans="1:13">
      <c r="A2299" s="167">
        <f>'Order Form'!A194</f>
        <v>107677</v>
      </c>
      <c r="B2299" s="167">
        <f>'Order Form'!A194</f>
        <v>107677</v>
      </c>
      <c r="C2299" s="168">
        <f t="shared" si="152"/>
        <v>107677</v>
      </c>
      <c r="D2299" s="164">
        <f>'Order Form'!$N$2</f>
        <v>0</v>
      </c>
      <c r="E2299" s="165">
        <f>'Order Form'!$O$11</f>
        <v>0</v>
      </c>
      <c r="F2299" s="165" t="str">
        <f>IF(ISBLANK('Order Form'!$O$12),"",'Order Form'!$O$12)</f>
        <v/>
      </c>
      <c r="G2299" s="165">
        <f t="shared" ca="1" si="151"/>
        <v>41493</v>
      </c>
      <c r="H2299" s="166">
        <f>'Order Form'!$O$13</f>
        <v>0</v>
      </c>
      <c r="I2299" s="169">
        <f>'Order Form'!F194</f>
        <v>6.5</v>
      </c>
      <c r="J2299" s="164">
        <f>'Order Form'!O194</f>
        <v>0</v>
      </c>
      <c r="K2299" s="164" t="str">
        <f t="shared" si="153"/>
        <v>F</v>
      </c>
      <c r="L2299" s="164">
        <f>IF('Pricing + Order Summary'!$O$13&gt;=5000,14,IF('Pricing + Order Summary'!$O$13&gt;=3500,15,IF('Pricing + Order Summary'!$O$13&gt;=2500,16,IF('Pricing + Order Summary'!$O$13&gt;=1000,23,21))))</f>
        <v>21</v>
      </c>
      <c r="M2299" s="164" t="str">
        <f t="shared" si="154"/>
        <v>SPR2014-5-0</v>
      </c>
    </row>
    <row r="2300" spans="1:13">
      <c r="A2300" s="167">
        <f>'Order Form'!A195</f>
        <v>107676</v>
      </c>
      <c r="B2300" s="167">
        <f>'Order Form'!A195</f>
        <v>107676</v>
      </c>
      <c r="C2300" s="168">
        <f t="shared" si="152"/>
        <v>107676</v>
      </c>
      <c r="D2300" s="164">
        <f>'Order Form'!$N$2</f>
        <v>0</v>
      </c>
      <c r="E2300" s="165">
        <f>'Order Form'!$O$11</f>
        <v>0</v>
      </c>
      <c r="F2300" s="165" t="str">
        <f>IF(ISBLANK('Order Form'!$O$12),"",'Order Form'!$O$12)</f>
        <v/>
      </c>
      <c r="G2300" s="165">
        <f t="shared" ca="1" si="151"/>
        <v>41493</v>
      </c>
      <c r="H2300" s="166">
        <f>'Order Form'!$O$13</f>
        <v>0</v>
      </c>
      <c r="I2300" s="169">
        <f>'Order Form'!F195</f>
        <v>6.5</v>
      </c>
      <c r="J2300" s="164">
        <f>'Order Form'!O195</f>
        <v>0</v>
      </c>
      <c r="K2300" s="164" t="str">
        <f t="shared" si="153"/>
        <v>F</v>
      </c>
      <c r="L2300" s="164">
        <f>IF('Pricing + Order Summary'!$O$13&gt;=5000,14,IF('Pricing + Order Summary'!$O$13&gt;=3500,15,IF('Pricing + Order Summary'!$O$13&gt;=2500,16,IF('Pricing + Order Summary'!$O$13&gt;=1000,23,21))))</f>
        <v>21</v>
      </c>
      <c r="M2300" s="164" t="str">
        <f t="shared" si="154"/>
        <v>SPR2014-5-0</v>
      </c>
    </row>
    <row r="2301" spans="1:13">
      <c r="A2301" s="167">
        <f>'Order Form'!A196</f>
        <v>107679</v>
      </c>
      <c r="B2301" s="167">
        <f>'Order Form'!A196</f>
        <v>107679</v>
      </c>
      <c r="C2301" s="168">
        <f t="shared" si="152"/>
        <v>107679</v>
      </c>
      <c r="D2301" s="164">
        <f>'Order Form'!$N$2</f>
        <v>0</v>
      </c>
      <c r="E2301" s="165">
        <f>'Order Form'!$O$11</f>
        <v>0</v>
      </c>
      <c r="F2301" s="165" t="str">
        <f>IF(ISBLANK('Order Form'!$O$12),"",'Order Form'!$O$12)</f>
        <v/>
      </c>
      <c r="G2301" s="165">
        <f t="shared" ca="1" si="151"/>
        <v>41493</v>
      </c>
      <c r="H2301" s="166">
        <f>'Order Form'!$O$13</f>
        <v>0</v>
      </c>
      <c r="I2301" s="169">
        <f>'Order Form'!F196</f>
        <v>6.5</v>
      </c>
      <c r="J2301" s="164">
        <f>'Order Form'!O196</f>
        <v>0</v>
      </c>
      <c r="K2301" s="164" t="str">
        <f t="shared" si="153"/>
        <v>F</v>
      </c>
      <c r="L2301" s="164">
        <f>IF('Pricing + Order Summary'!$O$13&gt;=5000,14,IF('Pricing + Order Summary'!$O$13&gt;=3500,15,IF('Pricing + Order Summary'!$O$13&gt;=2500,16,IF('Pricing + Order Summary'!$O$13&gt;=1000,23,21))))</f>
        <v>21</v>
      </c>
      <c r="M2301" s="164" t="str">
        <f t="shared" si="154"/>
        <v>SPR2014-5-0</v>
      </c>
    </row>
    <row r="2302" spans="1:13">
      <c r="A2302" s="167">
        <f>'Order Form'!A197</f>
        <v>107680</v>
      </c>
      <c r="B2302" s="167">
        <f>'Order Form'!A197</f>
        <v>107680</v>
      </c>
      <c r="C2302" s="168">
        <f t="shared" si="152"/>
        <v>107680</v>
      </c>
      <c r="D2302" s="164">
        <f>'Order Form'!$N$2</f>
        <v>0</v>
      </c>
      <c r="E2302" s="165">
        <f>'Order Form'!$O$11</f>
        <v>0</v>
      </c>
      <c r="F2302" s="165" t="str">
        <f>IF(ISBLANK('Order Form'!$O$12),"",'Order Form'!$O$12)</f>
        <v/>
      </c>
      <c r="G2302" s="165">
        <f t="shared" ca="1" si="151"/>
        <v>41493</v>
      </c>
      <c r="H2302" s="166">
        <f>'Order Form'!$O$13</f>
        <v>0</v>
      </c>
      <c r="I2302" s="169">
        <f>'Order Form'!F197</f>
        <v>6.5</v>
      </c>
      <c r="J2302" s="164">
        <f>'Order Form'!O197</f>
        <v>0</v>
      </c>
      <c r="K2302" s="164" t="str">
        <f t="shared" si="153"/>
        <v>F</v>
      </c>
      <c r="L2302" s="164">
        <f>IF('Pricing + Order Summary'!$O$13&gt;=5000,14,IF('Pricing + Order Summary'!$O$13&gt;=3500,15,IF('Pricing + Order Summary'!$O$13&gt;=2500,16,IF('Pricing + Order Summary'!$O$13&gt;=1000,23,21))))</f>
        <v>21</v>
      </c>
      <c r="M2302" s="164" t="str">
        <f t="shared" si="154"/>
        <v>SPR2014-5-0</v>
      </c>
    </row>
    <row r="2303" spans="1:13">
      <c r="A2303" s="167">
        <f>'Order Form'!A198</f>
        <v>107681</v>
      </c>
      <c r="B2303" s="167">
        <f>'Order Form'!A198</f>
        <v>107681</v>
      </c>
      <c r="C2303" s="168">
        <f t="shared" si="152"/>
        <v>107681</v>
      </c>
      <c r="D2303" s="164">
        <f>'Order Form'!$N$2</f>
        <v>0</v>
      </c>
      <c r="E2303" s="165">
        <f>'Order Form'!$O$11</f>
        <v>0</v>
      </c>
      <c r="F2303" s="165" t="str">
        <f>IF(ISBLANK('Order Form'!$O$12),"",'Order Form'!$O$12)</f>
        <v/>
      </c>
      <c r="G2303" s="165">
        <f t="shared" ca="1" si="151"/>
        <v>41493</v>
      </c>
      <c r="H2303" s="166">
        <f>'Order Form'!$O$13</f>
        <v>0</v>
      </c>
      <c r="I2303" s="169">
        <f>'Order Form'!F198</f>
        <v>6.5</v>
      </c>
      <c r="J2303" s="164">
        <f>'Order Form'!O198</f>
        <v>0</v>
      </c>
      <c r="K2303" s="164" t="str">
        <f t="shared" si="153"/>
        <v>F</v>
      </c>
      <c r="L2303" s="164">
        <f>IF('Pricing + Order Summary'!$O$13&gt;=5000,14,IF('Pricing + Order Summary'!$O$13&gt;=3500,15,IF('Pricing + Order Summary'!$O$13&gt;=2500,16,IF('Pricing + Order Summary'!$O$13&gt;=1000,23,21))))</f>
        <v>21</v>
      </c>
      <c r="M2303" s="164" t="str">
        <f t="shared" si="154"/>
        <v>SPR2014-5-0</v>
      </c>
    </row>
    <row r="2304" spans="1:13">
      <c r="A2304" s="167">
        <f>'Order Form'!A199</f>
        <v>107682</v>
      </c>
      <c r="B2304" s="167">
        <f>'Order Form'!A199</f>
        <v>107682</v>
      </c>
      <c r="C2304" s="168">
        <f t="shared" si="152"/>
        <v>107682</v>
      </c>
      <c r="D2304" s="164">
        <f>'Order Form'!$N$2</f>
        <v>0</v>
      </c>
      <c r="E2304" s="165">
        <f>'Order Form'!$O$11</f>
        <v>0</v>
      </c>
      <c r="F2304" s="165" t="str">
        <f>IF(ISBLANK('Order Form'!$O$12),"",'Order Form'!$O$12)</f>
        <v/>
      </c>
      <c r="G2304" s="165">
        <f t="shared" ca="1" si="151"/>
        <v>41493</v>
      </c>
      <c r="H2304" s="166">
        <f>'Order Form'!$O$13</f>
        <v>0</v>
      </c>
      <c r="I2304" s="169">
        <f>'Order Form'!F199</f>
        <v>6.5</v>
      </c>
      <c r="J2304" s="164">
        <f>'Order Form'!O199</f>
        <v>0</v>
      </c>
      <c r="K2304" s="164" t="str">
        <f t="shared" si="153"/>
        <v>F</v>
      </c>
      <c r="L2304" s="164">
        <f>IF('Pricing + Order Summary'!$O$13&gt;=5000,14,IF('Pricing + Order Summary'!$O$13&gt;=3500,15,IF('Pricing + Order Summary'!$O$13&gt;=2500,16,IF('Pricing + Order Summary'!$O$13&gt;=1000,23,21))))</f>
        <v>21</v>
      </c>
      <c r="M2304" s="164" t="str">
        <f t="shared" si="154"/>
        <v>SPR2014-5-0</v>
      </c>
    </row>
    <row r="2305" spans="1:13">
      <c r="A2305" s="167">
        <f>'Order Form'!A200</f>
        <v>100600</v>
      </c>
      <c r="B2305" s="167">
        <f>'Order Form'!A200</f>
        <v>100600</v>
      </c>
      <c r="C2305" s="168">
        <f t="shared" si="152"/>
        <v>100600</v>
      </c>
      <c r="D2305" s="164">
        <f>'Order Form'!$N$2</f>
        <v>0</v>
      </c>
      <c r="E2305" s="165">
        <f>'Order Form'!$O$11</f>
        <v>0</v>
      </c>
      <c r="F2305" s="165" t="str">
        <f>IF(ISBLANK('Order Form'!$O$12),"",'Order Form'!$O$12)</f>
        <v/>
      </c>
      <c r="G2305" s="165">
        <f t="shared" ca="1" si="151"/>
        <v>41493</v>
      </c>
      <c r="H2305" s="166">
        <f>'Order Form'!$O$13</f>
        <v>0</v>
      </c>
      <c r="I2305" s="169">
        <f>'Order Form'!F200</f>
        <v>6.5</v>
      </c>
      <c r="J2305" s="164">
        <f>'Order Form'!O200</f>
        <v>0</v>
      </c>
      <c r="K2305" s="164" t="str">
        <f t="shared" si="153"/>
        <v>F</v>
      </c>
      <c r="L2305" s="164">
        <f>IF('Pricing + Order Summary'!$O$13&gt;=5000,14,IF('Pricing + Order Summary'!$O$13&gt;=3500,15,IF('Pricing + Order Summary'!$O$13&gt;=2500,16,IF('Pricing + Order Summary'!$O$13&gt;=1000,23,21))))</f>
        <v>21</v>
      </c>
      <c r="M2305" s="164" t="str">
        <f t="shared" si="154"/>
        <v>SPR2014-5-0</v>
      </c>
    </row>
    <row r="2306" spans="1:13">
      <c r="A2306" s="167">
        <f>'Order Form'!A201</f>
        <v>107690</v>
      </c>
      <c r="B2306" s="167">
        <f>'Order Form'!A201</f>
        <v>107690</v>
      </c>
      <c r="C2306" s="168">
        <f t="shared" si="152"/>
        <v>107690</v>
      </c>
      <c r="D2306" s="164">
        <f>'Order Form'!$N$2</f>
        <v>0</v>
      </c>
      <c r="E2306" s="165">
        <f>'Order Form'!$O$11</f>
        <v>0</v>
      </c>
      <c r="F2306" s="165" t="str">
        <f>IF(ISBLANK('Order Form'!$O$12),"",'Order Form'!$O$12)</f>
        <v/>
      </c>
      <c r="G2306" s="165">
        <f t="shared" ref="G2306:G2369" ca="1" si="155">TODAY()</f>
        <v>41493</v>
      </c>
      <c r="H2306" s="166">
        <f>'Order Form'!$O$13</f>
        <v>0</v>
      </c>
      <c r="I2306" s="169">
        <f>'Order Form'!F201</f>
        <v>6.5</v>
      </c>
      <c r="J2306" s="164">
        <f>'Order Form'!O201</f>
        <v>0</v>
      </c>
      <c r="K2306" s="164" t="str">
        <f t="shared" si="153"/>
        <v>F</v>
      </c>
      <c r="L2306" s="164">
        <f>IF('Pricing + Order Summary'!$O$13&gt;=5000,14,IF('Pricing + Order Summary'!$O$13&gt;=3500,15,IF('Pricing + Order Summary'!$O$13&gt;=2500,16,IF('Pricing + Order Summary'!$O$13&gt;=1000,23,21))))</f>
        <v>21</v>
      </c>
      <c r="M2306" s="164" t="str">
        <f t="shared" si="154"/>
        <v>SPR2014-5-0</v>
      </c>
    </row>
    <row r="2307" spans="1:13">
      <c r="A2307" s="167">
        <f>'Order Form'!A202</f>
        <v>107691</v>
      </c>
      <c r="B2307" s="167">
        <f>'Order Form'!A202</f>
        <v>107691</v>
      </c>
      <c r="C2307" s="168">
        <f t="shared" si="152"/>
        <v>107691</v>
      </c>
      <c r="D2307" s="164">
        <f>'Order Form'!$N$2</f>
        <v>0</v>
      </c>
      <c r="E2307" s="165">
        <f>'Order Form'!$O$11</f>
        <v>0</v>
      </c>
      <c r="F2307" s="165" t="str">
        <f>IF(ISBLANK('Order Form'!$O$12),"",'Order Form'!$O$12)</f>
        <v/>
      </c>
      <c r="G2307" s="165">
        <f t="shared" ca="1" si="155"/>
        <v>41493</v>
      </c>
      <c r="H2307" s="166">
        <f>'Order Form'!$O$13</f>
        <v>0</v>
      </c>
      <c r="I2307" s="169">
        <f>'Order Form'!F202</f>
        <v>6.5</v>
      </c>
      <c r="J2307" s="164">
        <f>'Order Form'!O202</f>
        <v>0</v>
      </c>
      <c r="K2307" s="164" t="str">
        <f t="shared" si="153"/>
        <v>F</v>
      </c>
      <c r="L2307" s="164">
        <f>IF('Pricing + Order Summary'!$O$13&gt;=5000,14,IF('Pricing + Order Summary'!$O$13&gt;=3500,15,IF('Pricing + Order Summary'!$O$13&gt;=2500,16,IF('Pricing + Order Summary'!$O$13&gt;=1000,23,21))))</f>
        <v>21</v>
      </c>
      <c r="M2307" s="164" t="str">
        <f t="shared" si="154"/>
        <v>SPR2014-5-0</v>
      </c>
    </row>
    <row r="2308" spans="1:13">
      <c r="A2308" s="167">
        <f>'Order Form'!A203</f>
        <v>107685</v>
      </c>
      <c r="B2308" s="167">
        <f>'Order Form'!A203</f>
        <v>107685</v>
      </c>
      <c r="C2308" s="168">
        <f t="shared" si="152"/>
        <v>107685</v>
      </c>
      <c r="D2308" s="164">
        <f>'Order Form'!$N$2</f>
        <v>0</v>
      </c>
      <c r="E2308" s="165">
        <f>'Order Form'!$O$11</f>
        <v>0</v>
      </c>
      <c r="F2308" s="165" t="str">
        <f>IF(ISBLANK('Order Form'!$O$12),"",'Order Form'!$O$12)</f>
        <v/>
      </c>
      <c r="G2308" s="165">
        <f t="shared" ca="1" si="155"/>
        <v>41493</v>
      </c>
      <c r="H2308" s="166">
        <f>'Order Form'!$O$13</f>
        <v>0</v>
      </c>
      <c r="I2308" s="169">
        <f>'Order Form'!F203</f>
        <v>6.5</v>
      </c>
      <c r="J2308" s="164">
        <f>'Order Form'!O203</f>
        <v>0</v>
      </c>
      <c r="K2308" s="164" t="str">
        <f t="shared" si="153"/>
        <v>F</v>
      </c>
      <c r="L2308" s="164">
        <f>IF('Pricing + Order Summary'!$O$13&gt;=5000,14,IF('Pricing + Order Summary'!$O$13&gt;=3500,15,IF('Pricing + Order Summary'!$O$13&gt;=2500,16,IF('Pricing + Order Summary'!$O$13&gt;=1000,23,21))))</f>
        <v>21</v>
      </c>
      <c r="M2308" s="164" t="str">
        <f t="shared" si="154"/>
        <v>SPR2014-5-0</v>
      </c>
    </row>
    <row r="2309" spans="1:13">
      <c r="A2309" s="167">
        <f>'Order Form'!A204</f>
        <v>107686</v>
      </c>
      <c r="B2309" s="167">
        <f>'Order Form'!A204</f>
        <v>107686</v>
      </c>
      <c r="C2309" s="168">
        <f t="shared" si="152"/>
        <v>107686</v>
      </c>
      <c r="D2309" s="164">
        <f>'Order Form'!$N$2</f>
        <v>0</v>
      </c>
      <c r="E2309" s="165">
        <f>'Order Form'!$O$11</f>
        <v>0</v>
      </c>
      <c r="F2309" s="165" t="str">
        <f>IF(ISBLANK('Order Form'!$O$12),"",'Order Form'!$O$12)</f>
        <v/>
      </c>
      <c r="G2309" s="165">
        <f t="shared" ca="1" si="155"/>
        <v>41493</v>
      </c>
      <c r="H2309" s="166">
        <f>'Order Form'!$O$13</f>
        <v>0</v>
      </c>
      <c r="I2309" s="169">
        <f>'Order Form'!F204</f>
        <v>6.5</v>
      </c>
      <c r="J2309" s="164">
        <f>'Order Form'!O204</f>
        <v>0</v>
      </c>
      <c r="K2309" s="164" t="str">
        <f t="shared" si="153"/>
        <v>F</v>
      </c>
      <c r="L2309" s="164">
        <f>IF('Pricing + Order Summary'!$O$13&gt;=5000,14,IF('Pricing + Order Summary'!$O$13&gt;=3500,15,IF('Pricing + Order Summary'!$O$13&gt;=2500,16,IF('Pricing + Order Summary'!$O$13&gt;=1000,23,21))))</f>
        <v>21</v>
      </c>
      <c r="M2309" s="164" t="str">
        <f t="shared" si="154"/>
        <v>SPR2014-5-0</v>
      </c>
    </row>
    <row r="2310" spans="1:13">
      <c r="A2310" s="167">
        <f>'Order Form'!A205</f>
        <v>107687</v>
      </c>
      <c r="B2310" s="167">
        <f>'Order Form'!A205</f>
        <v>107687</v>
      </c>
      <c r="C2310" s="168">
        <f t="shared" si="152"/>
        <v>107687</v>
      </c>
      <c r="D2310" s="164">
        <f>'Order Form'!$N$2</f>
        <v>0</v>
      </c>
      <c r="E2310" s="165">
        <f>'Order Form'!$O$11</f>
        <v>0</v>
      </c>
      <c r="F2310" s="165" t="str">
        <f>IF(ISBLANK('Order Form'!$O$12),"",'Order Form'!$O$12)</f>
        <v/>
      </c>
      <c r="G2310" s="165">
        <f t="shared" ca="1" si="155"/>
        <v>41493</v>
      </c>
      <c r="H2310" s="166">
        <f>'Order Form'!$O$13</f>
        <v>0</v>
      </c>
      <c r="I2310" s="169">
        <f>'Order Form'!F205</f>
        <v>6.5</v>
      </c>
      <c r="J2310" s="164">
        <f>'Order Form'!O205</f>
        <v>0</v>
      </c>
      <c r="K2310" s="164" t="str">
        <f t="shared" si="153"/>
        <v>F</v>
      </c>
      <c r="L2310" s="164">
        <f>IF('Pricing + Order Summary'!$O$13&gt;=5000,14,IF('Pricing + Order Summary'!$O$13&gt;=3500,15,IF('Pricing + Order Summary'!$O$13&gt;=2500,16,IF('Pricing + Order Summary'!$O$13&gt;=1000,23,21))))</f>
        <v>21</v>
      </c>
      <c r="M2310" s="164" t="str">
        <f t="shared" si="154"/>
        <v>SPR2014-5-0</v>
      </c>
    </row>
    <row r="2311" spans="1:13">
      <c r="A2311" s="167">
        <f>'Order Form'!A206</f>
        <v>107688</v>
      </c>
      <c r="B2311" s="167">
        <f>'Order Form'!A206</f>
        <v>107688</v>
      </c>
      <c r="C2311" s="168">
        <f t="shared" si="152"/>
        <v>107688</v>
      </c>
      <c r="D2311" s="164">
        <f>'Order Form'!$N$2</f>
        <v>0</v>
      </c>
      <c r="E2311" s="165">
        <f>'Order Form'!$O$11</f>
        <v>0</v>
      </c>
      <c r="F2311" s="165" t="str">
        <f>IF(ISBLANK('Order Form'!$O$12),"",'Order Form'!$O$12)</f>
        <v/>
      </c>
      <c r="G2311" s="165">
        <f t="shared" ca="1" si="155"/>
        <v>41493</v>
      </c>
      <c r="H2311" s="166">
        <f>'Order Form'!$O$13</f>
        <v>0</v>
      </c>
      <c r="I2311" s="169">
        <f>'Order Form'!F206</f>
        <v>6.5</v>
      </c>
      <c r="J2311" s="164">
        <f>'Order Form'!O206</f>
        <v>0</v>
      </c>
      <c r="K2311" s="164" t="str">
        <f t="shared" si="153"/>
        <v>F</v>
      </c>
      <c r="L2311" s="164">
        <f>IF('Pricing + Order Summary'!$O$13&gt;=5000,14,IF('Pricing + Order Summary'!$O$13&gt;=3500,15,IF('Pricing + Order Summary'!$O$13&gt;=2500,16,IF('Pricing + Order Summary'!$O$13&gt;=1000,23,21))))</f>
        <v>21</v>
      </c>
      <c r="M2311" s="164" t="str">
        <f t="shared" si="154"/>
        <v>SPR2014-5-0</v>
      </c>
    </row>
    <row r="2312" spans="1:13">
      <c r="A2312" s="167">
        <f>'Order Form'!A207</f>
        <v>107689</v>
      </c>
      <c r="B2312" s="167">
        <f>'Order Form'!A207</f>
        <v>107689</v>
      </c>
      <c r="C2312" s="168">
        <f t="shared" si="152"/>
        <v>107689</v>
      </c>
      <c r="D2312" s="164">
        <f>'Order Form'!$N$2</f>
        <v>0</v>
      </c>
      <c r="E2312" s="165">
        <f>'Order Form'!$O$11</f>
        <v>0</v>
      </c>
      <c r="F2312" s="165" t="str">
        <f>IF(ISBLANK('Order Form'!$O$12),"",'Order Form'!$O$12)</f>
        <v/>
      </c>
      <c r="G2312" s="165">
        <f t="shared" ca="1" si="155"/>
        <v>41493</v>
      </c>
      <c r="H2312" s="166">
        <f>'Order Form'!$O$13</f>
        <v>0</v>
      </c>
      <c r="I2312" s="169">
        <f>'Order Form'!F207</f>
        <v>6.5</v>
      </c>
      <c r="J2312" s="164">
        <f>'Order Form'!O207</f>
        <v>0</v>
      </c>
      <c r="K2312" s="164" t="str">
        <f t="shared" si="153"/>
        <v>F</v>
      </c>
      <c r="L2312" s="164">
        <f>IF('Pricing + Order Summary'!$O$13&gt;=5000,14,IF('Pricing + Order Summary'!$O$13&gt;=3500,15,IF('Pricing + Order Summary'!$O$13&gt;=2500,16,IF('Pricing + Order Summary'!$O$13&gt;=1000,23,21))))</f>
        <v>21</v>
      </c>
      <c r="M2312" s="164" t="str">
        <f t="shared" si="154"/>
        <v>SPR2014-5-0</v>
      </c>
    </row>
    <row r="2313" spans="1:13">
      <c r="A2313" s="167">
        <f>'Order Form'!A208</f>
        <v>107678</v>
      </c>
      <c r="B2313" s="167">
        <f>'Order Form'!A208</f>
        <v>107678</v>
      </c>
      <c r="C2313" s="168">
        <f t="shared" si="152"/>
        <v>107678</v>
      </c>
      <c r="D2313" s="164">
        <f>'Order Form'!$N$2</f>
        <v>0</v>
      </c>
      <c r="E2313" s="165">
        <f>'Order Form'!$O$11</f>
        <v>0</v>
      </c>
      <c r="F2313" s="165" t="str">
        <f>IF(ISBLANK('Order Form'!$O$12),"",'Order Form'!$O$12)</f>
        <v/>
      </c>
      <c r="G2313" s="165">
        <f t="shared" ca="1" si="155"/>
        <v>41493</v>
      </c>
      <c r="H2313" s="166">
        <f>'Order Form'!$O$13</f>
        <v>0</v>
      </c>
      <c r="I2313" s="169">
        <f>'Order Form'!F208</f>
        <v>6.5</v>
      </c>
      <c r="J2313" s="164">
        <f>'Order Form'!O208</f>
        <v>0</v>
      </c>
      <c r="K2313" s="164" t="str">
        <f t="shared" si="153"/>
        <v>F</v>
      </c>
      <c r="L2313" s="164">
        <f>IF('Pricing + Order Summary'!$O$13&gt;=5000,14,IF('Pricing + Order Summary'!$O$13&gt;=3500,15,IF('Pricing + Order Summary'!$O$13&gt;=2500,16,IF('Pricing + Order Summary'!$O$13&gt;=1000,23,21))))</f>
        <v>21</v>
      </c>
      <c r="M2313" s="164" t="str">
        <f t="shared" si="154"/>
        <v>SPR2014-5-0</v>
      </c>
    </row>
    <row r="2314" spans="1:13">
      <c r="A2314" s="167">
        <f>'Order Form'!A209</f>
        <v>107683</v>
      </c>
      <c r="B2314" s="167">
        <f>'Order Form'!A209</f>
        <v>107683</v>
      </c>
      <c r="C2314" s="168">
        <f t="shared" si="152"/>
        <v>107683</v>
      </c>
      <c r="D2314" s="164">
        <f>'Order Form'!$N$2</f>
        <v>0</v>
      </c>
      <c r="E2314" s="165">
        <f>'Order Form'!$O$11</f>
        <v>0</v>
      </c>
      <c r="F2314" s="165" t="str">
        <f>IF(ISBLANK('Order Form'!$O$12),"",'Order Form'!$O$12)</f>
        <v/>
      </c>
      <c r="G2314" s="165">
        <f t="shared" ca="1" si="155"/>
        <v>41493</v>
      </c>
      <c r="H2314" s="166">
        <f>'Order Form'!$O$13</f>
        <v>0</v>
      </c>
      <c r="I2314" s="169">
        <f>'Order Form'!F209</f>
        <v>6.5</v>
      </c>
      <c r="J2314" s="164">
        <f>'Order Form'!O209</f>
        <v>0</v>
      </c>
      <c r="K2314" s="164" t="str">
        <f t="shared" si="153"/>
        <v>F</v>
      </c>
      <c r="L2314" s="164">
        <f>IF('Pricing + Order Summary'!$O$13&gt;=5000,14,IF('Pricing + Order Summary'!$O$13&gt;=3500,15,IF('Pricing + Order Summary'!$O$13&gt;=2500,16,IF('Pricing + Order Summary'!$O$13&gt;=1000,23,21))))</f>
        <v>21</v>
      </c>
      <c r="M2314" s="164" t="str">
        <f t="shared" si="154"/>
        <v>SPR2014-5-0</v>
      </c>
    </row>
    <row r="2315" spans="1:13">
      <c r="A2315" s="167">
        <f>'Order Form'!A210</f>
        <v>107684</v>
      </c>
      <c r="B2315" s="167">
        <f>'Order Form'!A210</f>
        <v>107684</v>
      </c>
      <c r="C2315" s="168">
        <f t="shared" ref="C2315:C2378" si="156">IF(B2315=0,A2315,B2315)</f>
        <v>107684</v>
      </c>
      <c r="D2315" s="164">
        <f>'Order Form'!$N$2</f>
        <v>0</v>
      </c>
      <c r="E2315" s="165">
        <f>'Order Form'!$O$11</f>
        <v>0</v>
      </c>
      <c r="F2315" s="165" t="str">
        <f>IF(ISBLANK('Order Form'!$O$12),"",'Order Form'!$O$12)</f>
        <v/>
      </c>
      <c r="G2315" s="165">
        <f t="shared" ca="1" si="155"/>
        <v>41493</v>
      </c>
      <c r="H2315" s="166">
        <f>'Order Form'!$O$13</f>
        <v>0</v>
      </c>
      <c r="I2315" s="169">
        <f>'Order Form'!F210</f>
        <v>6.5</v>
      </c>
      <c r="J2315" s="164">
        <f>'Order Form'!O210</f>
        <v>0</v>
      </c>
      <c r="K2315" s="164" t="str">
        <f t="shared" ref="K2315:K2378" si="157">IF(J2315=0,"F","T")</f>
        <v>F</v>
      </c>
      <c r="L2315" s="164">
        <f>IF('Pricing + Order Summary'!$O$13&gt;=5000,14,IF('Pricing + Order Summary'!$O$13&gt;=3500,15,IF('Pricing + Order Summary'!$O$13&gt;=2500,16,IF('Pricing + Order Summary'!$O$13&gt;=1000,23,21))))</f>
        <v>21</v>
      </c>
      <c r="M2315" s="164" t="str">
        <f t="shared" ref="M2315:M2378" si="158">"SPR2014"&amp;"-5-"&amp;D2315</f>
        <v>SPR2014-5-0</v>
      </c>
    </row>
    <row r="2316" spans="1:13">
      <c r="A2316" s="167">
        <f>'Order Form'!A211</f>
        <v>100611</v>
      </c>
      <c r="B2316" s="167">
        <f>'Order Form'!A211</f>
        <v>100611</v>
      </c>
      <c r="C2316" s="168">
        <f t="shared" si="156"/>
        <v>100611</v>
      </c>
      <c r="D2316" s="164">
        <f>'Order Form'!$N$2</f>
        <v>0</v>
      </c>
      <c r="E2316" s="165">
        <f>'Order Form'!$O$11</f>
        <v>0</v>
      </c>
      <c r="F2316" s="165" t="str">
        <f>IF(ISBLANK('Order Form'!$O$12),"",'Order Form'!$O$12)</f>
        <v/>
      </c>
      <c r="G2316" s="165">
        <f t="shared" ca="1" si="155"/>
        <v>41493</v>
      </c>
      <c r="H2316" s="166">
        <f>'Order Form'!$O$13</f>
        <v>0</v>
      </c>
      <c r="I2316" s="169">
        <f>'Order Form'!F211</f>
        <v>6.5</v>
      </c>
      <c r="J2316" s="164">
        <f>'Order Form'!O211</f>
        <v>0</v>
      </c>
      <c r="K2316" s="164" t="str">
        <f t="shared" si="157"/>
        <v>F</v>
      </c>
      <c r="L2316" s="164">
        <f>IF('Pricing + Order Summary'!$O$13&gt;=5000,14,IF('Pricing + Order Summary'!$O$13&gt;=3500,15,IF('Pricing + Order Summary'!$O$13&gt;=2500,16,IF('Pricing + Order Summary'!$O$13&gt;=1000,23,21))))</f>
        <v>21</v>
      </c>
      <c r="M2316" s="164" t="str">
        <f t="shared" si="158"/>
        <v>SPR2014-5-0</v>
      </c>
    </row>
    <row r="2317" spans="1:13">
      <c r="A2317" s="167">
        <f>'Order Form'!A212</f>
        <v>100244</v>
      </c>
      <c r="B2317" s="167">
        <f>'Order Form'!A212</f>
        <v>100244</v>
      </c>
      <c r="C2317" s="168">
        <f t="shared" si="156"/>
        <v>100244</v>
      </c>
      <c r="D2317" s="164">
        <f>'Order Form'!$N$2</f>
        <v>0</v>
      </c>
      <c r="E2317" s="165">
        <f>'Order Form'!$O$11</f>
        <v>0</v>
      </c>
      <c r="F2317" s="165" t="str">
        <f>IF(ISBLANK('Order Form'!$O$12),"",'Order Form'!$O$12)</f>
        <v/>
      </c>
      <c r="G2317" s="165">
        <f t="shared" ca="1" si="155"/>
        <v>41493</v>
      </c>
      <c r="H2317" s="166">
        <f>'Order Form'!$O$13</f>
        <v>0</v>
      </c>
      <c r="I2317" s="169">
        <f>'Order Form'!F212</f>
        <v>6.5</v>
      </c>
      <c r="J2317" s="164">
        <f>'Order Form'!O212</f>
        <v>0</v>
      </c>
      <c r="K2317" s="164" t="str">
        <f t="shared" si="157"/>
        <v>F</v>
      </c>
      <c r="L2317" s="164">
        <f>IF('Pricing + Order Summary'!$O$13&gt;=5000,14,IF('Pricing + Order Summary'!$O$13&gt;=3500,15,IF('Pricing + Order Summary'!$O$13&gt;=2500,16,IF('Pricing + Order Summary'!$O$13&gt;=1000,23,21))))</f>
        <v>21</v>
      </c>
      <c r="M2317" s="164" t="str">
        <f t="shared" si="158"/>
        <v>SPR2014-5-0</v>
      </c>
    </row>
    <row r="2318" spans="1:13">
      <c r="A2318" s="167">
        <f>'Order Form'!A213</f>
        <v>100245</v>
      </c>
      <c r="B2318" s="167">
        <f>'Order Form'!A213</f>
        <v>100245</v>
      </c>
      <c r="C2318" s="168">
        <f t="shared" si="156"/>
        <v>100245</v>
      </c>
      <c r="D2318" s="164">
        <f>'Order Form'!$N$2</f>
        <v>0</v>
      </c>
      <c r="E2318" s="165">
        <f>'Order Form'!$O$11</f>
        <v>0</v>
      </c>
      <c r="F2318" s="165" t="str">
        <f>IF(ISBLANK('Order Form'!$O$12),"",'Order Form'!$O$12)</f>
        <v/>
      </c>
      <c r="G2318" s="165">
        <f t="shared" ca="1" si="155"/>
        <v>41493</v>
      </c>
      <c r="H2318" s="166">
        <f>'Order Form'!$O$13</f>
        <v>0</v>
      </c>
      <c r="I2318" s="169">
        <f>'Order Form'!F213</f>
        <v>6.5</v>
      </c>
      <c r="J2318" s="164">
        <f>'Order Form'!O213</f>
        <v>0</v>
      </c>
      <c r="K2318" s="164" t="str">
        <f t="shared" si="157"/>
        <v>F</v>
      </c>
      <c r="L2318" s="164">
        <f>IF('Pricing + Order Summary'!$O$13&gt;=5000,14,IF('Pricing + Order Summary'!$O$13&gt;=3500,15,IF('Pricing + Order Summary'!$O$13&gt;=2500,16,IF('Pricing + Order Summary'!$O$13&gt;=1000,23,21))))</f>
        <v>21</v>
      </c>
      <c r="M2318" s="164" t="str">
        <f t="shared" si="158"/>
        <v>SPR2014-5-0</v>
      </c>
    </row>
    <row r="2319" spans="1:13">
      <c r="A2319" s="167">
        <f>'Order Form'!A214</f>
        <v>100246</v>
      </c>
      <c r="B2319" s="167">
        <f>'Order Form'!A214</f>
        <v>100246</v>
      </c>
      <c r="C2319" s="168">
        <f t="shared" si="156"/>
        <v>100246</v>
      </c>
      <c r="D2319" s="164">
        <f>'Order Form'!$N$2</f>
        <v>0</v>
      </c>
      <c r="E2319" s="165">
        <f>'Order Form'!$O$11</f>
        <v>0</v>
      </c>
      <c r="F2319" s="165" t="str">
        <f>IF(ISBLANK('Order Form'!$O$12),"",'Order Form'!$O$12)</f>
        <v/>
      </c>
      <c r="G2319" s="165">
        <f t="shared" ca="1" si="155"/>
        <v>41493</v>
      </c>
      <c r="H2319" s="166">
        <f>'Order Form'!$O$13</f>
        <v>0</v>
      </c>
      <c r="I2319" s="169">
        <f>'Order Form'!F214</f>
        <v>6.5</v>
      </c>
      <c r="J2319" s="164">
        <f>'Order Form'!O214</f>
        <v>0</v>
      </c>
      <c r="K2319" s="164" t="str">
        <f t="shared" si="157"/>
        <v>F</v>
      </c>
      <c r="L2319" s="164">
        <f>IF('Pricing + Order Summary'!$O$13&gt;=5000,14,IF('Pricing + Order Summary'!$O$13&gt;=3500,15,IF('Pricing + Order Summary'!$O$13&gt;=2500,16,IF('Pricing + Order Summary'!$O$13&gt;=1000,23,21))))</f>
        <v>21</v>
      </c>
      <c r="M2319" s="164" t="str">
        <f t="shared" si="158"/>
        <v>SPR2014-5-0</v>
      </c>
    </row>
    <row r="2320" spans="1:13">
      <c r="A2320" s="167">
        <f>'Order Form'!A215</f>
        <v>100223</v>
      </c>
      <c r="B2320" s="167">
        <f>'Order Form'!A215</f>
        <v>100223</v>
      </c>
      <c r="C2320" s="168">
        <f t="shared" si="156"/>
        <v>100223</v>
      </c>
      <c r="D2320" s="164">
        <f>'Order Form'!$N$2</f>
        <v>0</v>
      </c>
      <c r="E2320" s="165">
        <f>'Order Form'!$O$11</f>
        <v>0</v>
      </c>
      <c r="F2320" s="165" t="str">
        <f>IF(ISBLANK('Order Form'!$O$12),"",'Order Form'!$O$12)</f>
        <v/>
      </c>
      <c r="G2320" s="165">
        <f t="shared" ca="1" si="155"/>
        <v>41493</v>
      </c>
      <c r="H2320" s="166">
        <f>'Order Form'!$O$13</f>
        <v>0</v>
      </c>
      <c r="I2320" s="169">
        <f>'Order Form'!F215</f>
        <v>6.5</v>
      </c>
      <c r="J2320" s="164">
        <f>'Order Form'!O215</f>
        <v>0</v>
      </c>
      <c r="K2320" s="164" t="str">
        <f t="shared" si="157"/>
        <v>F</v>
      </c>
      <c r="L2320" s="164">
        <f>IF('Pricing + Order Summary'!$O$13&gt;=5000,14,IF('Pricing + Order Summary'!$O$13&gt;=3500,15,IF('Pricing + Order Summary'!$O$13&gt;=2500,16,IF('Pricing + Order Summary'!$O$13&gt;=1000,23,21))))</f>
        <v>21</v>
      </c>
      <c r="M2320" s="164" t="str">
        <f t="shared" si="158"/>
        <v>SPR2014-5-0</v>
      </c>
    </row>
    <row r="2321" spans="1:13">
      <c r="A2321" s="167">
        <f>'Order Form'!A216</f>
        <v>100224</v>
      </c>
      <c r="B2321" s="167">
        <f>'Order Form'!A216</f>
        <v>100224</v>
      </c>
      <c r="C2321" s="168">
        <f t="shared" si="156"/>
        <v>100224</v>
      </c>
      <c r="D2321" s="164">
        <f>'Order Form'!$N$2</f>
        <v>0</v>
      </c>
      <c r="E2321" s="165">
        <f>'Order Form'!$O$11</f>
        <v>0</v>
      </c>
      <c r="F2321" s="165" t="str">
        <f>IF(ISBLANK('Order Form'!$O$12),"",'Order Form'!$O$12)</f>
        <v/>
      </c>
      <c r="G2321" s="165">
        <f t="shared" ca="1" si="155"/>
        <v>41493</v>
      </c>
      <c r="H2321" s="166">
        <f>'Order Form'!$O$13</f>
        <v>0</v>
      </c>
      <c r="I2321" s="169">
        <f>'Order Form'!F216</f>
        <v>6.5</v>
      </c>
      <c r="J2321" s="164">
        <f>'Order Form'!O216</f>
        <v>0</v>
      </c>
      <c r="K2321" s="164" t="str">
        <f t="shared" si="157"/>
        <v>F</v>
      </c>
      <c r="L2321" s="164">
        <f>IF('Pricing + Order Summary'!$O$13&gt;=5000,14,IF('Pricing + Order Summary'!$O$13&gt;=3500,15,IF('Pricing + Order Summary'!$O$13&gt;=2500,16,IF('Pricing + Order Summary'!$O$13&gt;=1000,23,21))))</f>
        <v>21</v>
      </c>
      <c r="M2321" s="164" t="str">
        <f t="shared" si="158"/>
        <v>SPR2014-5-0</v>
      </c>
    </row>
    <row r="2322" spans="1:13">
      <c r="A2322" s="167">
        <f>'Order Form'!A217</f>
        <v>100225</v>
      </c>
      <c r="B2322" s="167">
        <f>'Order Form'!A217</f>
        <v>100225</v>
      </c>
      <c r="C2322" s="168">
        <f t="shared" si="156"/>
        <v>100225</v>
      </c>
      <c r="D2322" s="164">
        <f>'Order Form'!$N$2</f>
        <v>0</v>
      </c>
      <c r="E2322" s="165">
        <f>'Order Form'!$O$11</f>
        <v>0</v>
      </c>
      <c r="F2322" s="165" t="str">
        <f>IF(ISBLANK('Order Form'!$O$12),"",'Order Form'!$O$12)</f>
        <v/>
      </c>
      <c r="G2322" s="165">
        <f t="shared" ca="1" si="155"/>
        <v>41493</v>
      </c>
      <c r="H2322" s="166">
        <f>'Order Form'!$O$13</f>
        <v>0</v>
      </c>
      <c r="I2322" s="169">
        <f>'Order Form'!F217</f>
        <v>6.5</v>
      </c>
      <c r="J2322" s="164">
        <f>'Order Form'!O217</f>
        <v>0</v>
      </c>
      <c r="K2322" s="164" t="str">
        <f t="shared" si="157"/>
        <v>F</v>
      </c>
      <c r="L2322" s="164">
        <f>IF('Pricing + Order Summary'!$O$13&gt;=5000,14,IF('Pricing + Order Summary'!$O$13&gt;=3500,15,IF('Pricing + Order Summary'!$O$13&gt;=2500,16,IF('Pricing + Order Summary'!$O$13&gt;=1000,23,21))))</f>
        <v>21</v>
      </c>
      <c r="M2322" s="164" t="str">
        <f t="shared" si="158"/>
        <v>SPR2014-5-0</v>
      </c>
    </row>
    <row r="2323" spans="1:13">
      <c r="A2323" s="167">
        <f>'Order Form'!A218</f>
        <v>100610</v>
      </c>
      <c r="B2323" s="167">
        <f>'Order Form'!A218</f>
        <v>100610</v>
      </c>
      <c r="C2323" s="168">
        <f t="shared" si="156"/>
        <v>100610</v>
      </c>
      <c r="D2323" s="164">
        <f>'Order Form'!$N$2</f>
        <v>0</v>
      </c>
      <c r="E2323" s="165">
        <f>'Order Form'!$O$11</f>
        <v>0</v>
      </c>
      <c r="F2323" s="165" t="str">
        <f>IF(ISBLANK('Order Form'!$O$12),"",'Order Form'!$O$12)</f>
        <v/>
      </c>
      <c r="G2323" s="165">
        <f t="shared" ca="1" si="155"/>
        <v>41493</v>
      </c>
      <c r="H2323" s="166">
        <f>'Order Form'!$O$13</f>
        <v>0</v>
      </c>
      <c r="I2323" s="169">
        <f>'Order Form'!F218</f>
        <v>6.5</v>
      </c>
      <c r="J2323" s="164">
        <f>'Order Form'!O218</f>
        <v>0</v>
      </c>
      <c r="K2323" s="164" t="str">
        <f t="shared" si="157"/>
        <v>F</v>
      </c>
      <c r="L2323" s="164">
        <f>IF('Pricing + Order Summary'!$O$13&gt;=5000,14,IF('Pricing + Order Summary'!$O$13&gt;=3500,15,IF('Pricing + Order Summary'!$O$13&gt;=2500,16,IF('Pricing + Order Summary'!$O$13&gt;=1000,23,21))))</f>
        <v>21</v>
      </c>
      <c r="M2323" s="164" t="str">
        <f t="shared" si="158"/>
        <v>SPR2014-5-0</v>
      </c>
    </row>
    <row r="2324" spans="1:13">
      <c r="A2324" s="167">
        <f>'Order Form'!A219</f>
        <v>100601</v>
      </c>
      <c r="B2324" s="167">
        <f>'Order Form'!A219</f>
        <v>100601</v>
      </c>
      <c r="C2324" s="168">
        <f t="shared" si="156"/>
        <v>100601</v>
      </c>
      <c r="D2324" s="164">
        <f>'Order Form'!$N$2</f>
        <v>0</v>
      </c>
      <c r="E2324" s="165">
        <f>'Order Form'!$O$11</f>
        <v>0</v>
      </c>
      <c r="F2324" s="165" t="str">
        <f>IF(ISBLANK('Order Form'!$O$12),"",'Order Form'!$O$12)</f>
        <v/>
      </c>
      <c r="G2324" s="165">
        <f t="shared" ca="1" si="155"/>
        <v>41493</v>
      </c>
      <c r="H2324" s="166">
        <f>'Order Form'!$O$13</f>
        <v>0</v>
      </c>
      <c r="I2324" s="169">
        <f>'Order Form'!F219</f>
        <v>6.5</v>
      </c>
      <c r="J2324" s="164">
        <f>'Order Form'!O219</f>
        <v>0</v>
      </c>
      <c r="K2324" s="164" t="str">
        <f t="shared" si="157"/>
        <v>F</v>
      </c>
      <c r="L2324" s="164">
        <f>IF('Pricing + Order Summary'!$O$13&gt;=5000,14,IF('Pricing + Order Summary'!$O$13&gt;=3500,15,IF('Pricing + Order Summary'!$O$13&gt;=2500,16,IF('Pricing + Order Summary'!$O$13&gt;=1000,23,21))))</f>
        <v>21</v>
      </c>
      <c r="M2324" s="164" t="str">
        <f t="shared" si="158"/>
        <v>SPR2014-5-0</v>
      </c>
    </row>
    <row r="2325" spans="1:13">
      <c r="A2325" s="167">
        <f>'Order Form'!A220</f>
        <v>100609</v>
      </c>
      <c r="B2325" s="167">
        <f>'Order Form'!A220</f>
        <v>100609</v>
      </c>
      <c r="C2325" s="168">
        <f t="shared" si="156"/>
        <v>100609</v>
      </c>
      <c r="D2325" s="164">
        <f>'Order Form'!$N$2</f>
        <v>0</v>
      </c>
      <c r="E2325" s="165">
        <f>'Order Form'!$O$11</f>
        <v>0</v>
      </c>
      <c r="F2325" s="165" t="str">
        <f>IF(ISBLANK('Order Form'!$O$12),"",'Order Form'!$O$12)</f>
        <v/>
      </c>
      <c r="G2325" s="165">
        <f t="shared" ca="1" si="155"/>
        <v>41493</v>
      </c>
      <c r="H2325" s="166">
        <f>'Order Form'!$O$13</f>
        <v>0</v>
      </c>
      <c r="I2325" s="169">
        <f>'Order Form'!F220</f>
        <v>6.5</v>
      </c>
      <c r="J2325" s="164">
        <f>'Order Form'!O220</f>
        <v>0</v>
      </c>
      <c r="K2325" s="164" t="str">
        <f t="shared" si="157"/>
        <v>F</v>
      </c>
      <c r="L2325" s="164">
        <f>IF('Pricing + Order Summary'!$O$13&gt;=5000,14,IF('Pricing + Order Summary'!$O$13&gt;=3500,15,IF('Pricing + Order Summary'!$O$13&gt;=2500,16,IF('Pricing + Order Summary'!$O$13&gt;=1000,23,21))))</f>
        <v>21</v>
      </c>
      <c r="M2325" s="164" t="str">
        <f t="shared" si="158"/>
        <v>SPR2014-5-0</v>
      </c>
    </row>
    <row r="2326" spans="1:13">
      <c r="A2326" s="167">
        <f>'Order Form'!A221</f>
        <v>100605</v>
      </c>
      <c r="B2326" s="167">
        <f>'Order Form'!A221</f>
        <v>100605</v>
      </c>
      <c r="C2326" s="168">
        <f t="shared" si="156"/>
        <v>100605</v>
      </c>
      <c r="D2326" s="164">
        <f>'Order Form'!$N$2</f>
        <v>0</v>
      </c>
      <c r="E2326" s="165">
        <f>'Order Form'!$O$11</f>
        <v>0</v>
      </c>
      <c r="F2326" s="165" t="str">
        <f>IF(ISBLANK('Order Form'!$O$12),"",'Order Form'!$O$12)</f>
        <v/>
      </c>
      <c r="G2326" s="165">
        <f t="shared" ca="1" si="155"/>
        <v>41493</v>
      </c>
      <c r="H2326" s="166">
        <f>'Order Form'!$O$13</f>
        <v>0</v>
      </c>
      <c r="I2326" s="169">
        <f>'Order Form'!F221</f>
        <v>6.5</v>
      </c>
      <c r="J2326" s="164">
        <f>'Order Form'!O221</f>
        <v>0</v>
      </c>
      <c r="K2326" s="164" t="str">
        <f t="shared" si="157"/>
        <v>F</v>
      </c>
      <c r="L2326" s="164">
        <f>IF('Pricing + Order Summary'!$O$13&gt;=5000,14,IF('Pricing + Order Summary'!$O$13&gt;=3500,15,IF('Pricing + Order Summary'!$O$13&gt;=2500,16,IF('Pricing + Order Summary'!$O$13&gt;=1000,23,21))))</f>
        <v>21</v>
      </c>
      <c r="M2326" s="164" t="str">
        <f t="shared" si="158"/>
        <v>SPR2014-5-0</v>
      </c>
    </row>
    <row r="2327" spans="1:13">
      <c r="A2327" s="167">
        <f>'Order Form'!A222</f>
        <v>100602</v>
      </c>
      <c r="B2327" s="167">
        <f>'Order Form'!A222</f>
        <v>100602</v>
      </c>
      <c r="C2327" s="168">
        <f t="shared" si="156"/>
        <v>100602</v>
      </c>
      <c r="D2327" s="164">
        <f>'Order Form'!$N$2</f>
        <v>0</v>
      </c>
      <c r="E2327" s="165">
        <f>'Order Form'!$O$11</f>
        <v>0</v>
      </c>
      <c r="F2327" s="165" t="str">
        <f>IF(ISBLANK('Order Form'!$O$12),"",'Order Form'!$O$12)</f>
        <v/>
      </c>
      <c r="G2327" s="165">
        <f t="shared" ca="1" si="155"/>
        <v>41493</v>
      </c>
      <c r="H2327" s="166">
        <f>'Order Form'!$O$13</f>
        <v>0</v>
      </c>
      <c r="I2327" s="169">
        <f>'Order Form'!F222</f>
        <v>6.5</v>
      </c>
      <c r="J2327" s="164">
        <f>'Order Form'!O222</f>
        <v>0</v>
      </c>
      <c r="K2327" s="164" t="str">
        <f t="shared" si="157"/>
        <v>F</v>
      </c>
      <c r="L2327" s="164">
        <f>IF('Pricing + Order Summary'!$O$13&gt;=5000,14,IF('Pricing + Order Summary'!$O$13&gt;=3500,15,IF('Pricing + Order Summary'!$O$13&gt;=2500,16,IF('Pricing + Order Summary'!$O$13&gt;=1000,23,21))))</f>
        <v>21</v>
      </c>
      <c r="M2327" s="164" t="str">
        <f t="shared" si="158"/>
        <v>SPR2014-5-0</v>
      </c>
    </row>
    <row r="2328" spans="1:13">
      <c r="A2328" s="167">
        <f>'Order Form'!A223</f>
        <v>100084</v>
      </c>
      <c r="B2328" s="167">
        <f>'Order Form'!A223</f>
        <v>100084</v>
      </c>
      <c r="C2328" s="168">
        <f t="shared" si="156"/>
        <v>100084</v>
      </c>
      <c r="D2328" s="164">
        <f>'Order Form'!$N$2</f>
        <v>0</v>
      </c>
      <c r="E2328" s="165">
        <f>'Order Form'!$O$11</f>
        <v>0</v>
      </c>
      <c r="F2328" s="165" t="str">
        <f>IF(ISBLANK('Order Form'!$O$12),"",'Order Form'!$O$12)</f>
        <v/>
      </c>
      <c r="G2328" s="165">
        <f t="shared" ca="1" si="155"/>
        <v>41493</v>
      </c>
      <c r="H2328" s="166">
        <f>'Order Form'!$O$13</f>
        <v>0</v>
      </c>
      <c r="I2328" s="169">
        <f>'Order Form'!F223</f>
        <v>6.5</v>
      </c>
      <c r="J2328" s="164">
        <f>'Order Form'!O223</f>
        <v>0</v>
      </c>
      <c r="K2328" s="164" t="str">
        <f t="shared" si="157"/>
        <v>F</v>
      </c>
      <c r="L2328" s="164">
        <f>IF('Pricing + Order Summary'!$O$13&gt;=5000,14,IF('Pricing + Order Summary'!$O$13&gt;=3500,15,IF('Pricing + Order Summary'!$O$13&gt;=2500,16,IF('Pricing + Order Summary'!$O$13&gt;=1000,23,21))))</f>
        <v>21</v>
      </c>
      <c r="M2328" s="164" t="str">
        <f t="shared" si="158"/>
        <v>SPR2014-5-0</v>
      </c>
    </row>
    <row r="2329" spans="1:13">
      <c r="A2329" s="167">
        <f>'Order Form'!A224</f>
        <v>100108</v>
      </c>
      <c r="B2329" s="167">
        <f>'Order Form'!A224</f>
        <v>100108</v>
      </c>
      <c r="C2329" s="168">
        <f t="shared" si="156"/>
        <v>100108</v>
      </c>
      <c r="D2329" s="164">
        <f>'Order Form'!$N$2</f>
        <v>0</v>
      </c>
      <c r="E2329" s="165">
        <f>'Order Form'!$O$11</f>
        <v>0</v>
      </c>
      <c r="F2329" s="165" t="str">
        <f>IF(ISBLANK('Order Form'!$O$12),"",'Order Form'!$O$12)</f>
        <v/>
      </c>
      <c r="G2329" s="165">
        <f t="shared" ca="1" si="155"/>
        <v>41493</v>
      </c>
      <c r="H2329" s="166">
        <f>'Order Form'!$O$13</f>
        <v>0</v>
      </c>
      <c r="I2329" s="169">
        <f>'Order Form'!F224</f>
        <v>6.5</v>
      </c>
      <c r="J2329" s="164">
        <f>'Order Form'!O224</f>
        <v>0</v>
      </c>
      <c r="K2329" s="164" t="str">
        <f t="shared" si="157"/>
        <v>F</v>
      </c>
      <c r="L2329" s="164">
        <f>IF('Pricing + Order Summary'!$O$13&gt;=5000,14,IF('Pricing + Order Summary'!$O$13&gt;=3500,15,IF('Pricing + Order Summary'!$O$13&gt;=2500,16,IF('Pricing + Order Summary'!$O$13&gt;=1000,23,21))))</f>
        <v>21</v>
      </c>
      <c r="M2329" s="164" t="str">
        <f t="shared" si="158"/>
        <v>SPR2014-5-0</v>
      </c>
    </row>
    <row r="2330" spans="1:13">
      <c r="A2330" s="167">
        <f>'Order Form'!A225</f>
        <v>100096</v>
      </c>
      <c r="B2330" s="167">
        <f>'Order Form'!A225</f>
        <v>100096</v>
      </c>
      <c r="C2330" s="168">
        <f t="shared" si="156"/>
        <v>100096</v>
      </c>
      <c r="D2330" s="164">
        <f>'Order Form'!$N$2</f>
        <v>0</v>
      </c>
      <c r="E2330" s="165">
        <f>'Order Form'!$O$11</f>
        <v>0</v>
      </c>
      <c r="F2330" s="165" t="str">
        <f>IF(ISBLANK('Order Form'!$O$12),"",'Order Form'!$O$12)</f>
        <v/>
      </c>
      <c r="G2330" s="165">
        <f t="shared" ca="1" si="155"/>
        <v>41493</v>
      </c>
      <c r="H2330" s="166">
        <f>'Order Form'!$O$13</f>
        <v>0</v>
      </c>
      <c r="I2330" s="169">
        <f>'Order Form'!F225</f>
        <v>6.5</v>
      </c>
      <c r="J2330" s="164">
        <f>'Order Form'!O225</f>
        <v>0</v>
      </c>
      <c r="K2330" s="164" t="str">
        <f t="shared" si="157"/>
        <v>F</v>
      </c>
      <c r="L2330" s="164">
        <f>IF('Pricing + Order Summary'!$O$13&gt;=5000,14,IF('Pricing + Order Summary'!$O$13&gt;=3500,15,IF('Pricing + Order Summary'!$O$13&gt;=2500,16,IF('Pricing + Order Summary'!$O$13&gt;=1000,23,21))))</f>
        <v>21</v>
      </c>
      <c r="M2330" s="164" t="str">
        <f t="shared" si="158"/>
        <v>SPR2014-5-0</v>
      </c>
    </row>
    <row r="2331" spans="1:13">
      <c r="A2331" s="167">
        <f>'Order Form'!A226</f>
        <v>100603</v>
      </c>
      <c r="B2331" s="167">
        <f>'Order Form'!A226</f>
        <v>100603</v>
      </c>
      <c r="C2331" s="168">
        <f t="shared" si="156"/>
        <v>100603</v>
      </c>
      <c r="D2331" s="164">
        <f>'Order Form'!$N$2</f>
        <v>0</v>
      </c>
      <c r="E2331" s="165">
        <f>'Order Form'!$O$11</f>
        <v>0</v>
      </c>
      <c r="F2331" s="165" t="str">
        <f>IF(ISBLANK('Order Form'!$O$12),"",'Order Form'!$O$12)</f>
        <v/>
      </c>
      <c r="G2331" s="165">
        <f t="shared" ca="1" si="155"/>
        <v>41493</v>
      </c>
      <c r="H2331" s="166">
        <f>'Order Form'!$O$13</f>
        <v>0</v>
      </c>
      <c r="I2331" s="169">
        <f>'Order Form'!F226</f>
        <v>6.5</v>
      </c>
      <c r="J2331" s="164">
        <f>'Order Form'!O226</f>
        <v>0</v>
      </c>
      <c r="K2331" s="164" t="str">
        <f t="shared" si="157"/>
        <v>F</v>
      </c>
      <c r="L2331" s="164">
        <f>IF('Pricing + Order Summary'!$O$13&gt;=5000,14,IF('Pricing + Order Summary'!$O$13&gt;=3500,15,IF('Pricing + Order Summary'!$O$13&gt;=2500,16,IF('Pricing + Order Summary'!$O$13&gt;=1000,23,21))))</f>
        <v>21</v>
      </c>
      <c r="M2331" s="164" t="str">
        <f t="shared" si="158"/>
        <v>SPR2014-5-0</v>
      </c>
    </row>
    <row r="2332" spans="1:13">
      <c r="A2332" s="167">
        <f>'Order Form'!A227</f>
        <v>100037</v>
      </c>
      <c r="B2332" s="167">
        <f>'Order Form'!A227</f>
        <v>100037</v>
      </c>
      <c r="C2332" s="168">
        <f t="shared" si="156"/>
        <v>100037</v>
      </c>
      <c r="D2332" s="164">
        <f>'Order Form'!$N$2</f>
        <v>0</v>
      </c>
      <c r="E2332" s="165">
        <f>'Order Form'!$O$11</f>
        <v>0</v>
      </c>
      <c r="F2332" s="165" t="str">
        <f>IF(ISBLANK('Order Form'!$O$12),"",'Order Form'!$O$12)</f>
        <v/>
      </c>
      <c r="G2332" s="165">
        <f t="shared" ca="1" si="155"/>
        <v>41493</v>
      </c>
      <c r="H2332" s="166">
        <f>'Order Form'!$O$13</f>
        <v>0</v>
      </c>
      <c r="I2332" s="169">
        <f>'Order Form'!F227</f>
        <v>7.5</v>
      </c>
      <c r="J2332" s="164">
        <f>'Order Form'!O227</f>
        <v>0</v>
      </c>
      <c r="K2332" s="164" t="str">
        <f t="shared" si="157"/>
        <v>F</v>
      </c>
      <c r="L2332" s="164">
        <f>IF('Pricing + Order Summary'!$O$13&gt;=5000,14,IF('Pricing + Order Summary'!$O$13&gt;=3500,15,IF('Pricing + Order Summary'!$O$13&gt;=2500,16,IF('Pricing + Order Summary'!$O$13&gt;=1000,23,21))))</f>
        <v>21</v>
      </c>
      <c r="M2332" s="164" t="str">
        <f t="shared" si="158"/>
        <v>SPR2014-5-0</v>
      </c>
    </row>
    <row r="2333" spans="1:13">
      <c r="A2333" s="167">
        <f>'Order Form'!A228</f>
        <v>100629</v>
      </c>
      <c r="B2333" s="167">
        <f>'Order Form'!A228</f>
        <v>100629</v>
      </c>
      <c r="C2333" s="168">
        <f t="shared" si="156"/>
        <v>100629</v>
      </c>
      <c r="D2333" s="164">
        <f>'Order Form'!$N$2</f>
        <v>0</v>
      </c>
      <c r="E2333" s="165">
        <f>'Order Form'!$O$11</f>
        <v>0</v>
      </c>
      <c r="F2333" s="165" t="str">
        <f>IF(ISBLANK('Order Form'!$O$12),"",'Order Form'!$O$12)</f>
        <v/>
      </c>
      <c r="G2333" s="165">
        <f t="shared" ca="1" si="155"/>
        <v>41493</v>
      </c>
      <c r="H2333" s="166">
        <f>'Order Form'!$O$13</f>
        <v>0</v>
      </c>
      <c r="I2333" s="169">
        <f>'Order Form'!F228</f>
        <v>7.5</v>
      </c>
      <c r="J2333" s="164">
        <f>'Order Form'!O228</f>
        <v>0</v>
      </c>
      <c r="K2333" s="164" t="str">
        <f t="shared" si="157"/>
        <v>F</v>
      </c>
      <c r="L2333" s="164">
        <f>IF('Pricing + Order Summary'!$O$13&gt;=5000,14,IF('Pricing + Order Summary'!$O$13&gt;=3500,15,IF('Pricing + Order Summary'!$O$13&gt;=2500,16,IF('Pricing + Order Summary'!$O$13&gt;=1000,23,21))))</f>
        <v>21</v>
      </c>
      <c r="M2333" s="164" t="str">
        <f t="shared" si="158"/>
        <v>SPR2014-5-0</v>
      </c>
    </row>
    <row r="2334" spans="1:13">
      <c r="A2334" s="167">
        <f>'Order Form'!A229</f>
        <v>107648</v>
      </c>
      <c r="B2334" s="167">
        <f>'Order Form'!A229</f>
        <v>107648</v>
      </c>
      <c r="C2334" s="168">
        <f t="shared" si="156"/>
        <v>107648</v>
      </c>
      <c r="D2334" s="164">
        <f>'Order Form'!$N$2</f>
        <v>0</v>
      </c>
      <c r="E2334" s="165">
        <f>'Order Form'!$O$11</f>
        <v>0</v>
      </c>
      <c r="F2334" s="165" t="str">
        <f>IF(ISBLANK('Order Form'!$O$12),"",'Order Form'!$O$12)</f>
        <v/>
      </c>
      <c r="G2334" s="165">
        <f t="shared" ca="1" si="155"/>
        <v>41493</v>
      </c>
      <c r="H2334" s="166">
        <f>'Order Form'!$O$13</f>
        <v>0</v>
      </c>
      <c r="I2334" s="169">
        <f>'Order Form'!F229</f>
        <v>7.5</v>
      </c>
      <c r="J2334" s="164">
        <f>'Order Form'!O229</f>
        <v>0</v>
      </c>
      <c r="K2334" s="164" t="str">
        <f t="shared" si="157"/>
        <v>F</v>
      </c>
      <c r="L2334" s="164">
        <f>IF('Pricing + Order Summary'!$O$13&gt;=5000,14,IF('Pricing + Order Summary'!$O$13&gt;=3500,15,IF('Pricing + Order Summary'!$O$13&gt;=2500,16,IF('Pricing + Order Summary'!$O$13&gt;=1000,23,21))))</f>
        <v>21</v>
      </c>
      <c r="M2334" s="164" t="str">
        <f t="shared" si="158"/>
        <v>SPR2014-5-0</v>
      </c>
    </row>
    <row r="2335" spans="1:13">
      <c r="A2335" s="167">
        <f>'Order Form'!A230</f>
        <v>107657</v>
      </c>
      <c r="B2335" s="167">
        <f>'Order Form'!A230</f>
        <v>107657</v>
      </c>
      <c r="C2335" s="168">
        <f t="shared" si="156"/>
        <v>107657</v>
      </c>
      <c r="D2335" s="164">
        <f>'Order Form'!$N$2</f>
        <v>0</v>
      </c>
      <c r="E2335" s="165">
        <f>'Order Form'!$O$11</f>
        <v>0</v>
      </c>
      <c r="F2335" s="165" t="str">
        <f>IF(ISBLANK('Order Form'!$O$12),"",'Order Form'!$O$12)</f>
        <v/>
      </c>
      <c r="G2335" s="165">
        <f t="shared" ca="1" si="155"/>
        <v>41493</v>
      </c>
      <c r="H2335" s="166">
        <f>'Order Form'!$O$13</f>
        <v>0</v>
      </c>
      <c r="I2335" s="169">
        <f>'Order Form'!F230</f>
        <v>7.5</v>
      </c>
      <c r="J2335" s="164">
        <f>'Order Form'!O230</f>
        <v>0</v>
      </c>
      <c r="K2335" s="164" t="str">
        <f t="shared" si="157"/>
        <v>F</v>
      </c>
      <c r="L2335" s="164">
        <f>IF('Pricing + Order Summary'!$O$13&gt;=5000,14,IF('Pricing + Order Summary'!$O$13&gt;=3500,15,IF('Pricing + Order Summary'!$O$13&gt;=2500,16,IF('Pricing + Order Summary'!$O$13&gt;=1000,23,21))))</f>
        <v>21</v>
      </c>
      <c r="M2335" s="164" t="str">
        <f t="shared" si="158"/>
        <v>SPR2014-5-0</v>
      </c>
    </row>
    <row r="2336" spans="1:13">
      <c r="A2336" s="167">
        <f>'Order Form'!A231</f>
        <v>105864</v>
      </c>
      <c r="B2336" s="167">
        <f>'Order Form'!A231</f>
        <v>105864</v>
      </c>
      <c r="C2336" s="168">
        <f t="shared" si="156"/>
        <v>105864</v>
      </c>
      <c r="D2336" s="164">
        <f>'Order Form'!$N$2</f>
        <v>0</v>
      </c>
      <c r="E2336" s="165">
        <f>'Order Form'!$O$11</f>
        <v>0</v>
      </c>
      <c r="F2336" s="165" t="str">
        <f>IF(ISBLANK('Order Form'!$O$12),"",'Order Form'!$O$12)</f>
        <v/>
      </c>
      <c r="G2336" s="165">
        <f t="shared" ca="1" si="155"/>
        <v>41493</v>
      </c>
      <c r="H2336" s="166">
        <f>'Order Form'!$O$13</f>
        <v>0</v>
      </c>
      <c r="I2336" s="169">
        <f>'Order Form'!F231</f>
        <v>7.5</v>
      </c>
      <c r="J2336" s="164">
        <f>'Order Form'!O231</f>
        <v>0</v>
      </c>
      <c r="K2336" s="164" t="str">
        <f t="shared" si="157"/>
        <v>F</v>
      </c>
      <c r="L2336" s="164">
        <f>IF('Pricing + Order Summary'!$O$13&gt;=5000,14,IF('Pricing + Order Summary'!$O$13&gt;=3500,15,IF('Pricing + Order Summary'!$O$13&gt;=2500,16,IF('Pricing + Order Summary'!$O$13&gt;=1000,23,21))))</f>
        <v>21</v>
      </c>
      <c r="M2336" s="164" t="str">
        <f t="shared" si="158"/>
        <v>SPR2014-5-0</v>
      </c>
    </row>
    <row r="2337" spans="1:13">
      <c r="A2337" s="167">
        <f>'Order Form'!A232</f>
        <v>107654</v>
      </c>
      <c r="B2337" s="167">
        <f>'Order Form'!A232</f>
        <v>107654</v>
      </c>
      <c r="C2337" s="168">
        <f t="shared" si="156"/>
        <v>107654</v>
      </c>
      <c r="D2337" s="164">
        <f>'Order Form'!$N$2</f>
        <v>0</v>
      </c>
      <c r="E2337" s="165">
        <f>'Order Form'!$O$11</f>
        <v>0</v>
      </c>
      <c r="F2337" s="165" t="str">
        <f>IF(ISBLANK('Order Form'!$O$12),"",'Order Form'!$O$12)</f>
        <v/>
      </c>
      <c r="G2337" s="165">
        <f t="shared" ca="1" si="155"/>
        <v>41493</v>
      </c>
      <c r="H2337" s="166">
        <f>'Order Form'!$O$13</f>
        <v>0</v>
      </c>
      <c r="I2337" s="169">
        <f>'Order Form'!F232</f>
        <v>7.5</v>
      </c>
      <c r="J2337" s="164">
        <f>'Order Form'!O232</f>
        <v>0</v>
      </c>
      <c r="K2337" s="164" t="str">
        <f t="shared" si="157"/>
        <v>F</v>
      </c>
      <c r="L2337" s="164">
        <f>IF('Pricing + Order Summary'!$O$13&gt;=5000,14,IF('Pricing + Order Summary'!$O$13&gt;=3500,15,IF('Pricing + Order Summary'!$O$13&gt;=2500,16,IF('Pricing + Order Summary'!$O$13&gt;=1000,23,21))))</f>
        <v>21</v>
      </c>
      <c r="M2337" s="164" t="str">
        <f t="shared" si="158"/>
        <v>SPR2014-5-0</v>
      </c>
    </row>
    <row r="2338" spans="1:13">
      <c r="A2338" s="167">
        <f>'Order Form'!A233</f>
        <v>107656</v>
      </c>
      <c r="B2338" s="167">
        <f>'Order Form'!A233</f>
        <v>107656</v>
      </c>
      <c r="C2338" s="168">
        <f t="shared" si="156"/>
        <v>107656</v>
      </c>
      <c r="D2338" s="164">
        <f>'Order Form'!$N$2</f>
        <v>0</v>
      </c>
      <c r="E2338" s="165">
        <f>'Order Form'!$O$11</f>
        <v>0</v>
      </c>
      <c r="F2338" s="165" t="str">
        <f>IF(ISBLANK('Order Form'!$O$12),"",'Order Form'!$O$12)</f>
        <v/>
      </c>
      <c r="G2338" s="165">
        <f t="shared" ca="1" si="155"/>
        <v>41493</v>
      </c>
      <c r="H2338" s="166">
        <f>'Order Form'!$O$13</f>
        <v>0</v>
      </c>
      <c r="I2338" s="169">
        <f>'Order Form'!F233</f>
        <v>7.5</v>
      </c>
      <c r="J2338" s="164">
        <f>'Order Form'!O233</f>
        <v>0</v>
      </c>
      <c r="K2338" s="164" t="str">
        <f t="shared" si="157"/>
        <v>F</v>
      </c>
      <c r="L2338" s="164">
        <f>IF('Pricing + Order Summary'!$O$13&gt;=5000,14,IF('Pricing + Order Summary'!$O$13&gt;=3500,15,IF('Pricing + Order Summary'!$O$13&gt;=2500,16,IF('Pricing + Order Summary'!$O$13&gt;=1000,23,21))))</f>
        <v>21</v>
      </c>
      <c r="M2338" s="164" t="str">
        <f t="shared" si="158"/>
        <v>SPR2014-5-0</v>
      </c>
    </row>
    <row r="2339" spans="1:13">
      <c r="A2339" s="167">
        <f>'Order Form'!A234</f>
        <v>107649</v>
      </c>
      <c r="B2339" s="167">
        <f>'Order Form'!A234</f>
        <v>107649</v>
      </c>
      <c r="C2339" s="168">
        <f t="shared" si="156"/>
        <v>107649</v>
      </c>
      <c r="D2339" s="164">
        <f>'Order Form'!$N$2</f>
        <v>0</v>
      </c>
      <c r="E2339" s="165">
        <f>'Order Form'!$O$11</f>
        <v>0</v>
      </c>
      <c r="F2339" s="165" t="str">
        <f>IF(ISBLANK('Order Form'!$O$12),"",'Order Form'!$O$12)</f>
        <v/>
      </c>
      <c r="G2339" s="165">
        <f t="shared" ca="1" si="155"/>
        <v>41493</v>
      </c>
      <c r="H2339" s="166">
        <f>'Order Form'!$O$13</f>
        <v>0</v>
      </c>
      <c r="I2339" s="169">
        <f>'Order Form'!F234</f>
        <v>7.5</v>
      </c>
      <c r="J2339" s="164">
        <f>'Order Form'!O234</f>
        <v>0</v>
      </c>
      <c r="K2339" s="164" t="str">
        <f t="shared" si="157"/>
        <v>F</v>
      </c>
      <c r="L2339" s="164">
        <f>IF('Pricing + Order Summary'!$O$13&gt;=5000,14,IF('Pricing + Order Summary'!$O$13&gt;=3500,15,IF('Pricing + Order Summary'!$O$13&gt;=2500,16,IF('Pricing + Order Summary'!$O$13&gt;=1000,23,21))))</f>
        <v>21</v>
      </c>
      <c r="M2339" s="164" t="str">
        <f t="shared" si="158"/>
        <v>SPR2014-5-0</v>
      </c>
    </row>
    <row r="2340" spans="1:13">
      <c r="A2340" s="167">
        <f>'Order Form'!A235</f>
        <v>107653</v>
      </c>
      <c r="B2340" s="167">
        <f>'Order Form'!A235</f>
        <v>107653</v>
      </c>
      <c r="C2340" s="168">
        <f t="shared" si="156"/>
        <v>107653</v>
      </c>
      <c r="D2340" s="164">
        <f>'Order Form'!$N$2</f>
        <v>0</v>
      </c>
      <c r="E2340" s="165">
        <f>'Order Form'!$O$11</f>
        <v>0</v>
      </c>
      <c r="F2340" s="165" t="str">
        <f>IF(ISBLANK('Order Form'!$O$12),"",'Order Form'!$O$12)</f>
        <v/>
      </c>
      <c r="G2340" s="165">
        <f t="shared" ca="1" si="155"/>
        <v>41493</v>
      </c>
      <c r="H2340" s="166">
        <f>'Order Form'!$O$13</f>
        <v>0</v>
      </c>
      <c r="I2340" s="169">
        <f>'Order Form'!F235</f>
        <v>7.5</v>
      </c>
      <c r="J2340" s="164">
        <f>'Order Form'!O235</f>
        <v>0</v>
      </c>
      <c r="K2340" s="164" t="str">
        <f t="shared" si="157"/>
        <v>F</v>
      </c>
      <c r="L2340" s="164">
        <f>IF('Pricing + Order Summary'!$O$13&gt;=5000,14,IF('Pricing + Order Summary'!$O$13&gt;=3500,15,IF('Pricing + Order Summary'!$O$13&gt;=2500,16,IF('Pricing + Order Summary'!$O$13&gt;=1000,23,21))))</f>
        <v>21</v>
      </c>
      <c r="M2340" s="164" t="str">
        <f t="shared" si="158"/>
        <v>SPR2014-5-0</v>
      </c>
    </row>
    <row r="2341" spans="1:13">
      <c r="A2341" s="167">
        <f>'Order Form'!A236</f>
        <v>107655</v>
      </c>
      <c r="B2341" s="167">
        <f>'Order Form'!A236</f>
        <v>107655</v>
      </c>
      <c r="C2341" s="168">
        <f t="shared" si="156"/>
        <v>107655</v>
      </c>
      <c r="D2341" s="164">
        <f>'Order Form'!$N$2</f>
        <v>0</v>
      </c>
      <c r="E2341" s="165">
        <f>'Order Form'!$O$11</f>
        <v>0</v>
      </c>
      <c r="F2341" s="165" t="str">
        <f>IF(ISBLANK('Order Form'!$O$12),"",'Order Form'!$O$12)</f>
        <v/>
      </c>
      <c r="G2341" s="165">
        <f t="shared" ca="1" si="155"/>
        <v>41493</v>
      </c>
      <c r="H2341" s="166">
        <f>'Order Form'!$O$13</f>
        <v>0</v>
      </c>
      <c r="I2341" s="169">
        <f>'Order Form'!F236</f>
        <v>7.5</v>
      </c>
      <c r="J2341" s="164">
        <f>'Order Form'!O236</f>
        <v>0</v>
      </c>
      <c r="K2341" s="164" t="str">
        <f t="shared" si="157"/>
        <v>F</v>
      </c>
      <c r="L2341" s="164">
        <f>IF('Pricing + Order Summary'!$O$13&gt;=5000,14,IF('Pricing + Order Summary'!$O$13&gt;=3500,15,IF('Pricing + Order Summary'!$O$13&gt;=2500,16,IF('Pricing + Order Summary'!$O$13&gt;=1000,23,21))))</f>
        <v>21</v>
      </c>
      <c r="M2341" s="164" t="str">
        <f t="shared" si="158"/>
        <v>SPR2014-5-0</v>
      </c>
    </row>
    <row r="2342" spans="1:13">
      <c r="A2342" s="167">
        <f>'Order Form'!A237</f>
        <v>105863</v>
      </c>
      <c r="B2342" s="167">
        <f>'Order Form'!A237</f>
        <v>105863</v>
      </c>
      <c r="C2342" s="168">
        <f t="shared" si="156"/>
        <v>105863</v>
      </c>
      <c r="D2342" s="164">
        <f>'Order Form'!$N$2</f>
        <v>0</v>
      </c>
      <c r="E2342" s="165">
        <f>'Order Form'!$O$11</f>
        <v>0</v>
      </c>
      <c r="F2342" s="165" t="str">
        <f>IF(ISBLANK('Order Form'!$O$12),"",'Order Form'!$O$12)</f>
        <v/>
      </c>
      <c r="G2342" s="165">
        <f t="shared" ca="1" si="155"/>
        <v>41493</v>
      </c>
      <c r="H2342" s="166">
        <f>'Order Form'!$O$13</f>
        <v>0</v>
      </c>
      <c r="I2342" s="169">
        <f>'Order Form'!F237</f>
        <v>7.5</v>
      </c>
      <c r="J2342" s="164">
        <f>'Order Form'!O237</f>
        <v>0</v>
      </c>
      <c r="K2342" s="164" t="str">
        <f t="shared" si="157"/>
        <v>F</v>
      </c>
      <c r="L2342" s="164">
        <f>IF('Pricing + Order Summary'!$O$13&gt;=5000,14,IF('Pricing + Order Summary'!$O$13&gt;=3500,15,IF('Pricing + Order Summary'!$O$13&gt;=2500,16,IF('Pricing + Order Summary'!$O$13&gt;=1000,23,21))))</f>
        <v>21</v>
      </c>
      <c r="M2342" s="164" t="str">
        <f t="shared" si="158"/>
        <v>SPR2014-5-0</v>
      </c>
    </row>
    <row r="2343" spans="1:13">
      <c r="A2343" s="167">
        <f>'Order Form'!A238</f>
        <v>107658</v>
      </c>
      <c r="B2343" s="167">
        <f>'Order Form'!A238</f>
        <v>107658</v>
      </c>
      <c r="C2343" s="168">
        <f t="shared" si="156"/>
        <v>107658</v>
      </c>
      <c r="D2343" s="164">
        <f>'Order Form'!$N$2</f>
        <v>0</v>
      </c>
      <c r="E2343" s="165">
        <f>'Order Form'!$O$11</f>
        <v>0</v>
      </c>
      <c r="F2343" s="165" t="str">
        <f>IF(ISBLANK('Order Form'!$O$12),"",'Order Form'!$O$12)</f>
        <v/>
      </c>
      <c r="G2343" s="165">
        <f t="shared" ca="1" si="155"/>
        <v>41493</v>
      </c>
      <c r="H2343" s="166">
        <f>'Order Form'!$O$13</f>
        <v>0</v>
      </c>
      <c r="I2343" s="169">
        <f>'Order Form'!F238</f>
        <v>7.5</v>
      </c>
      <c r="J2343" s="164">
        <f>'Order Form'!O238</f>
        <v>0</v>
      </c>
      <c r="K2343" s="164" t="str">
        <f t="shared" si="157"/>
        <v>F</v>
      </c>
      <c r="L2343" s="164">
        <f>IF('Pricing + Order Summary'!$O$13&gt;=5000,14,IF('Pricing + Order Summary'!$O$13&gt;=3500,15,IF('Pricing + Order Summary'!$O$13&gt;=2500,16,IF('Pricing + Order Summary'!$O$13&gt;=1000,23,21))))</f>
        <v>21</v>
      </c>
      <c r="M2343" s="164" t="str">
        <f t="shared" si="158"/>
        <v>SPR2014-5-0</v>
      </c>
    </row>
    <row r="2344" spans="1:13">
      <c r="A2344" s="167">
        <f>'Order Form'!A239</f>
        <v>107652</v>
      </c>
      <c r="B2344" s="167">
        <f>'Order Form'!A239</f>
        <v>107652</v>
      </c>
      <c r="C2344" s="168">
        <f t="shared" si="156"/>
        <v>107652</v>
      </c>
      <c r="D2344" s="164">
        <f>'Order Form'!$N$2</f>
        <v>0</v>
      </c>
      <c r="E2344" s="165">
        <f>'Order Form'!$O$11</f>
        <v>0</v>
      </c>
      <c r="F2344" s="165" t="str">
        <f>IF(ISBLANK('Order Form'!$O$12),"",'Order Form'!$O$12)</f>
        <v/>
      </c>
      <c r="G2344" s="165">
        <f t="shared" ca="1" si="155"/>
        <v>41493</v>
      </c>
      <c r="H2344" s="166">
        <f>'Order Form'!$O$13</f>
        <v>0</v>
      </c>
      <c r="I2344" s="169">
        <f>'Order Form'!F239</f>
        <v>7.5</v>
      </c>
      <c r="J2344" s="164">
        <f>'Order Form'!O239</f>
        <v>0</v>
      </c>
      <c r="K2344" s="164" t="str">
        <f t="shared" si="157"/>
        <v>F</v>
      </c>
      <c r="L2344" s="164">
        <f>IF('Pricing + Order Summary'!$O$13&gt;=5000,14,IF('Pricing + Order Summary'!$O$13&gt;=3500,15,IF('Pricing + Order Summary'!$O$13&gt;=2500,16,IF('Pricing + Order Summary'!$O$13&gt;=1000,23,21))))</f>
        <v>21</v>
      </c>
      <c r="M2344" s="164" t="str">
        <f t="shared" si="158"/>
        <v>SPR2014-5-0</v>
      </c>
    </row>
    <row r="2345" spans="1:13">
      <c r="A2345" s="167">
        <f>'Order Form'!A240</f>
        <v>107651</v>
      </c>
      <c r="B2345" s="167">
        <f>'Order Form'!A240</f>
        <v>107651</v>
      </c>
      <c r="C2345" s="168">
        <f t="shared" si="156"/>
        <v>107651</v>
      </c>
      <c r="D2345" s="164">
        <f>'Order Form'!$N$2</f>
        <v>0</v>
      </c>
      <c r="E2345" s="165">
        <f>'Order Form'!$O$11</f>
        <v>0</v>
      </c>
      <c r="F2345" s="165" t="str">
        <f>IF(ISBLANK('Order Form'!$O$12),"",'Order Form'!$O$12)</f>
        <v/>
      </c>
      <c r="G2345" s="165">
        <f t="shared" ca="1" si="155"/>
        <v>41493</v>
      </c>
      <c r="H2345" s="166">
        <f>'Order Form'!$O$13</f>
        <v>0</v>
      </c>
      <c r="I2345" s="169">
        <f>'Order Form'!F240</f>
        <v>7.5</v>
      </c>
      <c r="J2345" s="164">
        <f>'Order Form'!O240</f>
        <v>0</v>
      </c>
      <c r="K2345" s="164" t="str">
        <f t="shared" si="157"/>
        <v>F</v>
      </c>
      <c r="L2345" s="164">
        <f>IF('Pricing + Order Summary'!$O$13&gt;=5000,14,IF('Pricing + Order Summary'!$O$13&gt;=3500,15,IF('Pricing + Order Summary'!$O$13&gt;=2500,16,IF('Pricing + Order Summary'!$O$13&gt;=1000,23,21))))</f>
        <v>21</v>
      </c>
      <c r="M2345" s="164" t="str">
        <f t="shared" si="158"/>
        <v>SPR2014-5-0</v>
      </c>
    </row>
    <row r="2346" spans="1:13">
      <c r="A2346" s="167">
        <f>'Order Form'!A241</f>
        <v>100630</v>
      </c>
      <c r="B2346" s="167">
        <f>'Order Form'!A241</f>
        <v>100630</v>
      </c>
      <c r="C2346" s="168">
        <f t="shared" si="156"/>
        <v>100630</v>
      </c>
      <c r="D2346" s="164">
        <f>'Order Form'!$N$2</f>
        <v>0</v>
      </c>
      <c r="E2346" s="165">
        <f>'Order Form'!$O$11</f>
        <v>0</v>
      </c>
      <c r="F2346" s="165" t="str">
        <f>IF(ISBLANK('Order Form'!$O$12),"",'Order Form'!$O$12)</f>
        <v/>
      </c>
      <c r="G2346" s="165">
        <f t="shared" ca="1" si="155"/>
        <v>41493</v>
      </c>
      <c r="H2346" s="166">
        <f>'Order Form'!$O$13</f>
        <v>0</v>
      </c>
      <c r="I2346" s="169">
        <f>'Order Form'!F241</f>
        <v>7.5</v>
      </c>
      <c r="J2346" s="164">
        <f>'Order Form'!O241</f>
        <v>0</v>
      </c>
      <c r="K2346" s="164" t="str">
        <f t="shared" si="157"/>
        <v>F</v>
      </c>
      <c r="L2346" s="164">
        <f>IF('Pricing + Order Summary'!$O$13&gt;=5000,14,IF('Pricing + Order Summary'!$O$13&gt;=3500,15,IF('Pricing + Order Summary'!$O$13&gt;=2500,16,IF('Pricing + Order Summary'!$O$13&gt;=1000,23,21))))</f>
        <v>21</v>
      </c>
      <c r="M2346" s="164" t="str">
        <f t="shared" si="158"/>
        <v>SPR2014-5-0</v>
      </c>
    </row>
    <row r="2347" spans="1:13">
      <c r="A2347" s="167">
        <f>'Order Form'!A242</f>
        <v>100035</v>
      </c>
      <c r="B2347" s="167">
        <f>'Order Form'!A242</f>
        <v>100035</v>
      </c>
      <c r="C2347" s="168">
        <f t="shared" si="156"/>
        <v>100035</v>
      </c>
      <c r="D2347" s="164">
        <f>'Order Form'!$N$2</f>
        <v>0</v>
      </c>
      <c r="E2347" s="165">
        <f>'Order Form'!$O$11</f>
        <v>0</v>
      </c>
      <c r="F2347" s="165" t="str">
        <f>IF(ISBLANK('Order Form'!$O$12),"",'Order Form'!$O$12)</f>
        <v/>
      </c>
      <c r="G2347" s="165">
        <f t="shared" ca="1" si="155"/>
        <v>41493</v>
      </c>
      <c r="H2347" s="166">
        <f>'Order Form'!$O$13</f>
        <v>0</v>
      </c>
      <c r="I2347" s="169">
        <f>'Order Form'!F242</f>
        <v>7.5</v>
      </c>
      <c r="J2347" s="164">
        <f>'Order Form'!O242</f>
        <v>0</v>
      </c>
      <c r="K2347" s="164" t="str">
        <f t="shared" si="157"/>
        <v>F</v>
      </c>
      <c r="L2347" s="164">
        <f>IF('Pricing + Order Summary'!$O$13&gt;=5000,14,IF('Pricing + Order Summary'!$O$13&gt;=3500,15,IF('Pricing + Order Summary'!$O$13&gt;=2500,16,IF('Pricing + Order Summary'!$O$13&gt;=1000,23,21))))</f>
        <v>21</v>
      </c>
      <c r="M2347" s="164" t="str">
        <f t="shared" si="158"/>
        <v>SPR2014-5-0</v>
      </c>
    </row>
    <row r="2348" spans="1:13">
      <c r="A2348" s="167">
        <f>'Order Form'!A243</f>
        <v>104722</v>
      </c>
      <c r="B2348" s="167">
        <f>'Order Form'!A243</f>
        <v>104722</v>
      </c>
      <c r="C2348" s="168">
        <f t="shared" si="156"/>
        <v>104722</v>
      </c>
      <c r="D2348" s="164">
        <f>'Order Form'!$N$2</f>
        <v>0</v>
      </c>
      <c r="E2348" s="165">
        <f>'Order Form'!$O$11</f>
        <v>0</v>
      </c>
      <c r="F2348" s="165" t="str">
        <f>IF(ISBLANK('Order Form'!$O$12),"",'Order Form'!$O$12)</f>
        <v/>
      </c>
      <c r="G2348" s="165">
        <f t="shared" ca="1" si="155"/>
        <v>41493</v>
      </c>
      <c r="H2348" s="166">
        <f>'Order Form'!$O$13</f>
        <v>0</v>
      </c>
      <c r="I2348" s="169">
        <f>'Order Form'!F243</f>
        <v>7.5</v>
      </c>
      <c r="J2348" s="164">
        <f>'Order Form'!O243</f>
        <v>0</v>
      </c>
      <c r="K2348" s="164" t="str">
        <f t="shared" si="157"/>
        <v>F</v>
      </c>
      <c r="L2348" s="164">
        <f>IF('Pricing + Order Summary'!$O$13&gt;=5000,14,IF('Pricing + Order Summary'!$O$13&gt;=3500,15,IF('Pricing + Order Summary'!$O$13&gt;=2500,16,IF('Pricing + Order Summary'!$O$13&gt;=1000,23,21))))</f>
        <v>21</v>
      </c>
      <c r="M2348" s="164" t="str">
        <f t="shared" si="158"/>
        <v>SPR2014-5-0</v>
      </c>
    </row>
    <row r="2349" spans="1:13">
      <c r="A2349" s="167">
        <f>'Order Form'!A244</f>
        <v>100628</v>
      </c>
      <c r="B2349" s="167">
        <f>'Order Form'!A244</f>
        <v>100628</v>
      </c>
      <c r="C2349" s="168">
        <f t="shared" si="156"/>
        <v>100628</v>
      </c>
      <c r="D2349" s="164">
        <f>'Order Form'!$N$2</f>
        <v>0</v>
      </c>
      <c r="E2349" s="165">
        <f>'Order Form'!$O$11</f>
        <v>0</v>
      </c>
      <c r="F2349" s="165" t="str">
        <f>IF(ISBLANK('Order Form'!$O$12),"",'Order Form'!$O$12)</f>
        <v/>
      </c>
      <c r="G2349" s="165">
        <f t="shared" ca="1" si="155"/>
        <v>41493</v>
      </c>
      <c r="H2349" s="166">
        <f>'Order Form'!$O$13</f>
        <v>0</v>
      </c>
      <c r="I2349" s="169">
        <f>'Order Form'!F244</f>
        <v>7.5</v>
      </c>
      <c r="J2349" s="164">
        <f>'Order Form'!O244</f>
        <v>0</v>
      </c>
      <c r="K2349" s="164" t="str">
        <f t="shared" si="157"/>
        <v>F</v>
      </c>
      <c r="L2349" s="164">
        <f>IF('Pricing + Order Summary'!$O$13&gt;=5000,14,IF('Pricing + Order Summary'!$O$13&gt;=3500,15,IF('Pricing + Order Summary'!$O$13&gt;=2500,16,IF('Pricing + Order Summary'!$O$13&gt;=1000,23,21))))</f>
        <v>21</v>
      </c>
      <c r="M2349" s="164" t="str">
        <f t="shared" si="158"/>
        <v>SPR2014-5-0</v>
      </c>
    </row>
    <row r="2350" spans="1:13">
      <c r="A2350" s="167">
        <f>'Order Form'!A245</f>
        <v>107650</v>
      </c>
      <c r="B2350" s="167">
        <f>'Order Form'!A245</f>
        <v>107650</v>
      </c>
      <c r="C2350" s="168">
        <f t="shared" si="156"/>
        <v>107650</v>
      </c>
      <c r="D2350" s="164">
        <f>'Order Form'!$N$2</f>
        <v>0</v>
      </c>
      <c r="E2350" s="165">
        <f>'Order Form'!$O$11</f>
        <v>0</v>
      </c>
      <c r="F2350" s="165" t="str">
        <f>IF(ISBLANK('Order Form'!$O$12),"",'Order Form'!$O$12)</f>
        <v/>
      </c>
      <c r="G2350" s="165">
        <f t="shared" ca="1" si="155"/>
        <v>41493</v>
      </c>
      <c r="H2350" s="166">
        <f>'Order Form'!$O$13</f>
        <v>0</v>
      </c>
      <c r="I2350" s="169">
        <f>'Order Form'!F245</f>
        <v>7.5</v>
      </c>
      <c r="J2350" s="164">
        <f>'Order Form'!O245</f>
        <v>0</v>
      </c>
      <c r="K2350" s="164" t="str">
        <f t="shared" si="157"/>
        <v>F</v>
      </c>
      <c r="L2350" s="164">
        <f>IF('Pricing + Order Summary'!$O$13&gt;=5000,14,IF('Pricing + Order Summary'!$O$13&gt;=3500,15,IF('Pricing + Order Summary'!$O$13&gt;=2500,16,IF('Pricing + Order Summary'!$O$13&gt;=1000,23,21))))</f>
        <v>21</v>
      </c>
      <c r="M2350" s="164" t="str">
        <f t="shared" si="158"/>
        <v>SPR2014-5-0</v>
      </c>
    </row>
    <row r="2351" spans="1:13">
      <c r="A2351" s="167">
        <f>'Order Form'!A246</f>
        <v>100622</v>
      </c>
      <c r="B2351" s="167">
        <f>'Order Form'!A246</f>
        <v>100622</v>
      </c>
      <c r="C2351" s="168">
        <f t="shared" si="156"/>
        <v>100622</v>
      </c>
      <c r="D2351" s="164">
        <f>'Order Form'!$N$2</f>
        <v>0</v>
      </c>
      <c r="E2351" s="165">
        <f>'Order Form'!$O$11</f>
        <v>0</v>
      </c>
      <c r="F2351" s="165" t="str">
        <f>IF(ISBLANK('Order Form'!$O$12),"",'Order Form'!$O$12)</f>
        <v/>
      </c>
      <c r="G2351" s="165">
        <f t="shared" ca="1" si="155"/>
        <v>41493</v>
      </c>
      <c r="H2351" s="166">
        <f>'Order Form'!$O$13</f>
        <v>0</v>
      </c>
      <c r="I2351" s="169">
        <f>'Order Form'!F246</f>
        <v>7.5</v>
      </c>
      <c r="J2351" s="164">
        <f>'Order Form'!O246</f>
        <v>0</v>
      </c>
      <c r="K2351" s="164" t="str">
        <f t="shared" si="157"/>
        <v>F</v>
      </c>
      <c r="L2351" s="164">
        <f>IF('Pricing + Order Summary'!$O$13&gt;=5000,14,IF('Pricing + Order Summary'!$O$13&gt;=3500,15,IF('Pricing + Order Summary'!$O$13&gt;=2500,16,IF('Pricing + Order Summary'!$O$13&gt;=1000,23,21))))</f>
        <v>21</v>
      </c>
      <c r="M2351" s="164" t="str">
        <f t="shared" si="158"/>
        <v>SPR2014-5-0</v>
      </c>
    </row>
    <row r="2352" spans="1:13">
      <c r="A2352" s="167">
        <f>'Order Form'!A247</f>
        <v>100156</v>
      </c>
      <c r="B2352" s="167">
        <f>'Order Form'!A247</f>
        <v>100156</v>
      </c>
      <c r="C2352" s="168">
        <f t="shared" si="156"/>
        <v>100156</v>
      </c>
      <c r="D2352" s="164">
        <f>'Order Form'!$N$2</f>
        <v>0</v>
      </c>
      <c r="E2352" s="165">
        <f>'Order Form'!$O$11</f>
        <v>0</v>
      </c>
      <c r="F2352" s="165" t="str">
        <f>IF(ISBLANK('Order Form'!$O$12),"",'Order Form'!$O$12)</f>
        <v/>
      </c>
      <c r="G2352" s="165">
        <f t="shared" ca="1" si="155"/>
        <v>41493</v>
      </c>
      <c r="H2352" s="166">
        <f>'Order Form'!$O$13</f>
        <v>0</v>
      </c>
      <c r="I2352" s="169">
        <f>'Order Form'!F247</f>
        <v>7.5</v>
      </c>
      <c r="J2352" s="164">
        <f>'Order Form'!O247</f>
        <v>0</v>
      </c>
      <c r="K2352" s="164" t="str">
        <f t="shared" si="157"/>
        <v>F</v>
      </c>
      <c r="L2352" s="164">
        <f>IF('Pricing + Order Summary'!$O$13&gt;=5000,14,IF('Pricing + Order Summary'!$O$13&gt;=3500,15,IF('Pricing + Order Summary'!$O$13&gt;=2500,16,IF('Pricing + Order Summary'!$O$13&gt;=1000,23,21))))</f>
        <v>21</v>
      </c>
      <c r="M2352" s="164" t="str">
        <f t="shared" si="158"/>
        <v>SPR2014-5-0</v>
      </c>
    </row>
    <row r="2353" spans="1:13">
      <c r="A2353" s="167">
        <f>'Order Form'!A248</f>
        <v>100158</v>
      </c>
      <c r="B2353" s="167">
        <f>'Order Form'!A248</f>
        <v>100158</v>
      </c>
      <c r="C2353" s="168">
        <f t="shared" si="156"/>
        <v>100158</v>
      </c>
      <c r="D2353" s="164">
        <f>'Order Form'!$N$2</f>
        <v>0</v>
      </c>
      <c r="E2353" s="165">
        <f>'Order Form'!$O$11</f>
        <v>0</v>
      </c>
      <c r="F2353" s="165" t="str">
        <f>IF(ISBLANK('Order Form'!$O$12),"",'Order Form'!$O$12)</f>
        <v/>
      </c>
      <c r="G2353" s="165">
        <f t="shared" ca="1" si="155"/>
        <v>41493</v>
      </c>
      <c r="H2353" s="166">
        <f>'Order Form'!$O$13</f>
        <v>0</v>
      </c>
      <c r="I2353" s="169">
        <f>'Order Form'!F248</f>
        <v>7.5</v>
      </c>
      <c r="J2353" s="164">
        <f>'Order Form'!O248</f>
        <v>0</v>
      </c>
      <c r="K2353" s="164" t="str">
        <f t="shared" si="157"/>
        <v>F</v>
      </c>
      <c r="L2353" s="164">
        <f>IF('Pricing + Order Summary'!$O$13&gt;=5000,14,IF('Pricing + Order Summary'!$O$13&gt;=3500,15,IF('Pricing + Order Summary'!$O$13&gt;=2500,16,IF('Pricing + Order Summary'!$O$13&gt;=1000,23,21))))</f>
        <v>21</v>
      </c>
      <c r="M2353" s="164" t="str">
        <f t="shared" si="158"/>
        <v>SPR2014-5-0</v>
      </c>
    </row>
    <row r="2354" spans="1:13">
      <c r="A2354" s="167">
        <f>'Order Form'!A249</f>
        <v>100159</v>
      </c>
      <c r="B2354" s="167">
        <f>'Order Form'!A249</f>
        <v>100159</v>
      </c>
      <c r="C2354" s="168">
        <f t="shared" si="156"/>
        <v>100159</v>
      </c>
      <c r="D2354" s="164">
        <f>'Order Form'!$N$2</f>
        <v>0</v>
      </c>
      <c r="E2354" s="165">
        <f>'Order Form'!$O$11</f>
        <v>0</v>
      </c>
      <c r="F2354" s="165" t="str">
        <f>IF(ISBLANK('Order Form'!$O$12),"",'Order Form'!$O$12)</f>
        <v/>
      </c>
      <c r="G2354" s="165">
        <f t="shared" ca="1" si="155"/>
        <v>41493</v>
      </c>
      <c r="H2354" s="166">
        <f>'Order Form'!$O$13</f>
        <v>0</v>
      </c>
      <c r="I2354" s="169">
        <f>'Order Form'!F249</f>
        <v>7.5</v>
      </c>
      <c r="J2354" s="164">
        <f>'Order Form'!O249</f>
        <v>0</v>
      </c>
      <c r="K2354" s="164" t="str">
        <f t="shared" si="157"/>
        <v>F</v>
      </c>
      <c r="L2354" s="164">
        <f>IF('Pricing + Order Summary'!$O$13&gt;=5000,14,IF('Pricing + Order Summary'!$O$13&gt;=3500,15,IF('Pricing + Order Summary'!$O$13&gt;=2500,16,IF('Pricing + Order Summary'!$O$13&gt;=1000,23,21))))</f>
        <v>21</v>
      </c>
      <c r="M2354" s="164" t="str">
        <f t="shared" si="158"/>
        <v>SPR2014-5-0</v>
      </c>
    </row>
    <row r="2355" spans="1:13">
      <c r="A2355" s="167">
        <f>'Order Form'!A250</f>
        <v>100618</v>
      </c>
      <c r="B2355" s="167">
        <f>'Order Form'!A250</f>
        <v>100618</v>
      </c>
      <c r="C2355" s="168">
        <f t="shared" si="156"/>
        <v>100618</v>
      </c>
      <c r="D2355" s="164">
        <f>'Order Form'!$N$2</f>
        <v>0</v>
      </c>
      <c r="E2355" s="165">
        <f>'Order Form'!$O$11</f>
        <v>0</v>
      </c>
      <c r="F2355" s="165" t="str">
        <f>IF(ISBLANK('Order Form'!$O$12),"",'Order Form'!$O$12)</f>
        <v/>
      </c>
      <c r="G2355" s="165">
        <f t="shared" ca="1" si="155"/>
        <v>41493</v>
      </c>
      <c r="H2355" s="166">
        <f>'Order Form'!$O$13</f>
        <v>0</v>
      </c>
      <c r="I2355" s="169">
        <f>'Order Form'!F250</f>
        <v>7.5</v>
      </c>
      <c r="J2355" s="164">
        <f>'Order Form'!O250</f>
        <v>0</v>
      </c>
      <c r="K2355" s="164" t="str">
        <f t="shared" si="157"/>
        <v>F</v>
      </c>
      <c r="L2355" s="164">
        <f>IF('Pricing + Order Summary'!$O$13&gt;=5000,14,IF('Pricing + Order Summary'!$O$13&gt;=3500,15,IF('Pricing + Order Summary'!$O$13&gt;=2500,16,IF('Pricing + Order Summary'!$O$13&gt;=1000,23,21))))</f>
        <v>21</v>
      </c>
      <c r="M2355" s="164" t="str">
        <f t="shared" si="158"/>
        <v>SPR2014-5-0</v>
      </c>
    </row>
    <row r="2356" spans="1:13">
      <c r="A2356" s="167">
        <f>'Order Form'!A251</f>
        <v>100030</v>
      </c>
      <c r="B2356" s="167">
        <f>'Order Form'!A251</f>
        <v>100030</v>
      </c>
      <c r="C2356" s="168">
        <f t="shared" si="156"/>
        <v>100030</v>
      </c>
      <c r="D2356" s="164">
        <f>'Order Form'!$N$2</f>
        <v>0</v>
      </c>
      <c r="E2356" s="165">
        <f>'Order Form'!$O$11</f>
        <v>0</v>
      </c>
      <c r="F2356" s="165" t="str">
        <f>IF(ISBLANK('Order Form'!$O$12),"",'Order Form'!$O$12)</f>
        <v/>
      </c>
      <c r="G2356" s="165">
        <f t="shared" ca="1" si="155"/>
        <v>41493</v>
      </c>
      <c r="H2356" s="166">
        <f>'Order Form'!$O$13</f>
        <v>0</v>
      </c>
      <c r="I2356" s="169">
        <f>'Order Form'!F251</f>
        <v>7.5</v>
      </c>
      <c r="J2356" s="164">
        <f>'Order Form'!O251</f>
        <v>0</v>
      </c>
      <c r="K2356" s="164" t="str">
        <f t="shared" si="157"/>
        <v>F</v>
      </c>
      <c r="L2356" s="164">
        <f>IF('Pricing + Order Summary'!$O$13&gt;=5000,14,IF('Pricing + Order Summary'!$O$13&gt;=3500,15,IF('Pricing + Order Summary'!$O$13&gt;=2500,16,IF('Pricing + Order Summary'!$O$13&gt;=1000,23,21))))</f>
        <v>21</v>
      </c>
      <c r="M2356" s="164" t="str">
        <f t="shared" si="158"/>
        <v>SPR2014-5-0</v>
      </c>
    </row>
    <row r="2357" spans="1:13">
      <c r="A2357" s="167">
        <f>'Order Form'!A252</f>
        <v>100644</v>
      </c>
      <c r="B2357" s="167">
        <f>'Order Form'!A252</f>
        <v>100644</v>
      </c>
      <c r="C2357" s="168">
        <f t="shared" si="156"/>
        <v>100644</v>
      </c>
      <c r="D2357" s="164">
        <f>'Order Form'!$N$2</f>
        <v>0</v>
      </c>
      <c r="E2357" s="165">
        <f>'Order Form'!$O$11</f>
        <v>0</v>
      </c>
      <c r="F2357" s="165" t="str">
        <f>IF(ISBLANK('Order Form'!$O$12),"",'Order Form'!$O$12)</f>
        <v/>
      </c>
      <c r="G2357" s="165">
        <f t="shared" ca="1" si="155"/>
        <v>41493</v>
      </c>
      <c r="H2357" s="166">
        <f>'Order Form'!$O$13</f>
        <v>0</v>
      </c>
      <c r="I2357" s="169">
        <f>'Order Form'!F252</f>
        <v>7.5</v>
      </c>
      <c r="J2357" s="164">
        <f>'Order Form'!O252</f>
        <v>0</v>
      </c>
      <c r="K2357" s="164" t="str">
        <f t="shared" si="157"/>
        <v>F</v>
      </c>
      <c r="L2357" s="164">
        <f>IF('Pricing + Order Summary'!$O$13&gt;=5000,14,IF('Pricing + Order Summary'!$O$13&gt;=3500,15,IF('Pricing + Order Summary'!$O$13&gt;=2500,16,IF('Pricing + Order Summary'!$O$13&gt;=1000,23,21))))</f>
        <v>21</v>
      </c>
      <c r="M2357" s="164" t="str">
        <f t="shared" si="158"/>
        <v>SPR2014-5-0</v>
      </c>
    </row>
    <row r="2358" spans="1:13">
      <c r="A2358" s="167">
        <f>'Order Form'!A253</f>
        <v>15271</v>
      </c>
      <c r="B2358" s="167">
        <f>'Order Form'!A253</f>
        <v>15271</v>
      </c>
      <c r="C2358" s="168">
        <f t="shared" si="156"/>
        <v>15271</v>
      </c>
      <c r="D2358" s="164">
        <f>'Order Form'!$N$2</f>
        <v>0</v>
      </c>
      <c r="E2358" s="165">
        <f>'Order Form'!$O$11</f>
        <v>0</v>
      </c>
      <c r="F2358" s="165" t="str">
        <f>IF(ISBLANK('Order Form'!$O$12),"",'Order Form'!$O$12)</f>
        <v/>
      </c>
      <c r="G2358" s="165">
        <f t="shared" ca="1" si="155"/>
        <v>41493</v>
      </c>
      <c r="H2358" s="166">
        <f>'Order Form'!$O$13</f>
        <v>0</v>
      </c>
      <c r="I2358" s="169">
        <f>'Order Form'!F253</f>
        <v>13.5</v>
      </c>
      <c r="J2358" s="164">
        <f>'Order Form'!O253</f>
        <v>0</v>
      </c>
      <c r="K2358" s="164" t="str">
        <f t="shared" si="157"/>
        <v>F</v>
      </c>
      <c r="L2358" s="164">
        <f>IF('Pricing + Order Summary'!$O$13&gt;=5000,14,IF('Pricing + Order Summary'!$O$13&gt;=3500,15,IF('Pricing + Order Summary'!$O$13&gt;=2500,16,IF('Pricing + Order Summary'!$O$13&gt;=1000,23,21))))</f>
        <v>21</v>
      </c>
      <c r="M2358" s="164" t="str">
        <f t="shared" si="158"/>
        <v>SPR2014-5-0</v>
      </c>
    </row>
    <row r="2359" spans="1:13">
      <c r="A2359" s="167">
        <f>'Order Form'!A254</f>
        <v>15272</v>
      </c>
      <c r="B2359" s="167">
        <f>'Order Form'!A254</f>
        <v>15272</v>
      </c>
      <c r="C2359" s="168">
        <f t="shared" si="156"/>
        <v>15272</v>
      </c>
      <c r="D2359" s="164">
        <f>'Order Form'!$N$2</f>
        <v>0</v>
      </c>
      <c r="E2359" s="165">
        <f>'Order Form'!$O$11</f>
        <v>0</v>
      </c>
      <c r="F2359" s="165" t="str">
        <f>IF(ISBLANK('Order Form'!$O$12),"",'Order Form'!$O$12)</f>
        <v/>
      </c>
      <c r="G2359" s="165">
        <f t="shared" ca="1" si="155"/>
        <v>41493</v>
      </c>
      <c r="H2359" s="166">
        <f>'Order Form'!$O$13</f>
        <v>0</v>
      </c>
      <c r="I2359" s="169">
        <f>'Order Form'!F254</f>
        <v>13.5</v>
      </c>
      <c r="J2359" s="164">
        <f>'Order Form'!O254</f>
        <v>0</v>
      </c>
      <c r="K2359" s="164" t="str">
        <f t="shared" si="157"/>
        <v>F</v>
      </c>
      <c r="L2359" s="164">
        <f>IF('Pricing + Order Summary'!$O$13&gt;=5000,14,IF('Pricing + Order Summary'!$O$13&gt;=3500,15,IF('Pricing + Order Summary'!$O$13&gt;=2500,16,IF('Pricing + Order Summary'!$O$13&gt;=1000,23,21))))</f>
        <v>21</v>
      </c>
      <c r="M2359" s="164" t="str">
        <f t="shared" si="158"/>
        <v>SPR2014-5-0</v>
      </c>
    </row>
    <row r="2360" spans="1:13">
      <c r="A2360" s="167">
        <f>'Order Form'!A255</f>
        <v>15273</v>
      </c>
      <c r="B2360" s="167">
        <f>'Order Form'!A255</f>
        <v>15273</v>
      </c>
      <c r="C2360" s="168">
        <f t="shared" si="156"/>
        <v>15273</v>
      </c>
      <c r="D2360" s="164">
        <f>'Order Form'!$N$2</f>
        <v>0</v>
      </c>
      <c r="E2360" s="165">
        <f>'Order Form'!$O$11</f>
        <v>0</v>
      </c>
      <c r="F2360" s="165" t="str">
        <f>IF(ISBLANK('Order Form'!$O$12),"",'Order Form'!$O$12)</f>
        <v/>
      </c>
      <c r="G2360" s="165">
        <f t="shared" ca="1" si="155"/>
        <v>41493</v>
      </c>
      <c r="H2360" s="166">
        <f>'Order Form'!$O$13</f>
        <v>0</v>
      </c>
      <c r="I2360" s="169">
        <f>'Order Form'!F255</f>
        <v>13.5</v>
      </c>
      <c r="J2360" s="164">
        <f>'Order Form'!O255</f>
        <v>0</v>
      </c>
      <c r="K2360" s="164" t="str">
        <f t="shared" si="157"/>
        <v>F</v>
      </c>
      <c r="L2360" s="164">
        <f>IF('Pricing + Order Summary'!$O$13&gt;=5000,14,IF('Pricing + Order Summary'!$O$13&gt;=3500,15,IF('Pricing + Order Summary'!$O$13&gt;=2500,16,IF('Pricing + Order Summary'!$O$13&gt;=1000,23,21))))</f>
        <v>21</v>
      </c>
      <c r="M2360" s="164" t="str">
        <f t="shared" si="158"/>
        <v>SPR2014-5-0</v>
      </c>
    </row>
    <row r="2361" spans="1:13">
      <c r="A2361" s="167">
        <f>'Order Form'!A256</f>
        <v>15274</v>
      </c>
      <c r="B2361" s="167">
        <f>'Order Form'!A256</f>
        <v>15274</v>
      </c>
      <c r="C2361" s="168">
        <f t="shared" si="156"/>
        <v>15274</v>
      </c>
      <c r="D2361" s="164">
        <f>'Order Form'!$N$2</f>
        <v>0</v>
      </c>
      <c r="E2361" s="165">
        <f>'Order Form'!$O$11</f>
        <v>0</v>
      </c>
      <c r="F2361" s="165" t="str">
        <f>IF(ISBLANK('Order Form'!$O$12),"",'Order Form'!$O$12)</f>
        <v/>
      </c>
      <c r="G2361" s="165">
        <f t="shared" ca="1" si="155"/>
        <v>41493</v>
      </c>
      <c r="H2361" s="166">
        <f>'Order Form'!$O$13</f>
        <v>0</v>
      </c>
      <c r="I2361" s="169">
        <f>'Order Form'!F256</f>
        <v>13.5</v>
      </c>
      <c r="J2361" s="164">
        <f>'Order Form'!O256</f>
        <v>0</v>
      </c>
      <c r="K2361" s="164" t="str">
        <f t="shared" si="157"/>
        <v>F</v>
      </c>
      <c r="L2361" s="164">
        <f>IF('Pricing + Order Summary'!$O$13&gt;=5000,14,IF('Pricing + Order Summary'!$O$13&gt;=3500,15,IF('Pricing + Order Summary'!$O$13&gt;=2500,16,IF('Pricing + Order Summary'!$O$13&gt;=1000,23,21))))</f>
        <v>21</v>
      </c>
      <c r="M2361" s="164" t="str">
        <f t="shared" si="158"/>
        <v>SPR2014-5-0</v>
      </c>
    </row>
    <row r="2362" spans="1:13">
      <c r="A2362" s="167">
        <f>'Order Form'!A257</f>
        <v>15279</v>
      </c>
      <c r="B2362" s="167">
        <f>'Order Form'!A257</f>
        <v>15279</v>
      </c>
      <c r="C2362" s="168">
        <f t="shared" si="156"/>
        <v>15279</v>
      </c>
      <c r="D2362" s="164">
        <f>'Order Form'!$N$2</f>
        <v>0</v>
      </c>
      <c r="E2362" s="165">
        <f>'Order Form'!$O$11</f>
        <v>0</v>
      </c>
      <c r="F2362" s="165" t="str">
        <f>IF(ISBLANK('Order Form'!$O$12),"",'Order Form'!$O$12)</f>
        <v/>
      </c>
      <c r="G2362" s="165">
        <f t="shared" ca="1" si="155"/>
        <v>41493</v>
      </c>
      <c r="H2362" s="166">
        <f>'Order Form'!$O$13</f>
        <v>0</v>
      </c>
      <c r="I2362" s="169">
        <f>'Order Form'!F257</f>
        <v>13.5</v>
      </c>
      <c r="J2362" s="164">
        <f>'Order Form'!O257</f>
        <v>0</v>
      </c>
      <c r="K2362" s="164" t="str">
        <f t="shared" si="157"/>
        <v>F</v>
      </c>
      <c r="L2362" s="164">
        <f>IF('Pricing + Order Summary'!$O$13&gt;=5000,14,IF('Pricing + Order Summary'!$O$13&gt;=3500,15,IF('Pricing + Order Summary'!$O$13&gt;=2500,16,IF('Pricing + Order Summary'!$O$13&gt;=1000,23,21))))</f>
        <v>21</v>
      </c>
      <c r="M2362" s="164" t="str">
        <f t="shared" si="158"/>
        <v>SPR2014-5-0</v>
      </c>
    </row>
    <row r="2363" spans="1:13">
      <c r="A2363" s="167">
        <f>'Order Form'!A258</f>
        <v>15280</v>
      </c>
      <c r="B2363" s="167">
        <f>'Order Form'!A258</f>
        <v>15280</v>
      </c>
      <c r="C2363" s="168">
        <f t="shared" si="156"/>
        <v>15280</v>
      </c>
      <c r="D2363" s="164">
        <f>'Order Form'!$N$2</f>
        <v>0</v>
      </c>
      <c r="E2363" s="165">
        <f>'Order Form'!$O$11</f>
        <v>0</v>
      </c>
      <c r="F2363" s="165" t="str">
        <f>IF(ISBLANK('Order Form'!$O$12),"",'Order Form'!$O$12)</f>
        <v/>
      </c>
      <c r="G2363" s="165">
        <f t="shared" ca="1" si="155"/>
        <v>41493</v>
      </c>
      <c r="H2363" s="166">
        <f>'Order Form'!$O$13</f>
        <v>0</v>
      </c>
      <c r="I2363" s="169">
        <f>'Order Form'!F258</f>
        <v>13.5</v>
      </c>
      <c r="J2363" s="164">
        <f>'Order Form'!O258</f>
        <v>0</v>
      </c>
      <c r="K2363" s="164" t="str">
        <f t="shared" si="157"/>
        <v>F</v>
      </c>
      <c r="L2363" s="164">
        <f>IF('Pricing + Order Summary'!$O$13&gt;=5000,14,IF('Pricing + Order Summary'!$O$13&gt;=3500,15,IF('Pricing + Order Summary'!$O$13&gt;=2500,16,IF('Pricing + Order Summary'!$O$13&gt;=1000,23,21))))</f>
        <v>21</v>
      </c>
      <c r="M2363" s="164" t="str">
        <f t="shared" si="158"/>
        <v>SPR2014-5-0</v>
      </c>
    </row>
    <row r="2364" spans="1:13">
      <c r="A2364" s="167">
        <f>'Order Form'!A259</f>
        <v>15281</v>
      </c>
      <c r="B2364" s="167">
        <f>'Order Form'!A259</f>
        <v>15281</v>
      </c>
      <c r="C2364" s="168">
        <f t="shared" si="156"/>
        <v>15281</v>
      </c>
      <c r="D2364" s="164">
        <f>'Order Form'!$N$2</f>
        <v>0</v>
      </c>
      <c r="E2364" s="165">
        <f>'Order Form'!$O$11</f>
        <v>0</v>
      </c>
      <c r="F2364" s="165" t="str">
        <f>IF(ISBLANK('Order Form'!$O$12),"",'Order Form'!$O$12)</f>
        <v/>
      </c>
      <c r="G2364" s="165">
        <f t="shared" ca="1" si="155"/>
        <v>41493</v>
      </c>
      <c r="H2364" s="166">
        <f>'Order Form'!$O$13</f>
        <v>0</v>
      </c>
      <c r="I2364" s="169">
        <f>'Order Form'!F259</f>
        <v>13.5</v>
      </c>
      <c r="J2364" s="164">
        <f>'Order Form'!O259</f>
        <v>0</v>
      </c>
      <c r="K2364" s="164" t="str">
        <f t="shared" si="157"/>
        <v>F</v>
      </c>
      <c r="L2364" s="164">
        <f>IF('Pricing + Order Summary'!$O$13&gt;=5000,14,IF('Pricing + Order Summary'!$O$13&gt;=3500,15,IF('Pricing + Order Summary'!$O$13&gt;=2500,16,IF('Pricing + Order Summary'!$O$13&gt;=1000,23,21))))</f>
        <v>21</v>
      </c>
      <c r="M2364" s="164" t="str">
        <f t="shared" si="158"/>
        <v>SPR2014-5-0</v>
      </c>
    </row>
    <row r="2365" spans="1:13">
      <c r="A2365" s="167">
        <f>'Order Form'!A260</f>
        <v>15282</v>
      </c>
      <c r="B2365" s="167">
        <f>'Order Form'!A260</f>
        <v>15282</v>
      </c>
      <c r="C2365" s="168">
        <f t="shared" si="156"/>
        <v>15282</v>
      </c>
      <c r="D2365" s="164">
        <f>'Order Form'!$N$2</f>
        <v>0</v>
      </c>
      <c r="E2365" s="165">
        <f>'Order Form'!$O$11</f>
        <v>0</v>
      </c>
      <c r="F2365" s="165" t="str">
        <f>IF(ISBLANK('Order Form'!$O$12),"",'Order Form'!$O$12)</f>
        <v/>
      </c>
      <c r="G2365" s="165">
        <f t="shared" ca="1" si="155"/>
        <v>41493</v>
      </c>
      <c r="H2365" s="166">
        <f>'Order Form'!$O$13</f>
        <v>0</v>
      </c>
      <c r="I2365" s="169">
        <f>'Order Form'!F260</f>
        <v>13.5</v>
      </c>
      <c r="J2365" s="164">
        <f>'Order Form'!O260</f>
        <v>0</v>
      </c>
      <c r="K2365" s="164" t="str">
        <f t="shared" si="157"/>
        <v>F</v>
      </c>
      <c r="L2365" s="164">
        <f>IF('Pricing + Order Summary'!$O$13&gt;=5000,14,IF('Pricing + Order Summary'!$O$13&gt;=3500,15,IF('Pricing + Order Summary'!$O$13&gt;=2500,16,IF('Pricing + Order Summary'!$O$13&gt;=1000,23,21))))</f>
        <v>21</v>
      </c>
      <c r="M2365" s="164" t="str">
        <f t="shared" si="158"/>
        <v>SPR2014-5-0</v>
      </c>
    </row>
    <row r="2366" spans="1:13">
      <c r="A2366" s="167">
        <f>'Order Form'!A261</f>
        <v>15263</v>
      </c>
      <c r="B2366" s="167">
        <f>'Order Form'!A261</f>
        <v>15263</v>
      </c>
      <c r="C2366" s="168">
        <f t="shared" si="156"/>
        <v>15263</v>
      </c>
      <c r="D2366" s="164">
        <f>'Order Form'!$N$2</f>
        <v>0</v>
      </c>
      <c r="E2366" s="165">
        <f>'Order Form'!$O$11</f>
        <v>0</v>
      </c>
      <c r="F2366" s="165" t="str">
        <f>IF(ISBLANK('Order Form'!$O$12),"",'Order Form'!$O$12)</f>
        <v/>
      </c>
      <c r="G2366" s="165">
        <f t="shared" ca="1" si="155"/>
        <v>41493</v>
      </c>
      <c r="H2366" s="166">
        <f>'Order Form'!$O$13</f>
        <v>0</v>
      </c>
      <c r="I2366" s="169">
        <f>'Order Form'!F261</f>
        <v>13.5</v>
      </c>
      <c r="J2366" s="164">
        <f>'Order Form'!O261</f>
        <v>0</v>
      </c>
      <c r="K2366" s="164" t="str">
        <f t="shared" si="157"/>
        <v>F</v>
      </c>
      <c r="L2366" s="164">
        <f>IF('Pricing + Order Summary'!$O$13&gt;=5000,14,IF('Pricing + Order Summary'!$O$13&gt;=3500,15,IF('Pricing + Order Summary'!$O$13&gt;=2500,16,IF('Pricing + Order Summary'!$O$13&gt;=1000,23,21))))</f>
        <v>21</v>
      </c>
      <c r="M2366" s="164" t="str">
        <f t="shared" si="158"/>
        <v>SPR2014-5-0</v>
      </c>
    </row>
    <row r="2367" spans="1:13">
      <c r="A2367" s="167">
        <f>'Order Form'!A262</f>
        <v>15264</v>
      </c>
      <c r="B2367" s="167">
        <f>'Order Form'!A262</f>
        <v>15264</v>
      </c>
      <c r="C2367" s="168">
        <f t="shared" si="156"/>
        <v>15264</v>
      </c>
      <c r="D2367" s="164">
        <f>'Order Form'!$N$2</f>
        <v>0</v>
      </c>
      <c r="E2367" s="165">
        <f>'Order Form'!$O$11</f>
        <v>0</v>
      </c>
      <c r="F2367" s="165" t="str">
        <f>IF(ISBLANK('Order Form'!$O$12),"",'Order Form'!$O$12)</f>
        <v/>
      </c>
      <c r="G2367" s="165">
        <f t="shared" ca="1" si="155"/>
        <v>41493</v>
      </c>
      <c r="H2367" s="166">
        <f>'Order Form'!$O$13</f>
        <v>0</v>
      </c>
      <c r="I2367" s="169">
        <f>'Order Form'!F262</f>
        <v>13.5</v>
      </c>
      <c r="J2367" s="164">
        <f>'Order Form'!O262</f>
        <v>0</v>
      </c>
      <c r="K2367" s="164" t="str">
        <f t="shared" si="157"/>
        <v>F</v>
      </c>
      <c r="L2367" s="164">
        <f>IF('Pricing + Order Summary'!$O$13&gt;=5000,14,IF('Pricing + Order Summary'!$O$13&gt;=3500,15,IF('Pricing + Order Summary'!$O$13&gt;=2500,16,IF('Pricing + Order Summary'!$O$13&gt;=1000,23,21))))</f>
        <v>21</v>
      </c>
      <c r="M2367" s="164" t="str">
        <f t="shared" si="158"/>
        <v>SPR2014-5-0</v>
      </c>
    </row>
    <row r="2368" spans="1:13">
      <c r="A2368" s="167">
        <f>'Order Form'!A263</f>
        <v>15265</v>
      </c>
      <c r="B2368" s="167">
        <f>'Order Form'!A263</f>
        <v>15265</v>
      </c>
      <c r="C2368" s="168">
        <f t="shared" si="156"/>
        <v>15265</v>
      </c>
      <c r="D2368" s="164">
        <f>'Order Form'!$N$2</f>
        <v>0</v>
      </c>
      <c r="E2368" s="165">
        <f>'Order Form'!$O$11</f>
        <v>0</v>
      </c>
      <c r="F2368" s="165" t="str">
        <f>IF(ISBLANK('Order Form'!$O$12),"",'Order Form'!$O$12)</f>
        <v/>
      </c>
      <c r="G2368" s="165">
        <f t="shared" ca="1" si="155"/>
        <v>41493</v>
      </c>
      <c r="H2368" s="166">
        <f>'Order Form'!$O$13</f>
        <v>0</v>
      </c>
      <c r="I2368" s="169">
        <f>'Order Form'!F263</f>
        <v>13.5</v>
      </c>
      <c r="J2368" s="164">
        <f>'Order Form'!O263</f>
        <v>0</v>
      </c>
      <c r="K2368" s="164" t="str">
        <f t="shared" si="157"/>
        <v>F</v>
      </c>
      <c r="L2368" s="164">
        <f>IF('Pricing + Order Summary'!$O$13&gt;=5000,14,IF('Pricing + Order Summary'!$O$13&gt;=3500,15,IF('Pricing + Order Summary'!$O$13&gt;=2500,16,IF('Pricing + Order Summary'!$O$13&gt;=1000,23,21))))</f>
        <v>21</v>
      </c>
      <c r="M2368" s="164" t="str">
        <f t="shared" si="158"/>
        <v>SPR2014-5-0</v>
      </c>
    </row>
    <row r="2369" spans="1:13">
      <c r="A2369" s="167">
        <f>'Order Form'!A264</f>
        <v>15266</v>
      </c>
      <c r="B2369" s="167">
        <f>'Order Form'!A264</f>
        <v>15266</v>
      </c>
      <c r="C2369" s="168">
        <f t="shared" si="156"/>
        <v>15266</v>
      </c>
      <c r="D2369" s="164">
        <f>'Order Form'!$N$2</f>
        <v>0</v>
      </c>
      <c r="E2369" s="165">
        <f>'Order Form'!$O$11</f>
        <v>0</v>
      </c>
      <c r="F2369" s="165" t="str">
        <f>IF(ISBLANK('Order Form'!$O$12),"",'Order Form'!$O$12)</f>
        <v/>
      </c>
      <c r="G2369" s="165">
        <f t="shared" ca="1" si="155"/>
        <v>41493</v>
      </c>
      <c r="H2369" s="166">
        <f>'Order Form'!$O$13</f>
        <v>0</v>
      </c>
      <c r="I2369" s="169">
        <f>'Order Form'!F264</f>
        <v>13.5</v>
      </c>
      <c r="J2369" s="164">
        <f>'Order Form'!O264</f>
        <v>0</v>
      </c>
      <c r="K2369" s="164" t="str">
        <f t="shared" si="157"/>
        <v>F</v>
      </c>
      <c r="L2369" s="164">
        <f>IF('Pricing + Order Summary'!$O$13&gt;=5000,14,IF('Pricing + Order Summary'!$O$13&gt;=3500,15,IF('Pricing + Order Summary'!$O$13&gt;=2500,16,IF('Pricing + Order Summary'!$O$13&gt;=1000,23,21))))</f>
        <v>21</v>
      </c>
      <c r="M2369" s="164" t="str">
        <f t="shared" si="158"/>
        <v>SPR2014-5-0</v>
      </c>
    </row>
    <row r="2370" spans="1:13">
      <c r="A2370" s="167">
        <f>'Order Form'!A265</f>
        <v>15275</v>
      </c>
      <c r="B2370" s="167">
        <f>'Order Form'!A265</f>
        <v>15275</v>
      </c>
      <c r="C2370" s="168">
        <f t="shared" si="156"/>
        <v>15275</v>
      </c>
      <c r="D2370" s="164">
        <f>'Order Form'!$N$2</f>
        <v>0</v>
      </c>
      <c r="E2370" s="165">
        <f>'Order Form'!$O$11</f>
        <v>0</v>
      </c>
      <c r="F2370" s="165" t="str">
        <f>IF(ISBLANK('Order Form'!$O$12),"",'Order Form'!$O$12)</f>
        <v/>
      </c>
      <c r="G2370" s="165">
        <f t="shared" ref="G2370:G2433" ca="1" si="159">TODAY()</f>
        <v>41493</v>
      </c>
      <c r="H2370" s="166">
        <f>'Order Form'!$O$13</f>
        <v>0</v>
      </c>
      <c r="I2370" s="169">
        <f>'Order Form'!F265</f>
        <v>13.5</v>
      </c>
      <c r="J2370" s="164">
        <f>'Order Form'!O265</f>
        <v>0</v>
      </c>
      <c r="K2370" s="164" t="str">
        <f t="shared" si="157"/>
        <v>F</v>
      </c>
      <c r="L2370" s="164">
        <f>IF('Pricing + Order Summary'!$O$13&gt;=5000,14,IF('Pricing + Order Summary'!$O$13&gt;=3500,15,IF('Pricing + Order Summary'!$O$13&gt;=2500,16,IF('Pricing + Order Summary'!$O$13&gt;=1000,23,21))))</f>
        <v>21</v>
      </c>
      <c r="M2370" s="164" t="str">
        <f t="shared" si="158"/>
        <v>SPR2014-5-0</v>
      </c>
    </row>
    <row r="2371" spans="1:13">
      <c r="A2371" s="167">
        <f>'Order Form'!A266</f>
        <v>15276</v>
      </c>
      <c r="B2371" s="167">
        <f>'Order Form'!A266</f>
        <v>15276</v>
      </c>
      <c r="C2371" s="168">
        <f t="shared" si="156"/>
        <v>15276</v>
      </c>
      <c r="D2371" s="164">
        <f>'Order Form'!$N$2</f>
        <v>0</v>
      </c>
      <c r="E2371" s="165">
        <f>'Order Form'!$O$11</f>
        <v>0</v>
      </c>
      <c r="F2371" s="165" t="str">
        <f>IF(ISBLANK('Order Form'!$O$12),"",'Order Form'!$O$12)</f>
        <v/>
      </c>
      <c r="G2371" s="165">
        <f t="shared" ca="1" si="159"/>
        <v>41493</v>
      </c>
      <c r="H2371" s="166">
        <f>'Order Form'!$O$13</f>
        <v>0</v>
      </c>
      <c r="I2371" s="169">
        <f>'Order Form'!F266</f>
        <v>13.5</v>
      </c>
      <c r="J2371" s="164">
        <f>'Order Form'!O266</f>
        <v>0</v>
      </c>
      <c r="K2371" s="164" t="str">
        <f t="shared" si="157"/>
        <v>F</v>
      </c>
      <c r="L2371" s="164">
        <f>IF('Pricing + Order Summary'!$O$13&gt;=5000,14,IF('Pricing + Order Summary'!$O$13&gt;=3500,15,IF('Pricing + Order Summary'!$O$13&gt;=2500,16,IF('Pricing + Order Summary'!$O$13&gt;=1000,23,21))))</f>
        <v>21</v>
      </c>
      <c r="M2371" s="164" t="str">
        <f t="shared" si="158"/>
        <v>SPR2014-5-0</v>
      </c>
    </row>
    <row r="2372" spans="1:13">
      <c r="A2372" s="167">
        <f>'Order Form'!A267</f>
        <v>15277</v>
      </c>
      <c r="B2372" s="167">
        <f>'Order Form'!A267</f>
        <v>15277</v>
      </c>
      <c r="C2372" s="168">
        <f t="shared" si="156"/>
        <v>15277</v>
      </c>
      <c r="D2372" s="164">
        <f>'Order Form'!$N$2</f>
        <v>0</v>
      </c>
      <c r="E2372" s="165">
        <f>'Order Form'!$O$11</f>
        <v>0</v>
      </c>
      <c r="F2372" s="165" t="str">
        <f>IF(ISBLANK('Order Form'!$O$12),"",'Order Form'!$O$12)</f>
        <v/>
      </c>
      <c r="G2372" s="165">
        <f t="shared" ca="1" si="159"/>
        <v>41493</v>
      </c>
      <c r="H2372" s="166">
        <f>'Order Form'!$O$13</f>
        <v>0</v>
      </c>
      <c r="I2372" s="169">
        <f>'Order Form'!F267</f>
        <v>13.5</v>
      </c>
      <c r="J2372" s="164">
        <f>'Order Form'!O267</f>
        <v>0</v>
      </c>
      <c r="K2372" s="164" t="str">
        <f t="shared" si="157"/>
        <v>F</v>
      </c>
      <c r="L2372" s="164">
        <f>IF('Pricing + Order Summary'!$O$13&gt;=5000,14,IF('Pricing + Order Summary'!$O$13&gt;=3500,15,IF('Pricing + Order Summary'!$O$13&gt;=2500,16,IF('Pricing + Order Summary'!$O$13&gt;=1000,23,21))))</f>
        <v>21</v>
      </c>
      <c r="M2372" s="164" t="str">
        <f t="shared" si="158"/>
        <v>SPR2014-5-0</v>
      </c>
    </row>
    <row r="2373" spans="1:13">
      <c r="A2373" s="167">
        <f>'Order Form'!A268</f>
        <v>15278</v>
      </c>
      <c r="B2373" s="167">
        <f>'Order Form'!A268</f>
        <v>15278</v>
      </c>
      <c r="C2373" s="168">
        <f t="shared" si="156"/>
        <v>15278</v>
      </c>
      <c r="D2373" s="164">
        <f>'Order Form'!$N$2</f>
        <v>0</v>
      </c>
      <c r="E2373" s="165">
        <f>'Order Form'!$O$11</f>
        <v>0</v>
      </c>
      <c r="F2373" s="165" t="str">
        <f>IF(ISBLANK('Order Form'!$O$12),"",'Order Form'!$O$12)</f>
        <v/>
      </c>
      <c r="G2373" s="165">
        <f t="shared" ca="1" si="159"/>
        <v>41493</v>
      </c>
      <c r="H2373" s="166">
        <f>'Order Form'!$O$13</f>
        <v>0</v>
      </c>
      <c r="I2373" s="169">
        <f>'Order Form'!F268</f>
        <v>13.5</v>
      </c>
      <c r="J2373" s="164">
        <f>'Order Form'!O268</f>
        <v>0</v>
      </c>
      <c r="K2373" s="164" t="str">
        <f t="shared" si="157"/>
        <v>F</v>
      </c>
      <c r="L2373" s="164">
        <f>IF('Pricing + Order Summary'!$O$13&gt;=5000,14,IF('Pricing + Order Summary'!$O$13&gt;=3500,15,IF('Pricing + Order Summary'!$O$13&gt;=2500,16,IF('Pricing + Order Summary'!$O$13&gt;=1000,23,21))))</f>
        <v>21</v>
      </c>
      <c r="M2373" s="164" t="str">
        <f t="shared" si="158"/>
        <v>SPR2014-5-0</v>
      </c>
    </row>
    <row r="2374" spans="1:13">
      <c r="A2374" s="167">
        <f>'Order Form'!A269</f>
        <v>15214</v>
      </c>
      <c r="B2374" s="167">
        <f>'Order Form'!A269</f>
        <v>15214</v>
      </c>
      <c r="C2374" s="168">
        <f t="shared" si="156"/>
        <v>15214</v>
      </c>
      <c r="D2374" s="164">
        <f>'Order Form'!$N$2</f>
        <v>0</v>
      </c>
      <c r="E2374" s="165">
        <f>'Order Form'!$O$11</f>
        <v>0</v>
      </c>
      <c r="F2374" s="165" t="str">
        <f>IF(ISBLANK('Order Form'!$O$12),"",'Order Form'!$O$12)</f>
        <v/>
      </c>
      <c r="G2374" s="165">
        <f t="shared" ca="1" si="159"/>
        <v>41493</v>
      </c>
      <c r="H2374" s="166">
        <f>'Order Form'!$O$13</f>
        <v>0</v>
      </c>
      <c r="I2374" s="169">
        <f>'Order Form'!F269</f>
        <v>13.5</v>
      </c>
      <c r="J2374" s="164">
        <f>'Order Form'!O269</f>
        <v>0</v>
      </c>
      <c r="K2374" s="164" t="str">
        <f t="shared" si="157"/>
        <v>F</v>
      </c>
      <c r="L2374" s="164">
        <f>IF('Pricing + Order Summary'!$O$13&gt;=5000,14,IF('Pricing + Order Summary'!$O$13&gt;=3500,15,IF('Pricing + Order Summary'!$O$13&gt;=2500,16,IF('Pricing + Order Summary'!$O$13&gt;=1000,23,21))))</f>
        <v>21</v>
      </c>
      <c r="M2374" s="164" t="str">
        <f t="shared" si="158"/>
        <v>SPR2014-5-0</v>
      </c>
    </row>
    <row r="2375" spans="1:13">
      <c r="A2375" s="167">
        <f>'Order Form'!A270</f>
        <v>15215</v>
      </c>
      <c r="B2375" s="167">
        <f>'Order Form'!A270</f>
        <v>15215</v>
      </c>
      <c r="C2375" s="168">
        <f t="shared" si="156"/>
        <v>15215</v>
      </c>
      <c r="D2375" s="164">
        <f>'Order Form'!$N$2</f>
        <v>0</v>
      </c>
      <c r="E2375" s="165">
        <f>'Order Form'!$O$11</f>
        <v>0</v>
      </c>
      <c r="F2375" s="165" t="str">
        <f>IF(ISBLANK('Order Form'!$O$12),"",'Order Form'!$O$12)</f>
        <v/>
      </c>
      <c r="G2375" s="165">
        <f t="shared" ca="1" si="159"/>
        <v>41493</v>
      </c>
      <c r="H2375" s="166">
        <f>'Order Form'!$O$13</f>
        <v>0</v>
      </c>
      <c r="I2375" s="169">
        <f>'Order Form'!F270</f>
        <v>13.5</v>
      </c>
      <c r="J2375" s="164">
        <f>'Order Form'!O270</f>
        <v>0</v>
      </c>
      <c r="K2375" s="164" t="str">
        <f t="shared" si="157"/>
        <v>F</v>
      </c>
      <c r="L2375" s="164">
        <f>IF('Pricing + Order Summary'!$O$13&gt;=5000,14,IF('Pricing + Order Summary'!$O$13&gt;=3500,15,IF('Pricing + Order Summary'!$O$13&gt;=2500,16,IF('Pricing + Order Summary'!$O$13&gt;=1000,23,21))))</f>
        <v>21</v>
      </c>
      <c r="M2375" s="164" t="str">
        <f t="shared" si="158"/>
        <v>SPR2014-5-0</v>
      </c>
    </row>
    <row r="2376" spans="1:13">
      <c r="A2376" s="167">
        <f>'Order Form'!A271</f>
        <v>15216</v>
      </c>
      <c r="B2376" s="167">
        <f>'Order Form'!A271</f>
        <v>15216</v>
      </c>
      <c r="C2376" s="168">
        <f t="shared" si="156"/>
        <v>15216</v>
      </c>
      <c r="D2376" s="164">
        <f>'Order Form'!$N$2</f>
        <v>0</v>
      </c>
      <c r="E2376" s="165">
        <f>'Order Form'!$O$11</f>
        <v>0</v>
      </c>
      <c r="F2376" s="165" t="str">
        <f>IF(ISBLANK('Order Form'!$O$12),"",'Order Form'!$O$12)</f>
        <v/>
      </c>
      <c r="G2376" s="165">
        <f t="shared" ca="1" si="159"/>
        <v>41493</v>
      </c>
      <c r="H2376" s="166">
        <f>'Order Form'!$O$13</f>
        <v>0</v>
      </c>
      <c r="I2376" s="169">
        <f>'Order Form'!F271</f>
        <v>13.5</v>
      </c>
      <c r="J2376" s="164">
        <f>'Order Form'!O271</f>
        <v>0</v>
      </c>
      <c r="K2376" s="164" t="str">
        <f t="shared" si="157"/>
        <v>F</v>
      </c>
      <c r="L2376" s="164">
        <f>IF('Pricing + Order Summary'!$O$13&gt;=5000,14,IF('Pricing + Order Summary'!$O$13&gt;=3500,15,IF('Pricing + Order Summary'!$O$13&gt;=2500,16,IF('Pricing + Order Summary'!$O$13&gt;=1000,23,21))))</f>
        <v>21</v>
      </c>
      <c r="M2376" s="164" t="str">
        <f t="shared" si="158"/>
        <v>SPR2014-5-0</v>
      </c>
    </row>
    <row r="2377" spans="1:13">
      <c r="A2377" s="167">
        <f>'Order Form'!A272</f>
        <v>15217</v>
      </c>
      <c r="B2377" s="167">
        <f>'Order Form'!A272</f>
        <v>15217</v>
      </c>
      <c r="C2377" s="168">
        <f t="shared" si="156"/>
        <v>15217</v>
      </c>
      <c r="D2377" s="164">
        <f>'Order Form'!$N$2</f>
        <v>0</v>
      </c>
      <c r="E2377" s="165">
        <f>'Order Form'!$O$11</f>
        <v>0</v>
      </c>
      <c r="F2377" s="165" t="str">
        <f>IF(ISBLANK('Order Form'!$O$12),"",'Order Form'!$O$12)</f>
        <v/>
      </c>
      <c r="G2377" s="165">
        <f t="shared" ca="1" si="159"/>
        <v>41493</v>
      </c>
      <c r="H2377" s="166">
        <f>'Order Form'!$O$13</f>
        <v>0</v>
      </c>
      <c r="I2377" s="169">
        <f>'Order Form'!F272</f>
        <v>13.5</v>
      </c>
      <c r="J2377" s="164">
        <f>'Order Form'!O272</f>
        <v>0</v>
      </c>
      <c r="K2377" s="164" t="str">
        <f t="shared" si="157"/>
        <v>F</v>
      </c>
      <c r="L2377" s="164">
        <f>IF('Pricing + Order Summary'!$O$13&gt;=5000,14,IF('Pricing + Order Summary'!$O$13&gt;=3500,15,IF('Pricing + Order Summary'!$O$13&gt;=2500,16,IF('Pricing + Order Summary'!$O$13&gt;=1000,23,21))))</f>
        <v>21</v>
      </c>
      <c r="M2377" s="164" t="str">
        <f t="shared" si="158"/>
        <v>SPR2014-5-0</v>
      </c>
    </row>
    <row r="2378" spans="1:13">
      <c r="A2378" s="167">
        <f>'Order Form'!A273</f>
        <v>15218</v>
      </c>
      <c r="B2378" s="167">
        <f>'Order Form'!A273</f>
        <v>15218</v>
      </c>
      <c r="C2378" s="168">
        <f t="shared" si="156"/>
        <v>15218</v>
      </c>
      <c r="D2378" s="164">
        <f>'Order Form'!$N$2</f>
        <v>0</v>
      </c>
      <c r="E2378" s="165">
        <f>'Order Form'!$O$11</f>
        <v>0</v>
      </c>
      <c r="F2378" s="165" t="str">
        <f>IF(ISBLANK('Order Form'!$O$12),"",'Order Form'!$O$12)</f>
        <v/>
      </c>
      <c r="G2378" s="165">
        <f t="shared" ca="1" si="159"/>
        <v>41493</v>
      </c>
      <c r="H2378" s="166">
        <f>'Order Form'!$O$13</f>
        <v>0</v>
      </c>
      <c r="I2378" s="169">
        <f>'Order Form'!F273</f>
        <v>13.5</v>
      </c>
      <c r="J2378" s="164">
        <f>'Order Form'!O273</f>
        <v>0</v>
      </c>
      <c r="K2378" s="164" t="str">
        <f t="shared" si="157"/>
        <v>F</v>
      </c>
      <c r="L2378" s="164">
        <f>IF('Pricing + Order Summary'!$O$13&gt;=5000,14,IF('Pricing + Order Summary'!$O$13&gt;=3500,15,IF('Pricing + Order Summary'!$O$13&gt;=2500,16,IF('Pricing + Order Summary'!$O$13&gt;=1000,23,21))))</f>
        <v>21</v>
      </c>
      <c r="M2378" s="164" t="str">
        <f t="shared" si="158"/>
        <v>SPR2014-5-0</v>
      </c>
    </row>
    <row r="2379" spans="1:13">
      <c r="A2379" s="167">
        <f>'Order Form'!A274</f>
        <v>15219</v>
      </c>
      <c r="B2379" s="167">
        <f>'Order Form'!A274</f>
        <v>15219</v>
      </c>
      <c r="C2379" s="168">
        <f t="shared" ref="C2379:C2442" si="160">IF(B2379=0,A2379,B2379)</f>
        <v>15219</v>
      </c>
      <c r="D2379" s="164">
        <f>'Order Form'!$N$2</f>
        <v>0</v>
      </c>
      <c r="E2379" s="165">
        <f>'Order Form'!$O$11</f>
        <v>0</v>
      </c>
      <c r="F2379" s="165" t="str">
        <f>IF(ISBLANK('Order Form'!$O$12),"",'Order Form'!$O$12)</f>
        <v/>
      </c>
      <c r="G2379" s="165">
        <f t="shared" ca="1" si="159"/>
        <v>41493</v>
      </c>
      <c r="H2379" s="166">
        <f>'Order Form'!$O$13</f>
        <v>0</v>
      </c>
      <c r="I2379" s="169">
        <f>'Order Form'!F274</f>
        <v>13.5</v>
      </c>
      <c r="J2379" s="164">
        <f>'Order Form'!O274</f>
        <v>0</v>
      </c>
      <c r="K2379" s="164" t="str">
        <f t="shared" ref="K2379:K2442" si="161">IF(J2379=0,"F","T")</f>
        <v>F</v>
      </c>
      <c r="L2379" s="164">
        <f>IF('Pricing + Order Summary'!$O$13&gt;=5000,14,IF('Pricing + Order Summary'!$O$13&gt;=3500,15,IF('Pricing + Order Summary'!$O$13&gt;=2500,16,IF('Pricing + Order Summary'!$O$13&gt;=1000,23,21))))</f>
        <v>21</v>
      </c>
      <c r="M2379" s="164" t="str">
        <f t="shared" ref="M2379:M2442" si="162">"SPR2014"&amp;"-5-"&amp;D2379</f>
        <v>SPR2014-5-0</v>
      </c>
    </row>
    <row r="2380" spans="1:13">
      <c r="A2380" s="167">
        <f>'Order Form'!A275</f>
        <v>15220</v>
      </c>
      <c r="B2380" s="167">
        <f>'Order Form'!A275</f>
        <v>15220</v>
      </c>
      <c r="C2380" s="168">
        <f t="shared" si="160"/>
        <v>15220</v>
      </c>
      <c r="D2380" s="164">
        <f>'Order Form'!$N$2</f>
        <v>0</v>
      </c>
      <c r="E2380" s="165">
        <f>'Order Form'!$O$11</f>
        <v>0</v>
      </c>
      <c r="F2380" s="165" t="str">
        <f>IF(ISBLANK('Order Form'!$O$12),"",'Order Form'!$O$12)</f>
        <v/>
      </c>
      <c r="G2380" s="165">
        <f t="shared" ca="1" si="159"/>
        <v>41493</v>
      </c>
      <c r="H2380" s="166">
        <f>'Order Form'!$O$13</f>
        <v>0</v>
      </c>
      <c r="I2380" s="169">
        <f>'Order Form'!F275</f>
        <v>13.5</v>
      </c>
      <c r="J2380" s="164">
        <f>'Order Form'!O275</f>
        <v>0</v>
      </c>
      <c r="K2380" s="164" t="str">
        <f t="shared" si="161"/>
        <v>F</v>
      </c>
      <c r="L2380" s="164">
        <f>IF('Pricing + Order Summary'!$O$13&gt;=5000,14,IF('Pricing + Order Summary'!$O$13&gt;=3500,15,IF('Pricing + Order Summary'!$O$13&gt;=2500,16,IF('Pricing + Order Summary'!$O$13&gt;=1000,23,21))))</f>
        <v>21</v>
      </c>
      <c r="M2380" s="164" t="str">
        <f t="shared" si="162"/>
        <v>SPR2014-5-0</v>
      </c>
    </row>
    <row r="2381" spans="1:13">
      <c r="A2381" s="167">
        <f>'Order Form'!A276</f>
        <v>15221</v>
      </c>
      <c r="B2381" s="167">
        <f>'Order Form'!A276</f>
        <v>15221</v>
      </c>
      <c r="C2381" s="168">
        <f t="shared" si="160"/>
        <v>15221</v>
      </c>
      <c r="D2381" s="164">
        <f>'Order Form'!$N$2</f>
        <v>0</v>
      </c>
      <c r="E2381" s="165">
        <f>'Order Form'!$O$11</f>
        <v>0</v>
      </c>
      <c r="F2381" s="165" t="str">
        <f>IF(ISBLANK('Order Form'!$O$12),"",'Order Form'!$O$12)</f>
        <v/>
      </c>
      <c r="G2381" s="165">
        <f t="shared" ca="1" si="159"/>
        <v>41493</v>
      </c>
      <c r="H2381" s="166">
        <f>'Order Form'!$O$13</f>
        <v>0</v>
      </c>
      <c r="I2381" s="169">
        <f>'Order Form'!F276</f>
        <v>13.5</v>
      </c>
      <c r="J2381" s="164">
        <f>'Order Form'!O276</f>
        <v>0</v>
      </c>
      <c r="K2381" s="164" t="str">
        <f t="shared" si="161"/>
        <v>F</v>
      </c>
      <c r="L2381" s="164">
        <f>IF('Pricing + Order Summary'!$O$13&gt;=5000,14,IF('Pricing + Order Summary'!$O$13&gt;=3500,15,IF('Pricing + Order Summary'!$O$13&gt;=2500,16,IF('Pricing + Order Summary'!$O$13&gt;=1000,23,21))))</f>
        <v>21</v>
      </c>
      <c r="M2381" s="164" t="str">
        <f t="shared" si="162"/>
        <v>SPR2014-5-0</v>
      </c>
    </row>
    <row r="2382" spans="1:13">
      <c r="A2382" s="167">
        <f>'Order Form'!A277</f>
        <v>15245</v>
      </c>
      <c r="B2382" s="167">
        <f>'Order Form'!A277</f>
        <v>15245</v>
      </c>
      <c r="C2382" s="168">
        <f t="shared" si="160"/>
        <v>15245</v>
      </c>
      <c r="D2382" s="164">
        <f>'Order Form'!$N$2</f>
        <v>0</v>
      </c>
      <c r="E2382" s="165">
        <f>'Order Form'!$O$11</f>
        <v>0</v>
      </c>
      <c r="F2382" s="165" t="str">
        <f>IF(ISBLANK('Order Form'!$O$12),"",'Order Form'!$O$12)</f>
        <v/>
      </c>
      <c r="G2382" s="165">
        <f t="shared" ca="1" si="159"/>
        <v>41493</v>
      </c>
      <c r="H2382" s="166">
        <f>'Order Form'!$O$13</f>
        <v>0</v>
      </c>
      <c r="I2382" s="169">
        <f>'Order Form'!F277</f>
        <v>17.5</v>
      </c>
      <c r="J2382" s="164">
        <f>'Order Form'!O277</f>
        <v>0</v>
      </c>
      <c r="K2382" s="164" t="str">
        <f t="shared" si="161"/>
        <v>F</v>
      </c>
      <c r="L2382" s="164">
        <f>IF('Pricing + Order Summary'!$O$13&gt;=5000,14,IF('Pricing + Order Summary'!$O$13&gt;=3500,15,IF('Pricing + Order Summary'!$O$13&gt;=2500,16,IF('Pricing + Order Summary'!$O$13&gt;=1000,23,21))))</f>
        <v>21</v>
      </c>
      <c r="M2382" s="164" t="str">
        <f t="shared" si="162"/>
        <v>SPR2014-5-0</v>
      </c>
    </row>
    <row r="2383" spans="1:13">
      <c r="A2383" s="167">
        <f>'Order Form'!A278</f>
        <v>15246</v>
      </c>
      <c r="B2383" s="167">
        <f>'Order Form'!A278</f>
        <v>15246</v>
      </c>
      <c r="C2383" s="168">
        <f t="shared" si="160"/>
        <v>15246</v>
      </c>
      <c r="D2383" s="164">
        <f>'Order Form'!$N$2</f>
        <v>0</v>
      </c>
      <c r="E2383" s="165">
        <f>'Order Form'!$O$11</f>
        <v>0</v>
      </c>
      <c r="F2383" s="165" t="str">
        <f>IF(ISBLANK('Order Form'!$O$12),"",'Order Form'!$O$12)</f>
        <v/>
      </c>
      <c r="G2383" s="165">
        <f t="shared" ca="1" si="159"/>
        <v>41493</v>
      </c>
      <c r="H2383" s="166">
        <f>'Order Form'!$O$13</f>
        <v>0</v>
      </c>
      <c r="I2383" s="169">
        <f>'Order Form'!F278</f>
        <v>17.5</v>
      </c>
      <c r="J2383" s="164">
        <f>'Order Form'!O278</f>
        <v>0</v>
      </c>
      <c r="K2383" s="164" t="str">
        <f t="shared" si="161"/>
        <v>F</v>
      </c>
      <c r="L2383" s="164">
        <f>IF('Pricing + Order Summary'!$O$13&gt;=5000,14,IF('Pricing + Order Summary'!$O$13&gt;=3500,15,IF('Pricing + Order Summary'!$O$13&gt;=2500,16,IF('Pricing + Order Summary'!$O$13&gt;=1000,23,21))))</f>
        <v>21</v>
      </c>
      <c r="M2383" s="164" t="str">
        <f t="shared" si="162"/>
        <v>SPR2014-5-0</v>
      </c>
    </row>
    <row r="2384" spans="1:13">
      <c r="A2384" s="167">
        <f>'Order Form'!A279</f>
        <v>15247</v>
      </c>
      <c r="B2384" s="167">
        <f>'Order Form'!A279</f>
        <v>15247</v>
      </c>
      <c r="C2384" s="168">
        <f t="shared" si="160"/>
        <v>15247</v>
      </c>
      <c r="D2384" s="164">
        <f>'Order Form'!$N$2</f>
        <v>0</v>
      </c>
      <c r="E2384" s="165">
        <f>'Order Form'!$O$11</f>
        <v>0</v>
      </c>
      <c r="F2384" s="165" t="str">
        <f>IF(ISBLANK('Order Form'!$O$12),"",'Order Form'!$O$12)</f>
        <v/>
      </c>
      <c r="G2384" s="165">
        <f t="shared" ca="1" si="159"/>
        <v>41493</v>
      </c>
      <c r="H2384" s="166">
        <f>'Order Form'!$O$13</f>
        <v>0</v>
      </c>
      <c r="I2384" s="169">
        <f>'Order Form'!F279</f>
        <v>17.5</v>
      </c>
      <c r="J2384" s="164">
        <f>'Order Form'!O279</f>
        <v>0</v>
      </c>
      <c r="K2384" s="164" t="str">
        <f t="shared" si="161"/>
        <v>F</v>
      </c>
      <c r="L2384" s="164">
        <f>IF('Pricing + Order Summary'!$O$13&gt;=5000,14,IF('Pricing + Order Summary'!$O$13&gt;=3500,15,IF('Pricing + Order Summary'!$O$13&gt;=2500,16,IF('Pricing + Order Summary'!$O$13&gt;=1000,23,21))))</f>
        <v>21</v>
      </c>
      <c r="M2384" s="164" t="str">
        <f t="shared" si="162"/>
        <v>SPR2014-5-0</v>
      </c>
    </row>
    <row r="2385" spans="1:13">
      <c r="A2385" s="167">
        <f>'Order Form'!A280</f>
        <v>15248</v>
      </c>
      <c r="B2385" s="167">
        <f>'Order Form'!A280</f>
        <v>15248</v>
      </c>
      <c r="C2385" s="168">
        <f t="shared" si="160"/>
        <v>15248</v>
      </c>
      <c r="D2385" s="164">
        <f>'Order Form'!$N$2</f>
        <v>0</v>
      </c>
      <c r="E2385" s="165">
        <f>'Order Form'!$O$11</f>
        <v>0</v>
      </c>
      <c r="F2385" s="165" t="str">
        <f>IF(ISBLANK('Order Form'!$O$12),"",'Order Form'!$O$12)</f>
        <v/>
      </c>
      <c r="G2385" s="165">
        <f t="shared" ca="1" si="159"/>
        <v>41493</v>
      </c>
      <c r="H2385" s="166">
        <f>'Order Form'!$O$13</f>
        <v>0</v>
      </c>
      <c r="I2385" s="169">
        <f>'Order Form'!F280</f>
        <v>17.5</v>
      </c>
      <c r="J2385" s="164">
        <f>'Order Form'!O280</f>
        <v>0</v>
      </c>
      <c r="K2385" s="164" t="str">
        <f t="shared" si="161"/>
        <v>F</v>
      </c>
      <c r="L2385" s="164">
        <f>IF('Pricing + Order Summary'!$O$13&gt;=5000,14,IF('Pricing + Order Summary'!$O$13&gt;=3500,15,IF('Pricing + Order Summary'!$O$13&gt;=2500,16,IF('Pricing + Order Summary'!$O$13&gt;=1000,23,21))))</f>
        <v>21</v>
      </c>
      <c r="M2385" s="164" t="str">
        <f t="shared" si="162"/>
        <v>SPR2014-5-0</v>
      </c>
    </row>
    <row r="2386" spans="1:13">
      <c r="A2386" s="167">
        <f>'Order Form'!A281</f>
        <v>15241</v>
      </c>
      <c r="B2386" s="167">
        <f>'Order Form'!A281</f>
        <v>15241</v>
      </c>
      <c r="C2386" s="168">
        <f t="shared" si="160"/>
        <v>15241</v>
      </c>
      <c r="D2386" s="164">
        <f>'Order Form'!$N$2</f>
        <v>0</v>
      </c>
      <c r="E2386" s="165">
        <f>'Order Form'!$O$11</f>
        <v>0</v>
      </c>
      <c r="F2386" s="165" t="str">
        <f>IF(ISBLANK('Order Form'!$O$12),"",'Order Form'!$O$12)</f>
        <v/>
      </c>
      <c r="G2386" s="165">
        <f t="shared" ca="1" si="159"/>
        <v>41493</v>
      </c>
      <c r="H2386" s="166">
        <f>'Order Form'!$O$13</f>
        <v>0</v>
      </c>
      <c r="I2386" s="169">
        <f>'Order Form'!F281</f>
        <v>17.5</v>
      </c>
      <c r="J2386" s="164">
        <f>'Order Form'!O281</f>
        <v>0</v>
      </c>
      <c r="K2386" s="164" t="str">
        <f t="shared" si="161"/>
        <v>F</v>
      </c>
      <c r="L2386" s="164">
        <f>IF('Pricing + Order Summary'!$O$13&gt;=5000,14,IF('Pricing + Order Summary'!$O$13&gt;=3500,15,IF('Pricing + Order Summary'!$O$13&gt;=2500,16,IF('Pricing + Order Summary'!$O$13&gt;=1000,23,21))))</f>
        <v>21</v>
      </c>
      <c r="M2386" s="164" t="str">
        <f t="shared" si="162"/>
        <v>SPR2014-5-0</v>
      </c>
    </row>
    <row r="2387" spans="1:13">
      <c r="A2387" s="167">
        <f>'Order Form'!A282</f>
        <v>15242</v>
      </c>
      <c r="B2387" s="167">
        <f>'Order Form'!A282</f>
        <v>15242</v>
      </c>
      <c r="C2387" s="168">
        <f t="shared" si="160"/>
        <v>15242</v>
      </c>
      <c r="D2387" s="164">
        <f>'Order Form'!$N$2</f>
        <v>0</v>
      </c>
      <c r="E2387" s="165">
        <f>'Order Form'!$O$11</f>
        <v>0</v>
      </c>
      <c r="F2387" s="165" t="str">
        <f>IF(ISBLANK('Order Form'!$O$12),"",'Order Form'!$O$12)</f>
        <v/>
      </c>
      <c r="G2387" s="165">
        <f t="shared" ca="1" si="159"/>
        <v>41493</v>
      </c>
      <c r="H2387" s="166">
        <f>'Order Form'!$O$13</f>
        <v>0</v>
      </c>
      <c r="I2387" s="169">
        <f>'Order Form'!F282</f>
        <v>17.5</v>
      </c>
      <c r="J2387" s="164">
        <f>'Order Form'!O282</f>
        <v>0</v>
      </c>
      <c r="K2387" s="164" t="str">
        <f t="shared" si="161"/>
        <v>F</v>
      </c>
      <c r="L2387" s="164">
        <f>IF('Pricing + Order Summary'!$O$13&gt;=5000,14,IF('Pricing + Order Summary'!$O$13&gt;=3500,15,IF('Pricing + Order Summary'!$O$13&gt;=2500,16,IF('Pricing + Order Summary'!$O$13&gt;=1000,23,21))))</f>
        <v>21</v>
      </c>
      <c r="M2387" s="164" t="str">
        <f t="shared" si="162"/>
        <v>SPR2014-5-0</v>
      </c>
    </row>
    <row r="2388" spans="1:13">
      <c r="A2388" s="167">
        <f>'Order Form'!A283</f>
        <v>15243</v>
      </c>
      <c r="B2388" s="167">
        <f>'Order Form'!A283</f>
        <v>15243</v>
      </c>
      <c r="C2388" s="168">
        <f t="shared" si="160"/>
        <v>15243</v>
      </c>
      <c r="D2388" s="164">
        <f>'Order Form'!$N$2</f>
        <v>0</v>
      </c>
      <c r="E2388" s="165">
        <f>'Order Form'!$O$11</f>
        <v>0</v>
      </c>
      <c r="F2388" s="165" t="str">
        <f>IF(ISBLANK('Order Form'!$O$12),"",'Order Form'!$O$12)</f>
        <v/>
      </c>
      <c r="G2388" s="165">
        <f t="shared" ca="1" si="159"/>
        <v>41493</v>
      </c>
      <c r="H2388" s="166">
        <f>'Order Form'!$O$13</f>
        <v>0</v>
      </c>
      <c r="I2388" s="169">
        <f>'Order Form'!F283</f>
        <v>17.5</v>
      </c>
      <c r="J2388" s="164">
        <f>'Order Form'!O283</f>
        <v>0</v>
      </c>
      <c r="K2388" s="164" t="str">
        <f t="shared" si="161"/>
        <v>F</v>
      </c>
      <c r="L2388" s="164">
        <f>IF('Pricing + Order Summary'!$O$13&gt;=5000,14,IF('Pricing + Order Summary'!$O$13&gt;=3500,15,IF('Pricing + Order Summary'!$O$13&gt;=2500,16,IF('Pricing + Order Summary'!$O$13&gt;=1000,23,21))))</f>
        <v>21</v>
      </c>
      <c r="M2388" s="164" t="str">
        <f t="shared" si="162"/>
        <v>SPR2014-5-0</v>
      </c>
    </row>
    <row r="2389" spans="1:13">
      <c r="A2389" s="167">
        <f>'Order Form'!A284</f>
        <v>15244</v>
      </c>
      <c r="B2389" s="167">
        <f>'Order Form'!A284</f>
        <v>15244</v>
      </c>
      <c r="C2389" s="168">
        <f t="shared" si="160"/>
        <v>15244</v>
      </c>
      <c r="D2389" s="164">
        <f>'Order Form'!$N$2</f>
        <v>0</v>
      </c>
      <c r="E2389" s="165">
        <f>'Order Form'!$O$11</f>
        <v>0</v>
      </c>
      <c r="F2389" s="165" t="str">
        <f>IF(ISBLANK('Order Form'!$O$12),"",'Order Form'!$O$12)</f>
        <v/>
      </c>
      <c r="G2389" s="165">
        <f t="shared" ca="1" si="159"/>
        <v>41493</v>
      </c>
      <c r="H2389" s="166">
        <f>'Order Form'!$O$13</f>
        <v>0</v>
      </c>
      <c r="I2389" s="169">
        <f>'Order Form'!F284</f>
        <v>17.5</v>
      </c>
      <c r="J2389" s="164">
        <f>'Order Form'!O284</f>
        <v>0</v>
      </c>
      <c r="K2389" s="164" t="str">
        <f t="shared" si="161"/>
        <v>F</v>
      </c>
      <c r="L2389" s="164">
        <f>IF('Pricing + Order Summary'!$O$13&gt;=5000,14,IF('Pricing + Order Summary'!$O$13&gt;=3500,15,IF('Pricing + Order Summary'!$O$13&gt;=2500,16,IF('Pricing + Order Summary'!$O$13&gt;=1000,23,21))))</f>
        <v>21</v>
      </c>
      <c r="M2389" s="164" t="str">
        <f t="shared" si="162"/>
        <v>SPR2014-5-0</v>
      </c>
    </row>
    <row r="2390" spans="1:13">
      <c r="A2390" s="167">
        <f>'Order Form'!A285</f>
        <v>15233</v>
      </c>
      <c r="B2390" s="167">
        <f>'Order Form'!A285</f>
        <v>15233</v>
      </c>
      <c r="C2390" s="168">
        <f t="shared" si="160"/>
        <v>15233</v>
      </c>
      <c r="D2390" s="164">
        <f>'Order Form'!$N$2</f>
        <v>0</v>
      </c>
      <c r="E2390" s="165">
        <f>'Order Form'!$O$11</f>
        <v>0</v>
      </c>
      <c r="F2390" s="165" t="str">
        <f>IF(ISBLANK('Order Form'!$O$12),"",'Order Form'!$O$12)</f>
        <v/>
      </c>
      <c r="G2390" s="165">
        <f t="shared" ca="1" si="159"/>
        <v>41493</v>
      </c>
      <c r="H2390" s="166">
        <f>'Order Form'!$O$13</f>
        <v>0</v>
      </c>
      <c r="I2390" s="169">
        <f>'Order Form'!F285</f>
        <v>17.5</v>
      </c>
      <c r="J2390" s="164">
        <f>'Order Form'!O285</f>
        <v>0</v>
      </c>
      <c r="K2390" s="164" t="str">
        <f t="shared" si="161"/>
        <v>F</v>
      </c>
      <c r="L2390" s="164">
        <f>IF('Pricing + Order Summary'!$O$13&gt;=5000,14,IF('Pricing + Order Summary'!$O$13&gt;=3500,15,IF('Pricing + Order Summary'!$O$13&gt;=2500,16,IF('Pricing + Order Summary'!$O$13&gt;=1000,23,21))))</f>
        <v>21</v>
      </c>
      <c r="M2390" s="164" t="str">
        <f t="shared" si="162"/>
        <v>SPR2014-5-0</v>
      </c>
    </row>
    <row r="2391" spans="1:13">
      <c r="A2391" s="167">
        <f>'Order Form'!A286</f>
        <v>15234</v>
      </c>
      <c r="B2391" s="167">
        <f>'Order Form'!A286</f>
        <v>15234</v>
      </c>
      <c r="C2391" s="168">
        <f t="shared" si="160"/>
        <v>15234</v>
      </c>
      <c r="D2391" s="164">
        <f>'Order Form'!$N$2</f>
        <v>0</v>
      </c>
      <c r="E2391" s="165">
        <f>'Order Form'!$O$11</f>
        <v>0</v>
      </c>
      <c r="F2391" s="165" t="str">
        <f>IF(ISBLANK('Order Form'!$O$12),"",'Order Form'!$O$12)</f>
        <v/>
      </c>
      <c r="G2391" s="165">
        <f t="shared" ca="1" si="159"/>
        <v>41493</v>
      </c>
      <c r="H2391" s="166">
        <f>'Order Form'!$O$13</f>
        <v>0</v>
      </c>
      <c r="I2391" s="169">
        <f>'Order Form'!F286</f>
        <v>17.5</v>
      </c>
      <c r="J2391" s="164">
        <f>'Order Form'!O286</f>
        <v>0</v>
      </c>
      <c r="K2391" s="164" t="str">
        <f t="shared" si="161"/>
        <v>F</v>
      </c>
      <c r="L2391" s="164">
        <f>IF('Pricing + Order Summary'!$O$13&gt;=5000,14,IF('Pricing + Order Summary'!$O$13&gt;=3500,15,IF('Pricing + Order Summary'!$O$13&gt;=2500,16,IF('Pricing + Order Summary'!$O$13&gt;=1000,23,21))))</f>
        <v>21</v>
      </c>
      <c r="M2391" s="164" t="str">
        <f t="shared" si="162"/>
        <v>SPR2014-5-0</v>
      </c>
    </row>
    <row r="2392" spans="1:13">
      <c r="A2392" s="167">
        <f>'Order Form'!A287</f>
        <v>15235</v>
      </c>
      <c r="B2392" s="167">
        <f>'Order Form'!A287</f>
        <v>15235</v>
      </c>
      <c r="C2392" s="168">
        <f t="shared" si="160"/>
        <v>15235</v>
      </c>
      <c r="D2392" s="164">
        <f>'Order Form'!$N$2</f>
        <v>0</v>
      </c>
      <c r="E2392" s="165">
        <f>'Order Form'!$O$11</f>
        <v>0</v>
      </c>
      <c r="F2392" s="165" t="str">
        <f>IF(ISBLANK('Order Form'!$O$12),"",'Order Form'!$O$12)</f>
        <v/>
      </c>
      <c r="G2392" s="165">
        <f t="shared" ca="1" si="159"/>
        <v>41493</v>
      </c>
      <c r="H2392" s="166">
        <f>'Order Form'!$O$13</f>
        <v>0</v>
      </c>
      <c r="I2392" s="169">
        <f>'Order Form'!F287</f>
        <v>17.5</v>
      </c>
      <c r="J2392" s="164">
        <f>'Order Form'!O287</f>
        <v>0</v>
      </c>
      <c r="K2392" s="164" t="str">
        <f t="shared" si="161"/>
        <v>F</v>
      </c>
      <c r="L2392" s="164">
        <f>IF('Pricing + Order Summary'!$O$13&gt;=5000,14,IF('Pricing + Order Summary'!$O$13&gt;=3500,15,IF('Pricing + Order Summary'!$O$13&gt;=2500,16,IF('Pricing + Order Summary'!$O$13&gt;=1000,23,21))))</f>
        <v>21</v>
      </c>
      <c r="M2392" s="164" t="str">
        <f t="shared" si="162"/>
        <v>SPR2014-5-0</v>
      </c>
    </row>
    <row r="2393" spans="1:13">
      <c r="A2393" s="167">
        <f>'Order Form'!A288</f>
        <v>15236</v>
      </c>
      <c r="B2393" s="167">
        <f>'Order Form'!A288</f>
        <v>15236</v>
      </c>
      <c r="C2393" s="168">
        <f t="shared" si="160"/>
        <v>15236</v>
      </c>
      <c r="D2393" s="164">
        <f>'Order Form'!$N$2</f>
        <v>0</v>
      </c>
      <c r="E2393" s="165">
        <f>'Order Form'!$O$11</f>
        <v>0</v>
      </c>
      <c r="F2393" s="165" t="str">
        <f>IF(ISBLANK('Order Form'!$O$12),"",'Order Form'!$O$12)</f>
        <v/>
      </c>
      <c r="G2393" s="165">
        <f t="shared" ca="1" si="159"/>
        <v>41493</v>
      </c>
      <c r="H2393" s="166">
        <f>'Order Form'!$O$13</f>
        <v>0</v>
      </c>
      <c r="I2393" s="169">
        <f>'Order Form'!F288</f>
        <v>17.5</v>
      </c>
      <c r="J2393" s="164">
        <f>'Order Form'!O288</f>
        <v>0</v>
      </c>
      <c r="K2393" s="164" t="str">
        <f t="shared" si="161"/>
        <v>F</v>
      </c>
      <c r="L2393" s="164">
        <f>IF('Pricing + Order Summary'!$O$13&gt;=5000,14,IF('Pricing + Order Summary'!$O$13&gt;=3500,15,IF('Pricing + Order Summary'!$O$13&gt;=2500,16,IF('Pricing + Order Summary'!$O$13&gt;=1000,23,21))))</f>
        <v>21</v>
      </c>
      <c r="M2393" s="164" t="str">
        <f t="shared" si="162"/>
        <v>SPR2014-5-0</v>
      </c>
    </row>
    <row r="2394" spans="1:13">
      <c r="A2394" s="167">
        <f>'Order Form'!A289</f>
        <v>15237</v>
      </c>
      <c r="B2394" s="167">
        <f>'Order Form'!A289</f>
        <v>15237</v>
      </c>
      <c r="C2394" s="168">
        <f t="shared" si="160"/>
        <v>15237</v>
      </c>
      <c r="D2394" s="164">
        <f>'Order Form'!$N$2</f>
        <v>0</v>
      </c>
      <c r="E2394" s="165">
        <f>'Order Form'!$O$11</f>
        <v>0</v>
      </c>
      <c r="F2394" s="165" t="str">
        <f>IF(ISBLANK('Order Form'!$O$12),"",'Order Form'!$O$12)</f>
        <v/>
      </c>
      <c r="G2394" s="165">
        <f t="shared" ca="1" si="159"/>
        <v>41493</v>
      </c>
      <c r="H2394" s="166">
        <f>'Order Form'!$O$13</f>
        <v>0</v>
      </c>
      <c r="I2394" s="169">
        <f>'Order Form'!F289</f>
        <v>17.5</v>
      </c>
      <c r="J2394" s="164">
        <f>'Order Form'!O289</f>
        <v>0</v>
      </c>
      <c r="K2394" s="164" t="str">
        <f t="shared" si="161"/>
        <v>F</v>
      </c>
      <c r="L2394" s="164">
        <f>IF('Pricing + Order Summary'!$O$13&gt;=5000,14,IF('Pricing + Order Summary'!$O$13&gt;=3500,15,IF('Pricing + Order Summary'!$O$13&gt;=2500,16,IF('Pricing + Order Summary'!$O$13&gt;=1000,23,21))))</f>
        <v>21</v>
      </c>
      <c r="M2394" s="164" t="str">
        <f t="shared" si="162"/>
        <v>SPR2014-5-0</v>
      </c>
    </row>
    <row r="2395" spans="1:13">
      <c r="A2395" s="167">
        <f>'Order Form'!A290</f>
        <v>15238</v>
      </c>
      <c r="B2395" s="167">
        <f>'Order Form'!A290</f>
        <v>15238</v>
      </c>
      <c r="C2395" s="168">
        <f t="shared" si="160"/>
        <v>15238</v>
      </c>
      <c r="D2395" s="164">
        <f>'Order Form'!$N$2</f>
        <v>0</v>
      </c>
      <c r="E2395" s="165">
        <f>'Order Form'!$O$11</f>
        <v>0</v>
      </c>
      <c r="F2395" s="165" t="str">
        <f>IF(ISBLANK('Order Form'!$O$12),"",'Order Form'!$O$12)</f>
        <v/>
      </c>
      <c r="G2395" s="165">
        <f t="shared" ca="1" si="159"/>
        <v>41493</v>
      </c>
      <c r="H2395" s="166">
        <f>'Order Form'!$O$13</f>
        <v>0</v>
      </c>
      <c r="I2395" s="169">
        <f>'Order Form'!F290</f>
        <v>17.5</v>
      </c>
      <c r="J2395" s="164">
        <f>'Order Form'!O290</f>
        <v>0</v>
      </c>
      <c r="K2395" s="164" t="str">
        <f t="shared" si="161"/>
        <v>F</v>
      </c>
      <c r="L2395" s="164">
        <f>IF('Pricing + Order Summary'!$O$13&gt;=5000,14,IF('Pricing + Order Summary'!$O$13&gt;=3500,15,IF('Pricing + Order Summary'!$O$13&gt;=2500,16,IF('Pricing + Order Summary'!$O$13&gt;=1000,23,21))))</f>
        <v>21</v>
      </c>
      <c r="M2395" s="164" t="str">
        <f t="shared" si="162"/>
        <v>SPR2014-5-0</v>
      </c>
    </row>
    <row r="2396" spans="1:13">
      <c r="A2396" s="167">
        <f>'Order Form'!A291</f>
        <v>15239</v>
      </c>
      <c r="B2396" s="167">
        <f>'Order Form'!A291</f>
        <v>15239</v>
      </c>
      <c r="C2396" s="168">
        <f t="shared" si="160"/>
        <v>15239</v>
      </c>
      <c r="D2396" s="164">
        <f>'Order Form'!$N$2</f>
        <v>0</v>
      </c>
      <c r="E2396" s="165">
        <f>'Order Form'!$O$11</f>
        <v>0</v>
      </c>
      <c r="F2396" s="165" t="str">
        <f>IF(ISBLANK('Order Form'!$O$12),"",'Order Form'!$O$12)</f>
        <v/>
      </c>
      <c r="G2396" s="165">
        <f t="shared" ca="1" si="159"/>
        <v>41493</v>
      </c>
      <c r="H2396" s="166">
        <f>'Order Form'!$O$13</f>
        <v>0</v>
      </c>
      <c r="I2396" s="169">
        <f>'Order Form'!F291</f>
        <v>17.5</v>
      </c>
      <c r="J2396" s="164">
        <f>'Order Form'!O291</f>
        <v>0</v>
      </c>
      <c r="K2396" s="164" t="str">
        <f t="shared" si="161"/>
        <v>F</v>
      </c>
      <c r="L2396" s="164">
        <f>IF('Pricing + Order Summary'!$O$13&gt;=5000,14,IF('Pricing + Order Summary'!$O$13&gt;=3500,15,IF('Pricing + Order Summary'!$O$13&gt;=2500,16,IF('Pricing + Order Summary'!$O$13&gt;=1000,23,21))))</f>
        <v>21</v>
      </c>
      <c r="M2396" s="164" t="str">
        <f t="shared" si="162"/>
        <v>SPR2014-5-0</v>
      </c>
    </row>
    <row r="2397" spans="1:13">
      <c r="A2397" s="167">
        <f>'Order Form'!A292</f>
        <v>15240</v>
      </c>
      <c r="B2397" s="167">
        <f>'Order Form'!A292</f>
        <v>15240</v>
      </c>
      <c r="C2397" s="168">
        <f t="shared" si="160"/>
        <v>15240</v>
      </c>
      <c r="D2397" s="164">
        <f>'Order Form'!$N$2</f>
        <v>0</v>
      </c>
      <c r="E2397" s="165">
        <f>'Order Form'!$O$11</f>
        <v>0</v>
      </c>
      <c r="F2397" s="165" t="str">
        <f>IF(ISBLANK('Order Form'!$O$12),"",'Order Form'!$O$12)</f>
        <v/>
      </c>
      <c r="G2397" s="165">
        <f t="shared" ca="1" si="159"/>
        <v>41493</v>
      </c>
      <c r="H2397" s="166">
        <f>'Order Form'!$O$13</f>
        <v>0</v>
      </c>
      <c r="I2397" s="169">
        <f>'Order Form'!F292</f>
        <v>17.5</v>
      </c>
      <c r="J2397" s="164">
        <f>'Order Form'!O292</f>
        <v>0</v>
      </c>
      <c r="K2397" s="164" t="str">
        <f t="shared" si="161"/>
        <v>F</v>
      </c>
      <c r="L2397" s="164">
        <f>IF('Pricing + Order Summary'!$O$13&gt;=5000,14,IF('Pricing + Order Summary'!$O$13&gt;=3500,15,IF('Pricing + Order Summary'!$O$13&gt;=2500,16,IF('Pricing + Order Summary'!$O$13&gt;=1000,23,21))))</f>
        <v>21</v>
      </c>
      <c r="M2397" s="164" t="str">
        <f t="shared" si="162"/>
        <v>SPR2014-5-0</v>
      </c>
    </row>
    <row r="2398" spans="1:13">
      <c r="A2398" s="167">
        <f>'Order Form'!A293</f>
        <v>15249</v>
      </c>
      <c r="B2398" s="167">
        <f>'Order Form'!A293</f>
        <v>15249</v>
      </c>
      <c r="C2398" s="168">
        <f t="shared" si="160"/>
        <v>15249</v>
      </c>
      <c r="D2398" s="164">
        <f>'Order Form'!$N$2</f>
        <v>0</v>
      </c>
      <c r="E2398" s="165">
        <f>'Order Form'!$O$11</f>
        <v>0</v>
      </c>
      <c r="F2398" s="165" t="str">
        <f>IF(ISBLANK('Order Form'!$O$12),"",'Order Form'!$O$12)</f>
        <v/>
      </c>
      <c r="G2398" s="165">
        <f t="shared" ca="1" si="159"/>
        <v>41493</v>
      </c>
      <c r="H2398" s="166">
        <f>'Order Form'!$O$13</f>
        <v>0</v>
      </c>
      <c r="I2398" s="169">
        <f>'Order Form'!F293</f>
        <v>20</v>
      </c>
      <c r="J2398" s="164">
        <f>'Order Form'!O293</f>
        <v>0</v>
      </c>
      <c r="K2398" s="164" t="str">
        <f t="shared" si="161"/>
        <v>F</v>
      </c>
      <c r="L2398" s="164">
        <f>IF('Pricing + Order Summary'!$O$13&gt;=5000,14,IF('Pricing + Order Summary'!$O$13&gt;=3500,15,IF('Pricing + Order Summary'!$O$13&gt;=2500,16,IF('Pricing + Order Summary'!$O$13&gt;=1000,23,21))))</f>
        <v>21</v>
      </c>
      <c r="M2398" s="164" t="str">
        <f t="shared" si="162"/>
        <v>SPR2014-5-0</v>
      </c>
    </row>
    <row r="2399" spans="1:13">
      <c r="A2399" s="167">
        <f>'Order Form'!A294</f>
        <v>15250</v>
      </c>
      <c r="B2399" s="167">
        <f>'Order Form'!A294</f>
        <v>15250</v>
      </c>
      <c r="C2399" s="168">
        <f t="shared" si="160"/>
        <v>15250</v>
      </c>
      <c r="D2399" s="164">
        <f>'Order Form'!$N$2</f>
        <v>0</v>
      </c>
      <c r="E2399" s="165">
        <f>'Order Form'!$O$11</f>
        <v>0</v>
      </c>
      <c r="F2399" s="165" t="str">
        <f>IF(ISBLANK('Order Form'!$O$12),"",'Order Form'!$O$12)</f>
        <v/>
      </c>
      <c r="G2399" s="165">
        <f t="shared" ca="1" si="159"/>
        <v>41493</v>
      </c>
      <c r="H2399" s="166">
        <f>'Order Form'!$O$13</f>
        <v>0</v>
      </c>
      <c r="I2399" s="169">
        <f>'Order Form'!F294</f>
        <v>20</v>
      </c>
      <c r="J2399" s="164">
        <f>'Order Form'!O294</f>
        <v>0</v>
      </c>
      <c r="K2399" s="164" t="str">
        <f t="shared" si="161"/>
        <v>F</v>
      </c>
      <c r="L2399" s="164">
        <f>IF('Pricing + Order Summary'!$O$13&gt;=5000,14,IF('Pricing + Order Summary'!$O$13&gt;=3500,15,IF('Pricing + Order Summary'!$O$13&gt;=2500,16,IF('Pricing + Order Summary'!$O$13&gt;=1000,23,21))))</f>
        <v>21</v>
      </c>
      <c r="M2399" s="164" t="str">
        <f t="shared" si="162"/>
        <v>SPR2014-5-0</v>
      </c>
    </row>
    <row r="2400" spans="1:13">
      <c r="A2400" s="167">
        <f>'Order Form'!A295</f>
        <v>15251</v>
      </c>
      <c r="B2400" s="167">
        <f>'Order Form'!A295</f>
        <v>15251</v>
      </c>
      <c r="C2400" s="168">
        <f t="shared" si="160"/>
        <v>15251</v>
      </c>
      <c r="D2400" s="164">
        <f>'Order Form'!$N$2</f>
        <v>0</v>
      </c>
      <c r="E2400" s="165">
        <f>'Order Form'!$O$11</f>
        <v>0</v>
      </c>
      <c r="F2400" s="165" t="str">
        <f>IF(ISBLANK('Order Form'!$O$12),"",'Order Form'!$O$12)</f>
        <v/>
      </c>
      <c r="G2400" s="165">
        <f t="shared" ca="1" si="159"/>
        <v>41493</v>
      </c>
      <c r="H2400" s="166">
        <f>'Order Form'!$O$13</f>
        <v>0</v>
      </c>
      <c r="I2400" s="169">
        <f>'Order Form'!F295</f>
        <v>20</v>
      </c>
      <c r="J2400" s="164">
        <f>'Order Form'!O295</f>
        <v>0</v>
      </c>
      <c r="K2400" s="164" t="str">
        <f t="shared" si="161"/>
        <v>F</v>
      </c>
      <c r="L2400" s="164">
        <f>IF('Pricing + Order Summary'!$O$13&gt;=5000,14,IF('Pricing + Order Summary'!$O$13&gt;=3500,15,IF('Pricing + Order Summary'!$O$13&gt;=2500,16,IF('Pricing + Order Summary'!$O$13&gt;=1000,23,21))))</f>
        <v>21</v>
      </c>
      <c r="M2400" s="164" t="str">
        <f t="shared" si="162"/>
        <v>SPR2014-5-0</v>
      </c>
    </row>
    <row r="2401" spans="1:13">
      <c r="A2401" s="167">
        <f>'Order Form'!A296</f>
        <v>15252</v>
      </c>
      <c r="B2401" s="167">
        <f>'Order Form'!A296</f>
        <v>15252</v>
      </c>
      <c r="C2401" s="168">
        <f t="shared" si="160"/>
        <v>15252</v>
      </c>
      <c r="D2401" s="164">
        <f>'Order Form'!$N$2</f>
        <v>0</v>
      </c>
      <c r="E2401" s="165">
        <f>'Order Form'!$O$11</f>
        <v>0</v>
      </c>
      <c r="F2401" s="165" t="str">
        <f>IF(ISBLANK('Order Form'!$O$12),"",'Order Form'!$O$12)</f>
        <v/>
      </c>
      <c r="G2401" s="165">
        <f t="shared" ca="1" si="159"/>
        <v>41493</v>
      </c>
      <c r="H2401" s="166">
        <f>'Order Form'!$O$13</f>
        <v>0</v>
      </c>
      <c r="I2401" s="169">
        <f>'Order Form'!F296</f>
        <v>20</v>
      </c>
      <c r="J2401" s="164">
        <f>'Order Form'!O296</f>
        <v>0</v>
      </c>
      <c r="K2401" s="164" t="str">
        <f t="shared" si="161"/>
        <v>F</v>
      </c>
      <c r="L2401" s="164">
        <f>IF('Pricing + Order Summary'!$O$13&gt;=5000,14,IF('Pricing + Order Summary'!$O$13&gt;=3500,15,IF('Pricing + Order Summary'!$O$13&gt;=2500,16,IF('Pricing + Order Summary'!$O$13&gt;=1000,23,21))))</f>
        <v>21</v>
      </c>
      <c r="M2401" s="164" t="str">
        <f t="shared" si="162"/>
        <v>SPR2014-5-0</v>
      </c>
    </row>
    <row r="2402" spans="1:13">
      <c r="A2402" s="167">
        <f>'Order Form'!A297</f>
        <v>15253</v>
      </c>
      <c r="B2402" s="167">
        <f>'Order Form'!A297</f>
        <v>15253</v>
      </c>
      <c r="C2402" s="168">
        <f t="shared" si="160"/>
        <v>15253</v>
      </c>
      <c r="D2402" s="164">
        <f>'Order Form'!$N$2</f>
        <v>0</v>
      </c>
      <c r="E2402" s="165">
        <f>'Order Form'!$O$11</f>
        <v>0</v>
      </c>
      <c r="F2402" s="165" t="str">
        <f>IF(ISBLANK('Order Form'!$O$12),"",'Order Form'!$O$12)</f>
        <v/>
      </c>
      <c r="G2402" s="165">
        <f t="shared" ca="1" si="159"/>
        <v>41493</v>
      </c>
      <c r="H2402" s="166">
        <f>'Order Form'!$O$13</f>
        <v>0</v>
      </c>
      <c r="I2402" s="169">
        <f>'Order Form'!F297</f>
        <v>20</v>
      </c>
      <c r="J2402" s="164">
        <f>'Order Form'!O297</f>
        <v>0</v>
      </c>
      <c r="K2402" s="164" t="str">
        <f t="shared" si="161"/>
        <v>F</v>
      </c>
      <c r="L2402" s="164">
        <f>IF('Pricing + Order Summary'!$O$13&gt;=5000,14,IF('Pricing + Order Summary'!$O$13&gt;=3500,15,IF('Pricing + Order Summary'!$O$13&gt;=2500,16,IF('Pricing + Order Summary'!$O$13&gt;=1000,23,21))))</f>
        <v>21</v>
      </c>
      <c r="M2402" s="164" t="str">
        <f t="shared" si="162"/>
        <v>SPR2014-5-0</v>
      </c>
    </row>
    <row r="2403" spans="1:13">
      <c r="A2403" s="167">
        <f>'Order Form'!A298</f>
        <v>15254</v>
      </c>
      <c r="B2403" s="167">
        <f>'Order Form'!A298</f>
        <v>15254</v>
      </c>
      <c r="C2403" s="168">
        <f t="shared" si="160"/>
        <v>15254</v>
      </c>
      <c r="D2403" s="164">
        <f>'Order Form'!$N$2</f>
        <v>0</v>
      </c>
      <c r="E2403" s="165">
        <f>'Order Form'!$O$11</f>
        <v>0</v>
      </c>
      <c r="F2403" s="165" t="str">
        <f>IF(ISBLANK('Order Form'!$O$12),"",'Order Form'!$O$12)</f>
        <v/>
      </c>
      <c r="G2403" s="165">
        <f t="shared" ca="1" si="159"/>
        <v>41493</v>
      </c>
      <c r="H2403" s="166">
        <f>'Order Form'!$O$13</f>
        <v>0</v>
      </c>
      <c r="I2403" s="169">
        <f>'Order Form'!F298</f>
        <v>20</v>
      </c>
      <c r="J2403" s="164">
        <f>'Order Form'!O298</f>
        <v>0</v>
      </c>
      <c r="K2403" s="164" t="str">
        <f t="shared" si="161"/>
        <v>F</v>
      </c>
      <c r="L2403" s="164">
        <f>IF('Pricing + Order Summary'!$O$13&gt;=5000,14,IF('Pricing + Order Summary'!$O$13&gt;=3500,15,IF('Pricing + Order Summary'!$O$13&gt;=2500,16,IF('Pricing + Order Summary'!$O$13&gt;=1000,23,21))))</f>
        <v>21</v>
      </c>
      <c r="M2403" s="164" t="str">
        <f t="shared" si="162"/>
        <v>SPR2014-5-0</v>
      </c>
    </row>
    <row r="2404" spans="1:13">
      <c r="A2404" s="167">
        <f>'Order Form'!A299</f>
        <v>15255</v>
      </c>
      <c r="B2404" s="167">
        <f>'Order Form'!A299</f>
        <v>15255</v>
      </c>
      <c r="C2404" s="168">
        <f t="shared" si="160"/>
        <v>15255</v>
      </c>
      <c r="D2404" s="164">
        <f>'Order Form'!$N$2</f>
        <v>0</v>
      </c>
      <c r="E2404" s="165">
        <f>'Order Form'!$O$11</f>
        <v>0</v>
      </c>
      <c r="F2404" s="165" t="str">
        <f>IF(ISBLANK('Order Form'!$O$12),"",'Order Form'!$O$12)</f>
        <v/>
      </c>
      <c r="G2404" s="165">
        <f t="shared" ca="1" si="159"/>
        <v>41493</v>
      </c>
      <c r="H2404" s="166">
        <f>'Order Form'!$O$13</f>
        <v>0</v>
      </c>
      <c r="I2404" s="169">
        <f>'Order Form'!F299</f>
        <v>20</v>
      </c>
      <c r="J2404" s="164">
        <f>'Order Form'!O299</f>
        <v>0</v>
      </c>
      <c r="K2404" s="164" t="str">
        <f t="shared" si="161"/>
        <v>F</v>
      </c>
      <c r="L2404" s="164">
        <f>IF('Pricing + Order Summary'!$O$13&gt;=5000,14,IF('Pricing + Order Summary'!$O$13&gt;=3500,15,IF('Pricing + Order Summary'!$O$13&gt;=2500,16,IF('Pricing + Order Summary'!$O$13&gt;=1000,23,21))))</f>
        <v>21</v>
      </c>
      <c r="M2404" s="164" t="str">
        <f t="shared" si="162"/>
        <v>SPR2014-5-0</v>
      </c>
    </row>
    <row r="2405" spans="1:13">
      <c r="A2405" s="167">
        <f>'Order Form'!A300</f>
        <v>15256</v>
      </c>
      <c r="B2405" s="167">
        <f>'Order Form'!A300</f>
        <v>15256</v>
      </c>
      <c r="C2405" s="168">
        <f t="shared" si="160"/>
        <v>15256</v>
      </c>
      <c r="D2405" s="164">
        <f>'Order Form'!$N$2</f>
        <v>0</v>
      </c>
      <c r="E2405" s="165">
        <f>'Order Form'!$O$11</f>
        <v>0</v>
      </c>
      <c r="F2405" s="165" t="str">
        <f>IF(ISBLANK('Order Form'!$O$12),"",'Order Form'!$O$12)</f>
        <v/>
      </c>
      <c r="G2405" s="165">
        <f t="shared" ca="1" si="159"/>
        <v>41493</v>
      </c>
      <c r="H2405" s="166">
        <f>'Order Form'!$O$13</f>
        <v>0</v>
      </c>
      <c r="I2405" s="169">
        <f>'Order Form'!F300</f>
        <v>20</v>
      </c>
      <c r="J2405" s="164">
        <f>'Order Form'!O300</f>
        <v>0</v>
      </c>
      <c r="K2405" s="164" t="str">
        <f t="shared" si="161"/>
        <v>F</v>
      </c>
      <c r="L2405" s="164">
        <f>IF('Pricing + Order Summary'!$O$13&gt;=5000,14,IF('Pricing + Order Summary'!$O$13&gt;=3500,15,IF('Pricing + Order Summary'!$O$13&gt;=2500,16,IF('Pricing + Order Summary'!$O$13&gt;=1000,23,21))))</f>
        <v>21</v>
      </c>
      <c r="M2405" s="164" t="str">
        <f t="shared" si="162"/>
        <v>SPR2014-5-0</v>
      </c>
    </row>
    <row r="2406" spans="1:13">
      <c r="A2406" s="167">
        <f>'Order Form'!A301</f>
        <v>15290</v>
      </c>
      <c r="B2406" s="167">
        <f>'Order Form'!A301</f>
        <v>15290</v>
      </c>
      <c r="C2406" s="168">
        <f t="shared" si="160"/>
        <v>15290</v>
      </c>
      <c r="D2406" s="164">
        <f>'Order Form'!$N$2</f>
        <v>0</v>
      </c>
      <c r="E2406" s="165">
        <f>'Order Form'!$O$11</f>
        <v>0</v>
      </c>
      <c r="F2406" s="165" t="str">
        <f>IF(ISBLANK('Order Form'!$O$12),"",'Order Form'!$O$12)</f>
        <v/>
      </c>
      <c r="G2406" s="165">
        <f t="shared" ca="1" si="159"/>
        <v>41493</v>
      </c>
      <c r="H2406" s="166">
        <f>'Order Form'!$O$13</f>
        <v>0</v>
      </c>
      <c r="I2406" s="169">
        <f>'Order Form'!F301</f>
        <v>20</v>
      </c>
      <c r="J2406" s="164">
        <f>'Order Form'!O301</f>
        <v>0</v>
      </c>
      <c r="K2406" s="164" t="str">
        <f t="shared" si="161"/>
        <v>F</v>
      </c>
      <c r="L2406" s="164">
        <f>IF('Pricing + Order Summary'!$O$13&gt;=5000,14,IF('Pricing + Order Summary'!$O$13&gt;=3500,15,IF('Pricing + Order Summary'!$O$13&gt;=2500,16,IF('Pricing + Order Summary'!$O$13&gt;=1000,23,21))))</f>
        <v>21</v>
      </c>
      <c r="M2406" s="164" t="str">
        <f t="shared" si="162"/>
        <v>SPR2014-5-0</v>
      </c>
    </row>
    <row r="2407" spans="1:13">
      <c r="A2407" s="167">
        <f>'Order Form'!A302</f>
        <v>15291</v>
      </c>
      <c r="B2407" s="167">
        <f>'Order Form'!A302</f>
        <v>15291</v>
      </c>
      <c r="C2407" s="168">
        <f t="shared" si="160"/>
        <v>15291</v>
      </c>
      <c r="D2407" s="164">
        <f>'Order Form'!$N$2</f>
        <v>0</v>
      </c>
      <c r="E2407" s="165">
        <f>'Order Form'!$O$11</f>
        <v>0</v>
      </c>
      <c r="F2407" s="165" t="str">
        <f>IF(ISBLANK('Order Form'!$O$12),"",'Order Form'!$O$12)</f>
        <v/>
      </c>
      <c r="G2407" s="165">
        <f t="shared" ca="1" si="159"/>
        <v>41493</v>
      </c>
      <c r="H2407" s="166">
        <f>'Order Form'!$O$13</f>
        <v>0</v>
      </c>
      <c r="I2407" s="169">
        <f>'Order Form'!F302</f>
        <v>20</v>
      </c>
      <c r="J2407" s="164">
        <f>'Order Form'!O302</f>
        <v>0</v>
      </c>
      <c r="K2407" s="164" t="str">
        <f t="shared" si="161"/>
        <v>F</v>
      </c>
      <c r="L2407" s="164">
        <f>IF('Pricing + Order Summary'!$O$13&gt;=5000,14,IF('Pricing + Order Summary'!$O$13&gt;=3500,15,IF('Pricing + Order Summary'!$O$13&gt;=2500,16,IF('Pricing + Order Summary'!$O$13&gt;=1000,23,21))))</f>
        <v>21</v>
      </c>
      <c r="M2407" s="164" t="str">
        <f t="shared" si="162"/>
        <v>SPR2014-5-0</v>
      </c>
    </row>
    <row r="2408" spans="1:13">
      <c r="A2408" s="167">
        <f>'Order Form'!A303</f>
        <v>15292</v>
      </c>
      <c r="B2408" s="167">
        <f>'Order Form'!A303</f>
        <v>15292</v>
      </c>
      <c r="C2408" s="168">
        <f t="shared" si="160"/>
        <v>15292</v>
      </c>
      <c r="D2408" s="164">
        <f>'Order Form'!$N$2</f>
        <v>0</v>
      </c>
      <c r="E2408" s="165">
        <f>'Order Form'!$O$11</f>
        <v>0</v>
      </c>
      <c r="F2408" s="165" t="str">
        <f>IF(ISBLANK('Order Form'!$O$12),"",'Order Form'!$O$12)</f>
        <v/>
      </c>
      <c r="G2408" s="165">
        <f t="shared" ca="1" si="159"/>
        <v>41493</v>
      </c>
      <c r="H2408" s="166">
        <f>'Order Form'!$O$13</f>
        <v>0</v>
      </c>
      <c r="I2408" s="169">
        <f>'Order Form'!F303</f>
        <v>20</v>
      </c>
      <c r="J2408" s="164">
        <f>'Order Form'!O303</f>
        <v>0</v>
      </c>
      <c r="K2408" s="164" t="str">
        <f t="shared" si="161"/>
        <v>F</v>
      </c>
      <c r="L2408" s="164">
        <f>IF('Pricing + Order Summary'!$O$13&gt;=5000,14,IF('Pricing + Order Summary'!$O$13&gt;=3500,15,IF('Pricing + Order Summary'!$O$13&gt;=2500,16,IF('Pricing + Order Summary'!$O$13&gt;=1000,23,21))))</f>
        <v>21</v>
      </c>
      <c r="M2408" s="164" t="str">
        <f t="shared" si="162"/>
        <v>SPR2014-5-0</v>
      </c>
    </row>
    <row r="2409" spans="1:13">
      <c r="A2409" s="167">
        <f>'Order Form'!A304</f>
        <v>15293</v>
      </c>
      <c r="B2409" s="167">
        <f>'Order Form'!A304</f>
        <v>15293</v>
      </c>
      <c r="C2409" s="168">
        <f t="shared" si="160"/>
        <v>15293</v>
      </c>
      <c r="D2409" s="164">
        <f>'Order Form'!$N$2</f>
        <v>0</v>
      </c>
      <c r="E2409" s="165">
        <f>'Order Form'!$O$11</f>
        <v>0</v>
      </c>
      <c r="F2409" s="165" t="str">
        <f>IF(ISBLANK('Order Form'!$O$12),"",'Order Form'!$O$12)</f>
        <v/>
      </c>
      <c r="G2409" s="165">
        <f t="shared" ca="1" si="159"/>
        <v>41493</v>
      </c>
      <c r="H2409" s="166">
        <f>'Order Form'!$O$13</f>
        <v>0</v>
      </c>
      <c r="I2409" s="169">
        <f>'Order Form'!F304</f>
        <v>20</v>
      </c>
      <c r="J2409" s="164">
        <f>'Order Form'!O304</f>
        <v>0</v>
      </c>
      <c r="K2409" s="164" t="str">
        <f t="shared" si="161"/>
        <v>F</v>
      </c>
      <c r="L2409" s="164">
        <f>IF('Pricing + Order Summary'!$O$13&gt;=5000,14,IF('Pricing + Order Summary'!$O$13&gt;=3500,15,IF('Pricing + Order Summary'!$O$13&gt;=2500,16,IF('Pricing + Order Summary'!$O$13&gt;=1000,23,21))))</f>
        <v>21</v>
      </c>
      <c r="M2409" s="164" t="str">
        <f t="shared" si="162"/>
        <v>SPR2014-5-0</v>
      </c>
    </row>
    <row r="2410" spans="1:13">
      <c r="A2410" s="167">
        <f>'Order Form'!A305</f>
        <v>15257</v>
      </c>
      <c r="B2410" s="167">
        <f>'Order Form'!A305</f>
        <v>15257</v>
      </c>
      <c r="C2410" s="168">
        <f t="shared" si="160"/>
        <v>15257</v>
      </c>
      <c r="D2410" s="164">
        <f>'Order Form'!$N$2</f>
        <v>0</v>
      </c>
      <c r="E2410" s="165">
        <f>'Order Form'!$O$11</f>
        <v>0</v>
      </c>
      <c r="F2410" s="165" t="str">
        <f>IF(ISBLANK('Order Form'!$O$12),"",'Order Form'!$O$12)</f>
        <v/>
      </c>
      <c r="G2410" s="165">
        <f t="shared" ca="1" si="159"/>
        <v>41493</v>
      </c>
      <c r="H2410" s="166">
        <f>'Order Form'!$O$13</f>
        <v>0</v>
      </c>
      <c r="I2410" s="169">
        <f>'Order Form'!F305</f>
        <v>20</v>
      </c>
      <c r="J2410" s="164">
        <f>'Order Form'!O305</f>
        <v>0</v>
      </c>
      <c r="K2410" s="164" t="str">
        <f t="shared" si="161"/>
        <v>F</v>
      </c>
      <c r="L2410" s="164">
        <f>IF('Pricing + Order Summary'!$O$13&gt;=5000,14,IF('Pricing + Order Summary'!$O$13&gt;=3500,15,IF('Pricing + Order Summary'!$O$13&gt;=2500,16,IF('Pricing + Order Summary'!$O$13&gt;=1000,23,21))))</f>
        <v>21</v>
      </c>
      <c r="M2410" s="164" t="str">
        <f t="shared" si="162"/>
        <v>SPR2014-5-0</v>
      </c>
    </row>
    <row r="2411" spans="1:13">
      <c r="A2411" s="167">
        <f>'Order Form'!A306</f>
        <v>15258</v>
      </c>
      <c r="B2411" s="167">
        <f>'Order Form'!A306</f>
        <v>15258</v>
      </c>
      <c r="C2411" s="168">
        <f t="shared" si="160"/>
        <v>15258</v>
      </c>
      <c r="D2411" s="164">
        <f>'Order Form'!$N$2</f>
        <v>0</v>
      </c>
      <c r="E2411" s="165">
        <f>'Order Form'!$O$11</f>
        <v>0</v>
      </c>
      <c r="F2411" s="165" t="str">
        <f>IF(ISBLANK('Order Form'!$O$12),"",'Order Form'!$O$12)</f>
        <v/>
      </c>
      <c r="G2411" s="165">
        <f t="shared" ca="1" si="159"/>
        <v>41493</v>
      </c>
      <c r="H2411" s="166">
        <f>'Order Form'!$O$13</f>
        <v>0</v>
      </c>
      <c r="I2411" s="169">
        <f>'Order Form'!F306</f>
        <v>20</v>
      </c>
      <c r="J2411" s="164">
        <f>'Order Form'!O306</f>
        <v>0</v>
      </c>
      <c r="K2411" s="164" t="str">
        <f t="shared" si="161"/>
        <v>F</v>
      </c>
      <c r="L2411" s="164">
        <f>IF('Pricing + Order Summary'!$O$13&gt;=5000,14,IF('Pricing + Order Summary'!$O$13&gt;=3500,15,IF('Pricing + Order Summary'!$O$13&gt;=2500,16,IF('Pricing + Order Summary'!$O$13&gt;=1000,23,21))))</f>
        <v>21</v>
      </c>
      <c r="M2411" s="164" t="str">
        <f t="shared" si="162"/>
        <v>SPR2014-5-0</v>
      </c>
    </row>
    <row r="2412" spans="1:13">
      <c r="A2412" s="167">
        <f>'Order Form'!A307</f>
        <v>15259</v>
      </c>
      <c r="B2412" s="167">
        <f>'Order Form'!A307</f>
        <v>15259</v>
      </c>
      <c r="C2412" s="168">
        <f t="shared" si="160"/>
        <v>15259</v>
      </c>
      <c r="D2412" s="164">
        <f>'Order Form'!$N$2</f>
        <v>0</v>
      </c>
      <c r="E2412" s="165">
        <f>'Order Form'!$O$11</f>
        <v>0</v>
      </c>
      <c r="F2412" s="165" t="str">
        <f>IF(ISBLANK('Order Form'!$O$12),"",'Order Form'!$O$12)</f>
        <v/>
      </c>
      <c r="G2412" s="165">
        <f t="shared" ca="1" si="159"/>
        <v>41493</v>
      </c>
      <c r="H2412" s="166">
        <f>'Order Form'!$O$13</f>
        <v>0</v>
      </c>
      <c r="I2412" s="169">
        <f>'Order Form'!F307</f>
        <v>20</v>
      </c>
      <c r="J2412" s="164">
        <f>'Order Form'!O307</f>
        <v>0</v>
      </c>
      <c r="K2412" s="164" t="str">
        <f t="shared" si="161"/>
        <v>F</v>
      </c>
      <c r="L2412" s="164">
        <f>IF('Pricing + Order Summary'!$O$13&gt;=5000,14,IF('Pricing + Order Summary'!$O$13&gt;=3500,15,IF('Pricing + Order Summary'!$O$13&gt;=2500,16,IF('Pricing + Order Summary'!$O$13&gt;=1000,23,21))))</f>
        <v>21</v>
      </c>
      <c r="M2412" s="164" t="str">
        <f t="shared" si="162"/>
        <v>SPR2014-5-0</v>
      </c>
    </row>
    <row r="2413" spans="1:13">
      <c r="A2413" s="167">
        <f>'Order Form'!A308</f>
        <v>15260</v>
      </c>
      <c r="B2413" s="167">
        <f>'Order Form'!A308</f>
        <v>15260</v>
      </c>
      <c r="C2413" s="168">
        <f t="shared" si="160"/>
        <v>15260</v>
      </c>
      <c r="D2413" s="164">
        <f>'Order Form'!$N$2</f>
        <v>0</v>
      </c>
      <c r="E2413" s="165">
        <f>'Order Form'!$O$11</f>
        <v>0</v>
      </c>
      <c r="F2413" s="165" t="str">
        <f>IF(ISBLANK('Order Form'!$O$12),"",'Order Form'!$O$12)</f>
        <v/>
      </c>
      <c r="G2413" s="165">
        <f t="shared" ca="1" si="159"/>
        <v>41493</v>
      </c>
      <c r="H2413" s="166">
        <f>'Order Form'!$O$13</f>
        <v>0</v>
      </c>
      <c r="I2413" s="169">
        <f>'Order Form'!F308</f>
        <v>20</v>
      </c>
      <c r="J2413" s="164">
        <f>'Order Form'!O308</f>
        <v>0</v>
      </c>
      <c r="K2413" s="164" t="str">
        <f t="shared" si="161"/>
        <v>F</v>
      </c>
      <c r="L2413" s="164">
        <f>IF('Pricing + Order Summary'!$O$13&gt;=5000,14,IF('Pricing + Order Summary'!$O$13&gt;=3500,15,IF('Pricing + Order Summary'!$O$13&gt;=2500,16,IF('Pricing + Order Summary'!$O$13&gt;=1000,23,21))))</f>
        <v>21</v>
      </c>
      <c r="M2413" s="164" t="str">
        <f t="shared" si="162"/>
        <v>SPR2014-5-0</v>
      </c>
    </row>
    <row r="2414" spans="1:13">
      <c r="A2414" s="167">
        <f>'Order Form'!A309</f>
        <v>15261</v>
      </c>
      <c r="B2414" s="167">
        <f>'Order Form'!A309</f>
        <v>15261</v>
      </c>
      <c r="C2414" s="168">
        <f t="shared" si="160"/>
        <v>15261</v>
      </c>
      <c r="D2414" s="164">
        <f>'Order Form'!$N$2</f>
        <v>0</v>
      </c>
      <c r="E2414" s="165">
        <f>'Order Form'!$O$11</f>
        <v>0</v>
      </c>
      <c r="F2414" s="165" t="str">
        <f>IF(ISBLANK('Order Form'!$O$12),"",'Order Form'!$O$12)</f>
        <v/>
      </c>
      <c r="G2414" s="165">
        <f t="shared" ca="1" si="159"/>
        <v>41493</v>
      </c>
      <c r="H2414" s="166">
        <f>'Order Form'!$O$13</f>
        <v>0</v>
      </c>
      <c r="I2414" s="169">
        <f>'Order Form'!F309</f>
        <v>20</v>
      </c>
      <c r="J2414" s="164">
        <f>'Order Form'!O309</f>
        <v>0</v>
      </c>
      <c r="K2414" s="164" t="str">
        <f t="shared" si="161"/>
        <v>F</v>
      </c>
      <c r="L2414" s="164">
        <f>IF('Pricing + Order Summary'!$O$13&gt;=5000,14,IF('Pricing + Order Summary'!$O$13&gt;=3500,15,IF('Pricing + Order Summary'!$O$13&gt;=2500,16,IF('Pricing + Order Summary'!$O$13&gt;=1000,23,21))))</f>
        <v>21</v>
      </c>
      <c r="M2414" s="164" t="str">
        <f t="shared" si="162"/>
        <v>SPR2014-5-0</v>
      </c>
    </row>
    <row r="2415" spans="1:13">
      <c r="A2415" s="167">
        <f>'Order Form'!A310</f>
        <v>15262</v>
      </c>
      <c r="B2415" s="167">
        <f>'Order Form'!A310</f>
        <v>15262</v>
      </c>
      <c r="C2415" s="168">
        <f t="shared" si="160"/>
        <v>15262</v>
      </c>
      <c r="D2415" s="164">
        <f>'Order Form'!$N$2</f>
        <v>0</v>
      </c>
      <c r="E2415" s="165">
        <f>'Order Form'!$O$11</f>
        <v>0</v>
      </c>
      <c r="F2415" s="165" t="str">
        <f>IF(ISBLANK('Order Form'!$O$12),"",'Order Form'!$O$12)</f>
        <v/>
      </c>
      <c r="G2415" s="165">
        <f t="shared" ca="1" si="159"/>
        <v>41493</v>
      </c>
      <c r="H2415" s="166">
        <f>'Order Form'!$O$13</f>
        <v>0</v>
      </c>
      <c r="I2415" s="169">
        <f>'Order Form'!F310</f>
        <v>20</v>
      </c>
      <c r="J2415" s="164">
        <f>'Order Form'!O310</f>
        <v>0</v>
      </c>
      <c r="K2415" s="164" t="str">
        <f t="shared" si="161"/>
        <v>F</v>
      </c>
      <c r="L2415" s="164">
        <f>IF('Pricing + Order Summary'!$O$13&gt;=5000,14,IF('Pricing + Order Summary'!$O$13&gt;=3500,15,IF('Pricing + Order Summary'!$O$13&gt;=2500,16,IF('Pricing + Order Summary'!$O$13&gt;=1000,23,21))))</f>
        <v>21</v>
      </c>
      <c r="M2415" s="164" t="str">
        <f t="shared" si="162"/>
        <v>SPR2014-5-0</v>
      </c>
    </row>
    <row r="2416" spans="1:13">
      <c r="A2416" s="167">
        <f>'Order Form'!A311</f>
        <v>15287</v>
      </c>
      <c r="B2416" s="167">
        <f>'Order Form'!A311</f>
        <v>15287</v>
      </c>
      <c r="C2416" s="168">
        <f t="shared" si="160"/>
        <v>15287</v>
      </c>
      <c r="D2416" s="164">
        <f>'Order Form'!$N$2</f>
        <v>0</v>
      </c>
      <c r="E2416" s="165">
        <f>'Order Form'!$O$11</f>
        <v>0</v>
      </c>
      <c r="F2416" s="165" t="str">
        <f>IF(ISBLANK('Order Form'!$O$12),"",'Order Form'!$O$12)</f>
        <v/>
      </c>
      <c r="G2416" s="165">
        <f t="shared" ca="1" si="159"/>
        <v>41493</v>
      </c>
      <c r="H2416" s="166">
        <f>'Order Form'!$O$13</f>
        <v>0</v>
      </c>
      <c r="I2416" s="169">
        <f>'Order Form'!F311</f>
        <v>20</v>
      </c>
      <c r="J2416" s="164">
        <f>'Order Form'!O311</f>
        <v>0</v>
      </c>
      <c r="K2416" s="164" t="str">
        <f t="shared" si="161"/>
        <v>F</v>
      </c>
      <c r="L2416" s="164">
        <f>IF('Pricing + Order Summary'!$O$13&gt;=5000,14,IF('Pricing + Order Summary'!$O$13&gt;=3500,15,IF('Pricing + Order Summary'!$O$13&gt;=2500,16,IF('Pricing + Order Summary'!$O$13&gt;=1000,23,21))))</f>
        <v>21</v>
      </c>
      <c r="M2416" s="164" t="str">
        <f t="shared" si="162"/>
        <v>SPR2014-5-0</v>
      </c>
    </row>
    <row r="2417" spans="1:13">
      <c r="A2417" s="167">
        <f>'Order Form'!A312</f>
        <v>15288</v>
      </c>
      <c r="B2417" s="167">
        <f>'Order Form'!A312</f>
        <v>15288</v>
      </c>
      <c r="C2417" s="168">
        <f t="shared" si="160"/>
        <v>15288</v>
      </c>
      <c r="D2417" s="164">
        <f>'Order Form'!$N$2</f>
        <v>0</v>
      </c>
      <c r="E2417" s="165">
        <f>'Order Form'!$O$11</f>
        <v>0</v>
      </c>
      <c r="F2417" s="165" t="str">
        <f>IF(ISBLANK('Order Form'!$O$12),"",'Order Form'!$O$12)</f>
        <v/>
      </c>
      <c r="G2417" s="165">
        <f t="shared" ca="1" si="159"/>
        <v>41493</v>
      </c>
      <c r="H2417" s="166">
        <f>'Order Form'!$O$13</f>
        <v>0</v>
      </c>
      <c r="I2417" s="169">
        <f>'Order Form'!F312</f>
        <v>20</v>
      </c>
      <c r="J2417" s="164">
        <f>'Order Form'!O312</f>
        <v>0</v>
      </c>
      <c r="K2417" s="164" t="str">
        <f t="shared" si="161"/>
        <v>F</v>
      </c>
      <c r="L2417" s="164">
        <f>IF('Pricing + Order Summary'!$O$13&gt;=5000,14,IF('Pricing + Order Summary'!$O$13&gt;=3500,15,IF('Pricing + Order Summary'!$O$13&gt;=2500,16,IF('Pricing + Order Summary'!$O$13&gt;=1000,23,21))))</f>
        <v>21</v>
      </c>
      <c r="M2417" s="164" t="str">
        <f t="shared" si="162"/>
        <v>SPR2014-5-0</v>
      </c>
    </row>
    <row r="2418" spans="1:13">
      <c r="A2418" s="167">
        <f>'Order Form'!A313</f>
        <v>15289</v>
      </c>
      <c r="B2418" s="167">
        <f>'Order Form'!A313</f>
        <v>15289</v>
      </c>
      <c r="C2418" s="168">
        <f t="shared" si="160"/>
        <v>15289</v>
      </c>
      <c r="D2418" s="164">
        <f>'Order Form'!$N$2</f>
        <v>0</v>
      </c>
      <c r="E2418" s="165">
        <f>'Order Form'!$O$11</f>
        <v>0</v>
      </c>
      <c r="F2418" s="165" t="str">
        <f>IF(ISBLANK('Order Form'!$O$12),"",'Order Form'!$O$12)</f>
        <v/>
      </c>
      <c r="G2418" s="165">
        <f t="shared" ca="1" si="159"/>
        <v>41493</v>
      </c>
      <c r="H2418" s="166">
        <f>'Order Form'!$O$13</f>
        <v>0</v>
      </c>
      <c r="I2418" s="169">
        <f>'Order Form'!F313</f>
        <v>20</v>
      </c>
      <c r="J2418" s="164">
        <f>'Order Form'!O313</f>
        <v>0</v>
      </c>
      <c r="K2418" s="164" t="str">
        <f t="shared" si="161"/>
        <v>F</v>
      </c>
      <c r="L2418" s="164">
        <f>IF('Pricing + Order Summary'!$O$13&gt;=5000,14,IF('Pricing + Order Summary'!$O$13&gt;=3500,15,IF('Pricing + Order Summary'!$O$13&gt;=2500,16,IF('Pricing + Order Summary'!$O$13&gt;=1000,23,21))))</f>
        <v>21</v>
      </c>
      <c r="M2418" s="164" t="str">
        <f t="shared" si="162"/>
        <v>SPR2014-5-0</v>
      </c>
    </row>
    <row r="2419" spans="1:13">
      <c r="A2419" s="167">
        <f>'Order Form'!A314</f>
        <v>107607</v>
      </c>
      <c r="B2419" s="167">
        <f>'Order Form'!A314</f>
        <v>107607</v>
      </c>
      <c r="C2419" s="168">
        <f t="shared" si="160"/>
        <v>107607</v>
      </c>
      <c r="D2419" s="164">
        <f>'Order Form'!$N$2</f>
        <v>0</v>
      </c>
      <c r="E2419" s="165">
        <f>'Order Form'!$O$11</f>
        <v>0</v>
      </c>
      <c r="F2419" s="165" t="str">
        <f>IF(ISBLANK('Order Form'!$O$12),"",'Order Form'!$O$12)</f>
        <v/>
      </c>
      <c r="G2419" s="165">
        <f t="shared" ca="1" si="159"/>
        <v>41493</v>
      </c>
      <c r="H2419" s="166">
        <f>'Order Form'!$O$13</f>
        <v>0</v>
      </c>
      <c r="I2419" s="169">
        <f>'Order Form'!F314</f>
        <v>18.5</v>
      </c>
      <c r="J2419" s="164">
        <f>'Order Form'!O314</f>
        <v>0</v>
      </c>
      <c r="K2419" s="164" t="str">
        <f t="shared" si="161"/>
        <v>F</v>
      </c>
      <c r="L2419" s="164">
        <f>IF('Pricing + Order Summary'!$O$13&gt;=5000,14,IF('Pricing + Order Summary'!$O$13&gt;=3500,15,IF('Pricing + Order Summary'!$O$13&gt;=2500,16,IF('Pricing + Order Summary'!$O$13&gt;=1000,23,21))))</f>
        <v>21</v>
      </c>
      <c r="M2419" s="164" t="str">
        <f t="shared" si="162"/>
        <v>SPR2014-5-0</v>
      </c>
    </row>
    <row r="2420" spans="1:13">
      <c r="A2420" s="167">
        <f>'Order Form'!A315</f>
        <v>107612</v>
      </c>
      <c r="B2420" s="167">
        <f>'Order Form'!A315</f>
        <v>107612</v>
      </c>
      <c r="C2420" s="168">
        <f t="shared" si="160"/>
        <v>107612</v>
      </c>
      <c r="D2420" s="164">
        <f>'Order Form'!$N$2</f>
        <v>0</v>
      </c>
      <c r="E2420" s="165">
        <f>'Order Form'!$O$11</f>
        <v>0</v>
      </c>
      <c r="F2420" s="165" t="str">
        <f>IF(ISBLANK('Order Form'!$O$12),"",'Order Form'!$O$12)</f>
        <v/>
      </c>
      <c r="G2420" s="165">
        <f t="shared" ca="1" si="159"/>
        <v>41493</v>
      </c>
      <c r="H2420" s="166">
        <f>'Order Form'!$O$13</f>
        <v>0</v>
      </c>
      <c r="I2420" s="169">
        <f>'Order Form'!F315</f>
        <v>18.5</v>
      </c>
      <c r="J2420" s="164">
        <f>'Order Form'!O315</f>
        <v>0</v>
      </c>
      <c r="K2420" s="164" t="str">
        <f t="shared" si="161"/>
        <v>F</v>
      </c>
      <c r="L2420" s="164">
        <f>IF('Pricing + Order Summary'!$O$13&gt;=5000,14,IF('Pricing + Order Summary'!$O$13&gt;=3500,15,IF('Pricing + Order Summary'!$O$13&gt;=2500,16,IF('Pricing + Order Summary'!$O$13&gt;=1000,23,21))))</f>
        <v>21</v>
      </c>
      <c r="M2420" s="164" t="str">
        <f t="shared" si="162"/>
        <v>SPR2014-5-0</v>
      </c>
    </row>
    <row r="2421" spans="1:13">
      <c r="A2421" s="167">
        <f>'Order Form'!A316</f>
        <v>107613</v>
      </c>
      <c r="B2421" s="167">
        <f>'Order Form'!A316</f>
        <v>107613</v>
      </c>
      <c r="C2421" s="168">
        <f t="shared" si="160"/>
        <v>107613</v>
      </c>
      <c r="D2421" s="164">
        <f>'Order Form'!$N$2</f>
        <v>0</v>
      </c>
      <c r="E2421" s="165">
        <f>'Order Form'!$O$11</f>
        <v>0</v>
      </c>
      <c r="F2421" s="165" t="str">
        <f>IF(ISBLANK('Order Form'!$O$12),"",'Order Form'!$O$12)</f>
        <v/>
      </c>
      <c r="G2421" s="165">
        <f t="shared" ca="1" si="159"/>
        <v>41493</v>
      </c>
      <c r="H2421" s="166">
        <f>'Order Form'!$O$13</f>
        <v>0</v>
      </c>
      <c r="I2421" s="169">
        <f>'Order Form'!F316</f>
        <v>18.5</v>
      </c>
      <c r="J2421" s="164">
        <f>'Order Form'!O316</f>
        <v>0</v>
      </c>
      <c r="K2421" s="164" t="str">
        <f t="shared" si="161"/>
        <v>F</v>
      </c>
      <c r="L2421" s="164">
        <f>IF('Pricing + Order Summary'!$O$13&gt;=5000,14,IF('Pricing + Order Summary'!$O$13&gt;=3500,15,IF('Pricing + Order Summary'!$O$13&gt;=2500,16,IF('Pricing + Order Summary'!$O$13&gt;=1000,23,21))))</f>
        <v>21</v>
      </c>
      <c r="M2421" s="164" t="str">
        <f t="shared" si="162"/>
        <v>SPR2014-5-0</v>
      </c>
    </row>
    <row r="2422" spans="1:13">
      <c r="A2422" s="167">
        <f>'Order Form'!A317</f>
        <v>105812</v>
      </c>
      <c r="B2422" s="167">
        <f>'Order Form'!A317</f>
        <v>105812</v>
      </c>
      <c r="C2422" s="168">
        <f t="shared" si="160"/>
        <v>105812</v>
      </c>
      <c r="D2422" s="164">
        <f>'Order Form'!$N$2</f>
        <v>0</v>
      </c>
      <c r="E2422" s="165">
        <f>'Order Form'!$O$11</f>
        <v>0</v>
      </c>
      <c r="F2422" s="165" t="str">
        <f>IF(ISBLANK('Order Form'!$O$12),"",'Order Form'!$O$12)</f>
        <v/>
      </c>
      <c r="G2422" s="165">
        <f t="shared" ca="1" si="159"/>
        <v>41493</v>
      </c>
      <c r="H2422" s="166">
        <f>'Order Form'!$O$13</f>
        <v>0</v>
      </c>
      <c r="I2422" s="169">
        <f>'Order Form'!F317</f>
        <v>19.5</v>
      </c>
      <c r="J2422" s="164">
        <f>'Order Form'!O317</f>
        <v>0</v>
      </c>
      <c r="K2422" s="164" t="str">
        <f t="shared" si="161"/>
        <v>F</v>
      </c>
      <c r="L2422" s="164">
        <f>IF('Pricing + Order Summary'!$O$13&gt;=5000,14,IF('Pricing + Order Summary'!$O$13&gt;=3500,15,IF('Pricing + Order Summary'!$O$13&gt;=2500,16,IF('Pricing + Order Summary'!$O$13&gt;=1000,23,21))))</f>
        <v>21</v>
      </c>
      <c r="M2422" s="164" t="str">
        <f t="shared" si="162"/>
        <v>SPR2014-5-0</v>
      </c>
    </row>
    <row r="2423" spans="1:13">
      <c r="A2423" s="167">
        <f>'Order Form'!A318</f>
        <v>105811</v>
      </c>
      <c r="B2423" s="167">
        <f>'Order Form'!A318</f>
        <v>105811</v>
      </c>
      <c r="C2423" s="168">
        <f t="shared" si="160"/>
        <v>105811</v>
      </c>
      <c r="D2423" s="164">
        <f>'Order Form'!$N$2</f>
        <v>0</v>
      </c>
      <c r="E2423" s="165">
        <f>'Order Form'!$O$11</f>
        <v>0</v>
      </c>
      <c r="F2423" s="165" t="str">
        <f>IF(ISBLANK('Order Form'!$O$12),"",'Order Form'!$O$12)</f>
        <v/>
      </c>
      <c r="G2423" s="165">
        <f t="shared" ca="1" si="159"/>
        <v>41493</v>
      </c>
      <c r="H2423" s="166">
        <f>'Order Form'!$O$13</f>
        <v>0</v>
      </c>
      <c r="I2423" s="169">
        <f>'Order Form'!F318</f>
        <v>19.5</v>
      </c>
      <c r="J2423" s="164">
        <f>'Order Form'!O318</f>
        <v>0</v>
      </c>
      <c r="K2423" s="164" t="str">
        <f t="shared" si="161"/>
        <v>F</v>
      </c>
      <c r="L2423" s="164">
        <f>IF('Pricing + Order Summary'!$O$13&gt;=5000,14,IF('Pricing + Order Summary'!$O$13&gt;=3500,15,IF('Pricing + Order Summary'!$O$13&gt;=2500,16,IF('Pricing + Order Summary'!$O$13&gt;=1000,23,21))))</f>
        <v>21</v>
      </c>
      <c r="M2423" s="164" t="str">
        <f t="shared" si="162"/>
        <v>SPR2014-5-0</v>
      </c>
    </row>
    <row r="2424" spans="1:13">
      <c r="A2424" s="167">
        <f>'Order Form'!A319</f>
        <v>107581</v>
      </c>
      <c r="B2424" s="167">
        <f>'Order Form'!A319</f>
        <v>107581</v>
      </c>
      <c r="C2424" s="168">
        <f t="shared" si="160"/>
        <v>107581</v>
      </c>
      <c r="D2424" s="164">
        <f>'Order Form'!$N$2</f>
        <v>0</v>
      </c>
      <c r="E2424" s="165">
        <f>'Order Form'!$O$11</f>
        <v>0</v>
      </c>
      <c r="F2424" s="165" t="str">
        <f>IF(ISBLANK('Order Form'!$O$12),"",'Order Form'!$O$12)</f>
        <v/>
      </c>
      <c r="G2424" s="165">
        <f t="shared" ca="1" si="159"/>
        <v>41493</v>
      </c>
      <c r="H2424" s="166">
        <f>'Order Form'!$O$13</f>
        <v>0</v>
      </c>
      <c r="I2424" s="169">
        <f>'Order Form'!F319</f>
        <v>19.5</v>
      </c>
      <c r="J2424" s="164">
        <f>'Order Form'!O319</f>
        <v>0</v>
      </c>
      <c r="K2424" s="164" t="str">
        <f t="shared" si="161"/>
        <v>F</v>
      </c>
      <c r="L2424" s="164">
        <f>IF('Pricing + Order Summary'!$O$13&gt;=5000,14,IF('Pricing + Order Summary'!$O$13&gt;=3500,15,IF('Pricing + Order Summary'!$O$13&gt;=2500,16,IF('Pricing + Order Summary'!$O$13&gt;=1000,23,21))))</f>
        <v>21</v>
      </c>
      <c r="M2424" s="164" t="str">
        <f t="shared" si="162"/>
        <v>SPR2014-5-0</v>
      </c>
    </row>
    <row r="2425" spans="1:13">
      <c r="A2425" s="167">
        <f>'Order Form'!A320</f>
        <v>107605</v>
      </c>
      <c r="B2425" s="167">
        <f>'Order Form'!A320</f>
        <v>107605</v>
      </c>
      <c r="C2425" s="168">
        <f t="shared" si="160"/>
        <v>107605</v>
      </c>
      <c r="D2425" s="164">
        <f>'Order Form'!$N$2</f>
        <v>0</v>
      </c>
      <c r="E2425" s="165">
        <f>'Order Form'!$O$11</f>
        <v>0</v>
      </c>
      <c r="F2425" s="165" t="str">
        <f>IF(ISBLANK('Order Form'!$O$12),"",'Order Form'!$O$12)</f>
        <v/>
      </c>
      <c r="G2425" s="165">
        <f t="shared" ca="1" si="159"/>
        <v>41493</v>
      </c>
      <c r="H2425" s="166">
        <f>'Order Form'!$O$13</f>
        <v>0</v>
      </c>
      <c r="I2425" s="169">
        <f>'Order Form'!F320</f>
        <v>19.5</v>
      </c>
      <c r="J2425" s="164">
        <f>'Order Form'!O320</f>
        <v>0</v>
      </c>
      <c r="K2425" s="164" t="str">
        <f t="shared" si="161"/>
        <v>F</v>
      </c>
      <c r="L2425" s="164">
        <f>IF('Pricing + Order Summary'!$O$13&gt;=5000,14,IF('Pricing + Order Summary'!$O$13&gt;=3500,15,IF('Pricing + Order Summary'!$O$13&gt;=2500,16,IF('Pricing + Order Summary'!$O$13&gt;=1000,23,21))))</f>
        <v>21</v>
      </c>
      <c r="M2425" s="164" t="str">
        <f t="shared" si="162"/>
        <v>SPR2014-5-0</v>
      </c>
    </row>
    <row r="2426" spans="1:13">
      <c r="A2426" s="167">
        <f>'Order Form'!A321</f>
        <v>100054</v>
      </c>
      <c r="B2426" s="167">
        <f>'Order Form'!A321</f>
        <v>100054</v>
      </c>
      <c r="C2426" s="168">
        <f t="shared" si="160"/>
        <v>100054</v>
      </c>
      <c r="D2426" s="164">
        <f>'Order Form'!$N$2</f>
        <v>0</v>
      </c>
      <c r="E2426" s="165">
        <f>'Order Form'!$O$11</f>
        <v>0</v>
      </c>
      <c r="F2426" s="165" t="str">
        <f>IF(ISBLANK('Order Form'!$O$12),"",'Order Form'!$O$12)</f>
        <v/>
      </c>
      <c r="G2426" s="165">
        <f t="shared" ca="1" si="159"/>
        <v>41493</v>
      </c>
      <c r="H2426" s="166">
        <f>'Order Form'!$O$13</f>
        <v>0</v>
      </c>
      <c r="I2426" s="169">
        <f>'Order Form'!F321</f>
        <v>19.5</v>
      </c>
      <c r="J2426" s="164">
        <f>'Order Form'!O321</f>
        <v>0</v>
      </c>
      <c r="K2426" s="164" t="str">
        <f t="shared" si="161"/>
        <v>F</v>
      </c>
      <c r="L2426" s="164">
        <f>IF('Pricing + Order Summary'!$O$13&gt;=5000,14,IF('Pricing + Order Summary'!$O$13&gt;=3500,15,IF('Pricing + Order Summary'!$O$13&gt;=2500,16,IF('Pricing + Order Summary'!$O$13&gt;=1000,23,21))))</f>
        <v>21</v>
      </c>
      <c r="M2426" s="164" t="str">
        <f t="shared" si="162"/>
        <v>SPR2014-5-0</v>
      </c>
    </row>
    <row r="2427" spans="1:13">
      <c r="A2427" s="167">
        <f>'Order Form'!A322</f>
        <v>104775</v>
      </c>
      <c r="B2427" s="167">
        <f>'Order Form'!A322</f>
        <v>104775</v>
      </c>
      <c r="C2427" s="168">
        <f t="shared" si="160"/>
        <v>104775</v>
      </c>
      <c r="D2427" s="164">
        <f>'Order Form'!$N$2</f>
        <v>0</v>
      </c>
      <c r="E2427" s="165">
        <f>'Order Form'!$O$11</f>
        <v>0</v>
      </c>
      <c r="F2427" s="165" t="str">
        <f>IF(ISBLANK('Order Form'!$O$12),"",'Order Form'!$O$12)</f>
        <v/>
      </c>
      <c r="G2427" s="165">
        <f t="shared" ca="1" si="159"/>
        <v>41493</v>
      </c>
      <c r="H2427" s="166">
        <f>'Order Form'!$O$13</f>
        <v>0</v>
      </c>
      <c r="I2427" s="169">
        <f>'Order Form'!F322</f>
        <v>19.5</v>
      </c>
      <c r="J2427" s="164">
        <f>'Order Form'!O322</f>
        <v>0</v>
      </c>
      <c r="K2427" s="164" t="str">
        <f t="shared" si="161"/>
        <v>F</v>
      </c>
      <c r="L2427" s="164">
        <f>IF('Pricing + Order Summary'!$O$13&gt;=5000,14,IF('Pricing + Order Summary'!$O$13&gt;=3500,15,IF('Pricing + Order Summary'!$O$13&gt;=2500,16,IF('Pricing + Order Summary'!$O$13&gt;=1000,23,21))))</f>
        <v>21</v>
      </c>
      <c r="M2427" s="164" t="str">
        <f t="shared" si="162"/>
        <v>SPR2014-5-0</v>
      </c>
    </row>
    <row r="2428" spans="1:13">
      <c r="A2428" s="167">
        <f>'Order Form'!A323</f>
        <v>105681</v>
      </c>
      <c r="B2428" s="167">
        <f>'Order Form'!A323</f>
        <v>105681</v>
      </c>
      <c r="C2428" s="168">
        <f t="shared" si="160"/>
        <v>105681</v>
      </c>
      <c r="D2428" s="164">
        <f>'Order Form'!$N$2</f>
        <v>0</v>
      </c>
      <c r="E2428" s="165">
        <f>'Order Form'!$O$11</f>
        <v>0</v>
      </c>
      <c r="F2428" s="165" t="str">
        <f>IF(ISBLANK('Order Form'!$O$12),"",'Order Form'!$O$12)</f>
        <v/>
      </c>
      <c r="G2428" s="165">
        <f t="shared" ca="1" si="159"/>
        <v>41493</v>
      </c>
      <c r="H2428" s="166">
        <f>'Order Form'!$O$13</f>
        <v>0</v>
      </c>
      <c r="I2428" s="169">
        <f>'Order Form'!F323</f>
        <v>24.75</v>
      </c>
      <c r="J2428" s="164">
        <f>'Order Form'!O323</f>
        <v>0</v>
      </c>
      <c r="K2428" s="164" t="str">
        <f t="shared" si="161"/>
        <v>F</v>
      </c>
      <c r="L2428" s="164">
        <f>IF('Pricing + Order Summary'!$O$13&gt;=5000,14,IF('Pricing + Order Summary'!$O$13&gt;=3500,15,IF('Pricing + Order Summary'!$O$13&gt;=2500,16,IF('Pricing + Order Summary'!$O$13&gt;=1000,23,21))))</f>
        <v>21</v>
      </c>
      <c r="M2428" s="164" t="str">
        <f t="shared" si="162"/>
        <v>SPR2014-5-0</v>
      </c>
    </row>
    <row r="2429" spans="1:13">
      <c r="A2429" s="167">
        <f>'Order Form'!A324</f>
        <v>105684</v>
      </c>
      <c r="B2429" s="167">
        <f>'Order Form'!A324</f>
        <v>105684</v>
      </c>
      <c r="C2429" s="168">
        <f t="shared" si="160"/>
        <v>105684</v>
      </c>
      <c r="D2429" s="164">
        <f>'Order Form'!$N$2</f>
        <v>0</v>
      </c>
      <c r="E2429" s="165">
        <f>'Order Form'!$O$11</f>
        <v>0</v>
      </c>
      <c r="F2429" s="165" t="str">
        <f>IF(ISBLANK('Order Form'!$O$12),"",'Order Form'!$O$12)</f>
        <v/>
      </c>
      <c r="G2429" s="165">
        <f t="shared" ca="1" si="159"/>
        <v>41493</v>
      </c>
      <c r="H2429" s="166">
        <f>'Order Form'!$O$13</f>
        <v>0</v>
      </c>
      <c r="I2429" s="169">
        <f>'Order Form'!F324</f>
        <v>24.75</v>
      </c>
      <c r="J2429" s="164">
        <f>'Order Form'!O324</f>
        <v>0</v>
      </c>
      <c r="K2429" s="164" t="str">
        <f t="shared" si="161"/>
        <v>F</v>
      </c>
      <c r="L2429" s="164">
        <f>IF('Pricing + Order Summary'!$O$13&gt;=5000,14,IF('Pricing + Order Summary'!$O$13&gt;=3500,15,IF('Pricing + Order Summary'!$O$13&gt;=2500,16,IF('Pricing + Order Summary'!$O$13&gt;=1000,23,21))))</f>
        <v>21</v>
      </c>
      <c r="M2429" s="164" t="str">
        <f t="shared" si="162"/>
        <v>SPR2014-5-0</v>
      </c>
    </row>
    <row r="2430" spans="1:13">
      <c r="A2430" s="167">
        <f>'Order Form'!A325</f>
        <v>105682</v>
      </c>
      <c r="B2430" s="167">
        <f>'Order Form'!A325</f>
        <v>105682</v>
      </c>
      <c r="C2430" s="168">
        <f t="shared" si="160"/>
        <v>105682</v>
      </c>
      <c r="D2430" s="164">
        <f>'Order Form'!$N$2</f>
        <v>0</v>
      </c>
      <c r="E2430" s="165">
        <f>'Order Form'!$O$11</f>
        <v>0</v>
      </c>
      <c r="F2430" s="165" t="str">
        <f>IF(ISBLANK('Order Form'!$O$12),"",'Order Form'!$O$12)</f>
        <v/>
      </c>
      <c r="G2430" s="165">
        <f t="shared" ca="1" si="159"/>
        <v>41493</v>
      </c>
      <c r="H2430" s="166">
        <f>'Order Form'!$O$13</f>
        <v>0</v>
      </c>
      <c r="I2430" s="169">
        <f>'Order Form'!F325</f>
        <v>24.75</v>
      </c>
      <c r="J2430" s="164">
        <f>'Order Form'!O325</f>
        <v>0</v>
      </c>
      <c r="K2430" s="164" t="str">
        <f t="shared" si="161"/>
        <v>F</v>
      </c>
      <c r="L2430" s="164">
        <f>IF('Pricing + Order Summary'!$O$13&gt;=5000,14,IF('Pricing + Order Summary'!$O$13&gt;=3500,15,IF('Pricing + Order Summary'!$O$13&gt;=2500,16,IF('Pricing + Order Summary'!$O$13&gt;=1000,23,21))))</f>
        <v>21</v>
      </c>
      <c r="M2430" s="164" t="str">
        <f t="shared" si="162"/>
        <v>SPR2014-5-0</v>
      </c>
    </row>
    <row r="2431" spans="1:13">
      <c r="A2431" s="167">
        <f>'Order Form'!A326</f>
        <v>105683</v>
      </c>
      <c r="B2431" s="167">
        <f>'Order Form'!A326</f>
        <v>105683</v>
      </c>
      <c r="C2431" s="168">
        <f t="shared" si="160"/>
        <v>105683</v>
      </c>
      <c r="D2431" s="164">
        <f>'Order Form'!$N$2</f>
        <v>0</v>
      </c>
      <c r="E2431" s="165">
        <f>'Order Form'!$O$11</f>
        <v>0</v>
      </c>
      <c r="F2431" s="165" t="str">
        <f>IF(ISBLANK('Order Form'!$O$12),"",'Order Form'!$O$12)</f>
        <v/>
      </c>
      <c r="G2431" s="165">
        <f t="shared" ca="1" si="159"/>
        <v>41493</v>
      </c>
      <c r="H2431" s="166">
        <f>'Order Form'!$O$13</f>
        <v>0</v>
      </c>
      <c r="I2431" s="169">
        <f>'Order Form'!F326</f>
        <v>24.75</v>
      </c>
      <c r="J2431" s="164">
        <f>'Order Form'!O326</f>
        <v>0</v>
      </c>
      <c r="K2431" s="164" t="str">
        <f t="shared" si="161"/>
        <v>F</v>
      </c>
      <c r="L2431" s="164">
        <f>IF('Pricing + Order Summary'!$O$13&gt;=5000,14,IF('Pricing + Order Summary'!$O$13&gt;=3500,15,IF('Pricing + Order Summary'!$O$13&gt;=2500,16,IF('Pricing + Order Summary'!$O$13&gt;=1000,23,21))))</f>
        <v>21</v>
      </c>
      <c r="M2431" s="164" t="str">
        <f t="shared" si="162"/>
        <v>SPR2014-5-0</v>
      </c>
    </row>
    <row r="2432" spans="1:13">
      <c r="A2432" s="167">
        <f>'Order Form'!A327</f>
        <v>105658</v>
      </c>
      <c r="B2432" s="167">
        <f>'Order Form'!A327</f>
        <v>105658</v>
      </c>
      <c r="C2432" s="168">
        <f t="shared" si="160"/>
        <v>105658</v>
      </c>
      <c r="D2432" s="164">
        <f>'Order Form'!$N$2</f>
        <v>0</v>
      </c>
      <c r="E2432" s="165">
        <f>'Order Form'!$O$11</f>
        <v>0</v>
      </c>
      <c r="F2432" s="165" t="str">
        <f>IF(ISBLANK('Order Form'!$O$12),"",'Order Form'!$O$12)</f>
        <v/>
      </c>
      <c r="G2432" s="165">
        <f t="shared" ca="1" si="159"/>
        <v>41493</v>
      </c>
      <c r="H2432" s="166">
        <f>'Order Form'!$O$13</f>
        <v>0</v>
      </c>
      <c r="I2432" s="169">
        <f>'Order Form'!F327</f>
        <v>10</v>
      </c>
      <c r="J2432" s="164">
        <f>'Order Form'!O327</f>
        <v>0</v>
      </c>
      <c r="K2432" s="164" t="str">
        <f t="shared" si="161"/>
        <v>F</v>
      </c>
      <c r="L2432" s="164">
        <f>IF('Pricing + Order Summary'!$O$13&gt;=5000,14,IF('Pricing + Order Summary'!$O$13&gt;=3500,15,IF('Pricing + Order Summary'!$O$13&gt;=2500,16,IF('Pricing + Order Summary'!$O$13&gt;=1000,23,21))))</f>
        <v>21</v>
      </c>
      <c r="M2432" s="164" t="str">
        <f t="shared" si="162"/>
        <v>SPR2014-5-0</v>
      </c>
    </row>
    <row r="2433" spans="1:13">
      <c r="A2433" s="167">
        <f>'Order Form'!A328</f>
        <v>105660</v>
      </c>
      <c r="B2433" s="167">
        <f>'Order Form'!A328</f>
        <v>105660</v>
      </c>
      <c r="C2433" s="168">
        <f t="shared" si="160"/>
        <v>105660</v>
      </c>
      <c r="D2433" s="164">
        <f>'Order Form'!$N$2</f>
        <v>0</v>
      </c>
      <c r="E2433" s="165">
        <f>'Order Form'!$O$11</f>
        <v>0</v>
      </c>
      <c r="F2433" s="165" t="str">
        <f>IF(ISBLANK('Order Form'!$O$12),"",'Order Form'!$O$12)</f>
        <v/>
      </c>
      <c r="G2433" s="165">
        <f t="shared" ca="1" si="159"/>
        <v>41493</v>
      </c>
      <c r="H2433" s="166">
        <f>'Order Form'!$O$13</f>
        <v>0</v>
      </c>
      <c r="I2433" s="169">
        <f>'Order Form'!F328</f>
        <v>10</v>
      </c>
      <c r="J2433" s="164">
        <f>'Order Form'!O328</f>
        <v>0</v>
      </c>
      <c r="K2433" s="164" t="str">
        <f t="shared" si="161"/>
        <v>F</v>
      </c>
      <c r="L2433" s="164">
        <f>IF('Pricing + Order Summary'!$O$13&gt;=5000,14,IF('Pricing + Order Summary'!$O$13&gt;=3500,15,IF('Pricing + Order Summary'!$O$13&gt;=2500,16,IF('Pricing + Order Summary'!$O$13&gt;=1000,23,21))))</f>
        <v>21</v>
      </c>
      <c r="M2433" s="164" t="str">
        <f t="shared" si="162"/>
        <v>SPR2014-5-0</v>
      </c>
    </row>
    <row r="2434" spans="1:13">
      <c r="A2434" s="167">
        <f>'Order Form'!A329</f>
        <v>105656</v>
      </c>
      <c r="B2434" s="167">
        <f>'Order Form'!A329</f>
        <v>105656</v>
      </c>
      <c r="C2434" s="168">
        <f t="shared" si="160"/>
        <v>105656</v>
      </c>
      <c r="D2434" s="164">
        <f>'Order Form'!$N$2</f>
        <v>0</v>
      </c>
      <c r="E2434" s="165">
        <f>'Order Form'!$O$11</f>
        <v>0</v>
      </c>
      <c r="F2434" s="165" t="str">
        <f>IF(ISBLANK('Order Form'!$O$12),"",'Order Form'!$O$12)</f>
        <v/>
      </c>
      <c r="G2434" s="165">
        <f t="shared" ref="G2434:G2497" ca="1" si="163">TODAY()</f>
        <v>41493</v>
      </c>
      <c r="H2434" s="166">
        <f>'Order Form'!$O$13</f>
        <v>0</v>
      </c>
      <c r="I2434" s="169">
        <f>'Order Form'!F329</f>
        <v>10</v>
      </c>
      <c r="J2434" s="164">
        <f>'Order Form'!O329</f>
        <v>0</v>
      </c>
      <c r="K2434" s="164" t="str">
        <f t="shared" si="161"/>
        <v>F</v>
      </c>
      <c r="L2434" s="164">
        <f>IF('Pricing + Order Summary'!$O$13&gt;=5000,14,IF('Pricing + Order Summary'!$O$13&gt;=3500,15,IF('Pricing + Order Summary'!$O$13&gt;=2500,16,IF('Pricing + Order Summary'!$O$13&gt;=1000,23,21))))</f>
        <v>21</v>
      </c>
      <c r="M2434" s="164" t="str">
        <f t="shared" si="162"/>
        <v>SPR2014-5-0</v>
      </c>
    </row>
    <row r="2435" spans="1:13">
      <c r="A2435" s="167">
        <f>'Order Form'!A330</f>
        <v>100460</v>
      </c>
      <c r="B2435" s="167">
        <f>'Order Form'!A330</f>
        <v>100460</v>
      </c>
      <c r="C2435" s="168">
        <f t="shared" si="160"/>
        <v>100460</v>
      </c>
      <c r="D2435" s="164">
        <f>'Order Form'!$N$2</f>
        <v>0</v>
      </c>
      <c r="E2435" s="165">
        <f>'Order Form'!$O$11</f>
        <v>0</v>
      </c>
      <c r="F2435" s="165" t="str">
        <f>IF(ISBLANK('Order Form'!$O$12),"",'Order Form'!$O$12)</f>
        <v/>
      </c>
      <c r="G2435" s="165">
        <f t="shared" ca="1" si="163"/>
        <v>41493</v>
      </c>
      <c r="H2435" s="166">
        <f>'Order Form'!$O$13</f>
        <v>0</v>
      </c>
      <c r="I2435" s="169">
        <f>'Order Form'!F330</f>
        <v>10</v>
      </c>
      <c r="J2435" s="164">
        <f>'Order Form'!O330</f>
        <v>0</v>
      </c>
      <c r="K2435" s="164" t="str">
        <f t="shared" si="161"/>
        <v>F</v>
      </c>
      <c r="L2435" s="164">
        <f>IF('Pricing + Order Summary'!$O$13&gt;=5000,14,IF('Pricing + Order Summary'!$O$13&gt;=3500,15,IF('Pricing + Order Summary'!$O$13&gt;=2500,16,IF('Pricing + Order Summary'!$O$13&gt;=1000,23,21))))</f>
        <v>21</v>
      </c>
      <c r="M2435" s="164" t="str">
        <f t="shared" si="162"/>
        <v>SPR2014-5-0</v>
      </c>
    </row>
    <row r="2436" spans="1:13">
      <c r="A2436" s="167">
        <f>'Order Form'!A331</f>
        <v>104788</v>
      </c>
      <c r="B2436" s="167">
        <f>'Order Form'!A331</f>
        <v>104788</v>
      </c>
      <c r="C2436" s="168">
        <f t="shared" si="160"/>
        <v>104788</v>
      </c>
      <c r="D2436" s="164">
        <f>'Order Form'!$N$2</f>
        <v>0</v>
      </c>
      <c r="E2436" s="165">
        <f>'Order Form'!$O$11</f>
        <v>0</v>
      </c>
      <c r="F2436" s="165" t="str">
        <f>IF(ISBLANK('Order Form'!$O$12),"",'Order Form'!$O$12)</f>
        <v/>
      </c>
      <c r="G2436" s="165">
        <f t="shared" ca="1" si="163"/>
        <v>41493</v>
      </c>
      <c r="H2436" s="166">
        <f>'Order Form'!$O$13</f>
        <v>0</v>
      </c>
      <c r="I2436" s="169">
        <f>'Order Form'!F331</f>
        <v>10</v>
      </c>
      <c r="J2436" s="164">
        <f>'Order Form'!O331</f>
        <v>0</v>
      </c>
      <c r="K2436" s="164" t="str">
        <f t="shared" si="161"/>
        <v>F</v>
      </c>
      <c r="L2436" s="164">
        <f>IF('Pricing + Order Summary'!$O$13&gt;=5000,14,IF('Pricing + Order Summary'!$O$13&gt;=3500,15,IF('Pricing + Order Summary'!$O$13&gt;=2500,16,IF('Pricing + Order Summary'!$O$13&gt;=1000,23,21))))</f>
        <v>21</v>
      </c>
      <c r="M2436" s="164" t="str">
        <f t="shared" si="162"/>
        <v>SPR2014-5-0</v>
      </c>
    </row>
    <row r="2437" spans="1:13">
      <c r="A2437" s="167">
        <f>'Order Form'!A332</f>
        <v>100649</v>
      </c>
      <c r="B2437" s="167">
        <f>'Order Form'!A332</f>
        <v>100649</v>
      </c>
      <c r="C2437" s="168">
        <f t="shared" si="160"/>
        <v>100649</v>
      </c>
      <c r="D2437" s="164">
        <f>'Order Form'!$N$2</f>
        <v>0</v>
      </c>
      <c r="E2437" s="165">
        <f>'Order Form'!$O$11</f>
        <v>0</v>
      </c>
      <c r="F2437" s="165" t="str">
        <f>IF(ISBLANK('Order Form'!$O$12),"",'Order Form'!$O$12)</f>
        <v/>
      </c>
      <c r="G2437" s="165">
        <f t="shared" ca="1" si="163"/>
        <v>41493</v>
      </c>
      <c r="H2437" s="166">
        <f>'Order Form'!$O$13</f>
        <v>0</v>
      </c>
      <c r="I2437" s="169">
        <f>'Order Form'!F332</f>
        <v>10</v>
      </c>
      <c r="J2437" s="164">
        <f>'Order Form'!O332</f>
        <v>0</v>
      </c>
      <c r="K2437" s="164" t="str">
        <f t="shared" si="161"/>
        <v>F</v>
      </c>
      <c r="L2437" s="164">
        <f>IF('Pricing + Order Summary'!$O$13&gt;=5000,14,IF('Pricing + Order Summary'!$O$13&gt;=3500,15,IF('Pricing + Order Summary'!$O$13&gt;=2500,16,IF('Pricing + Order Summary'!$O$13&gt;=1000,23,21))))</f>
        <v>21</v>
      </c>
      <c r="M2437" s="164" t="str">
        <f t="shared" si="162"/>
        <v>SPR2014-5-0</v>
      </c>
    </row>
    <row r="2438" spans="1:13">
      <c r="A2438" s="167">
        <f>'Order Form'!A333</f>
        <v>104789</v>
      </c>
      <c r="B2438" s="167">
        <f>'Order Form'!A333</f>
        <v>104789</v>
      </c>
      <c r="C2438" s="168">
        <f t="shared" si="160"/>
        <v>104789</v>
      </c>
      <c r="D2438" s="164">
        <f>'Order Form'!$N$2</f>
        <v>0</v>
      </c>
      <c r="E2438" s="165">
        <f>'Order Form'!$O$11</f>
        <v>0</v>
      </c>
      <c r="F2438" s="165" t="str">
        <f>IF(ISBLANK('Order Form'!$O$12),"",'Order Form'!$O$12)</f>
        <v/>
      </c>
      <c r="G2438" s="165">
        <f t="shared" ca="1" si="163"/>
        <v>41493</v>
      </c>
      <c r="H2438" s="166">
        <f>'Order Form'!$O$13</f>
        <v>0</v>
      </c>
      <c r="I2438" s="169">
        <f>'Order Form'!F333</f>
        <v>10</v>
      </c>
      <c r="J2438" s="164">
        <f>'Order Form'!O333</f>
        <v>0</v>
      </c>
      <c r="K2438" s="164" t="str">
        <f t="shared" si="161"/>
        <v>F</v>
      </c>
      <c r="L2438" s="164">
        <f>IF('Pricing + Order Summary'!$O$13&gt;=5000,14,IF('Pricing + Order Summary'!$O$13&gt;=3500,15,IF('Pricing + Order Summary'!$O$13&gt;=2500,16,IF('Pricing + Order Summary'!$O$13&gt;=1000,23,21))))</f>
        <v>21</v>
      </c>
      <c r="M2438" s="164" t="str">
        <f t="shared" si="162"/>
        <v>SPR2014-5-0</v>
      </c>
    </row>
    <row r="2439" spans="1:13">
      <c r="A2439" s="167">
        <f>'Order Form'!A334</f>
        <v>100404</v>
      </c>
      <c r="B2439" s="167">
        <f>'Order Form'!A334</f>
        <v>100404</v>
      </c>
      <c r="C2439" s="168">
        <f t="shared" si="160"/>
        <v>100404</v>
      </c>
      <c r="D2439" s="164">
        <f>'Order Form'!$N$2</f>
        <v>0</v>
      </c>
      <c r="E2439" s="165">
        <f>'Order Form'!$O$11</f>
        <v>0</v>
      </c>
      <c r="F2439" s="165" t="str">
        <f>IF(ISBLANK('Order Form'!$O$12),"",'Order Form'!$O$12)</f>
        <v/>
      </c>
      <c r="G2439" s="165">
        <f t="shared" ca="1" si="163"/>
        <v>41493</v>
      </c>
      <c r="H2439" s="166">
        <f>'Order Form'!$O$13</f>
        <v>0</v>
      </c>
      <c r="I2439" s="169">
        <f>'Order Form'!F334</f>
        <v>10</v>
      </c>
      <c r="J2439" s="164">
        <f>'Order Form'!O334</f>
        <v>0</v>
      </c>
      <c r="K2439" s="164" t="str">
        <f t="shared" si="161"/>
        <v>F</v>
      </c>
      <c r="L2439" s="164">
        <f>IF('Pricing + Order Summary'!$O$13&gt;=5000,14,IF('Pricing + Order Summary'!$O$13&gt;=3500,15,IF('Pricing + Order Summary'!$O$13&gt;=2500,16,IF('Pricing + Order Summary'!$O$13&gt;=1000,23,21))))</f>
        <v>21</v>
      </c>
      <c r="M2439" s="164" t="str">
        <f t="shared" si="162"/>
        <v>SPR2014-5-0</v>
      </c>
    </row>
    <row r="2440" spans="1:13">
      <c r="A2440" s="167">
        <f>'Order Form'!A335</f>
        <v>100403</v>
      </c>
      <c r="B2440" s="167">
        <f>'Order Form'!A335</f>
        <v>100403</v>
      </c>
      <c r="C2440" s="168">
        <f t="shared" si="160"/>
        <v>100403</v>
      </c>
      <c r="D2440" s="164">
        <f>'Order Form'!$N$2</f>
        <v>0</v>
      </c>
      <c r="E2440" s="165">
        <f>'Order Form'!$O$11</f>
        <v>0</v>
      </c>
      <c r="F2440" s="165" t="str">
        <f>IF(ISBLANK('Order Form'!$O$12),"",'Order Form'!$O$12)</f>
        <v/>
      </c>
      <c r="G2440" s="165">
        <f t="shared" ca="1" si="163"/>
        <v>41493</v>
      </c>
      <c r="H2440" s="166">
        <f>'Order Form'!$O$13</f>
        <v>0</v>
      </c>
      <c r="I2440" s="169">
        <f>'Order Form'!F335</f>
        <v>10</v>
      </c>
      <c r="J2440" s="164">
        <f>'Order Form'!O335</f>
        <v>0</v>
      </c>
      <c r="K2440" s="164" t="str">
        <f t="shared" si="161"/>
        <v>F</v>
      </c>
      <c r="L2440" s="164">
        <f>IF('Pricing + Order Summary'!$O$13&gt;=5000,14,IF('Pricing + Order Summary'!$O$13&gt;=3500,15,IF('Pricing + Order Summary'!$O$13&gt;=2500,16,IF('Pricing + Order Summary'!$O$13&gt;=1000,23,21))))</f>
        <v>21</v>
      </c>
      <c r="M2440" s="164" t="str">
        <f t="shared" si="162"/>
        <v>SPR2014-5-0</v>
      </c>
    </row>
    <row r="2441" spans="1:13">
      <c r="A2441" s="167">
        <f>'Order Form'!A336</f>
        <v>100401</v>
      </c>
      <c r="B2441" s="167">
        <f>'Order Form'!A336</f>
        <v>100401</v>
      </c>
      <c r="C2441" s="168">
        <f t="shared" si="160"/>
        <v>100401</v>
      </c>
      <c r="D2441" s="164">
        <f>'Order Form'!$N$2</f>
        <v>0</v>
      </c>
      <c r="E2441" s="165">
        <f>'Order Form'!$O$11</f>
        <v>0</v>
      </c>
      <c r="F2441" s="165" t="str">
        <f>IF(ISBLANK('Order Form'!$O$12),"",'Order Form'!$O$12)</f>
        <v/>
      </c>
      <c r="G2441" s="165">
        <f t="shared" ca="1" si="163"/>
        <v>41493</v>
      </c>
      <c r="H2441" s="166">
        <f>'Order Form'!$O$13</f>
        <v>0</v>
      </c>
      <c r="I2441" s="169">
        <f>'Order Form'!F336</f>
        <v>10</v>
      </c>
      <c r="J2441" s="164">
        <f>'Order Form'!O336</f>
        <v>0</v>
      </c>
      <c r="K2441" s="164" t="str">
        <f t="shared" si="161"/>
        <v>F</v>
      </c>
      <c r="L2441" s="164">
        <f>IF('Pricing + Order Summary'!$O$13&gt;=5000,14,IF('Pricing + Order Summary'!$O$13&gt;=3500,15,IF('Pricing + Order Summary'!$O$13&gt;=2500,16,IF('Pricing + Order Summary'!$O$13&gt;=1000,23,21))))</f>
        <v>21</v>
      </c>
      <c r="M2441" s="164" t="str">
        <f t="shared" si="162"/>
        <v>SPR2014-5-0</v>
      </c>
    </row>
    <row r="2442" spans="1:13">
      <c r="A2442" s="167">
        <f>'Order Form'!A337</f>
        <v>100200</v>
      </c>
      <c r="B2442" s="167">
        <f>'Order Form'!A337</f>
        <v>100200</v>
      </c>
      <c r="C2442" s="168">
        <f t="shared" si="160"/>
        <v>100200</v>
      </c>
      <c r="D2442" s="164">
        <f>'Order Form'!$N$2</f>
        <v>0</v>
      </c>
      <c r="E2442" s="165">
        <f>'Order Form'!$O$11</f>
        <v>0</v>
      </c>
      <c r="F2442" s="165" t="str">
        <f>IF(ISBLANK('Order Form'!$O$12),"",'Order Form'!$O$12)</f>
        <v/>
      </c>
      <c r="G2442" s="165">
        <f t="shared" ca="1" si="163"/>
        <v>41493</v>
      </c>
      <c r="H2442" s="166">
        <f>'Order Form'!$O$13</f>
        <v>0</v>
      </c>
      <c r="I2442" s="169">
        <f>'Order Form'!F337</f>
        <v>10</v>
      </c>
      <c r="J2442" s="164">
        <f>'Order Form'!O337</f>
        <v>0</v>
      </c>
      <c r="K2442" s="164" t="str">
        <f t="shared" si="161"/>
        <v>F</v>
      </c>
      <c r="L2442" s="164">
        <f>IF('Pricing + Order Summary'!$O$13&gt;=5000,14,IF('Pricing + Order Summary'!$O$13&gt;=3500,15,IF('Pricing + Order Summary'!$O$13&gt;=2500,16,IF('Pricing + Order Summary'!$O$13&gt;=1000,23,21))))</f>
        <v>21</v>
      </c>
      <c r="M2442" s="164" t="str">
        <f t="shared" si="162"/>
        <v>SPR2014-5-0</v>
      </c>
    </row>
    <row r="2443" spans="1:13">
      <c r="A2443" s="167">
        <f>'Order Form'!A338</f>
        <v>100400</v>
      </c>
      <c r="B2443" s="167">
        <f>'Order Form'!A338</f>
        <v>100400</v>
      </c>
      <c r="C2443" s="168">
        <f t="shared" ref="C2443:C2506" si="164">IF(B2443=0,A2443,B2443)</f>
        <v>100400</v>
      </c>
      <c r="D2443" s="164">
        <f>'Order Form'!$N$2</f>
        <v>0</v>
      </c>
      <c r="E2443" s="165">
        <f>'Order Form'!$O$11</f>
        <v>0</v>
      </c>
      <c r="F2443" s="165" t="str">
        <f>IF(ISBLANK('Order Form'!$O$12),"",'Order Form'!$O$12)</f>
        <v/>
      </c>
      <c r="G2443" s="165">
        <f t="shared" ca="1" si="163"/>
        <v>41493</v>
      </c>
      <c r="H2443" s="166">
        <f>'Order Form'!$O$13</f>
        <v>0</v>
      </c>
      <c r="I2443" s="169">
        <f>'Order Form'!F338</f>
        <v>10</v>
      </c>
      <c r="J2443" s="164">
        <f>'Order Form'!O338</f>
        <v>0</v>
      </c>
      <c r="K2443" s="164" t="str">
        <f t="shared" ref="K2443:K2506" si="165">IF(J2443=0,"F","T")</f>
        <v>F</v>
      </c>
      <c r="L2443" s="164">
        <f>IF('Pricing + Order Summary'!$O$13&gt;=5000,14,IF('Pricing + Order Summary'!$O$13&gt;=3500,15,IF('Pricing + Order Summary'!$O$13&gt;=2500,16,IF('Pricing + Order Summary'!$O$13&gt;=1000,23,21))))</f>
        <v>21</v>
      </c>
      <c r="M2443" s="164" t="str">
        <f t="shared" ref="M2443:M2506" si="166">"SPR2014"&amp;"-5-"&amp;D2443</f>
        <v>SPR2014-5-0</v>
      </c>
    </row>
    <row r="2444" spans="1:13">
      <c r="A2444" s="167">
        <f>'Order Form'!A339</f>
        <v>105760</v>
      </c>
      <c r="B2444" s="167">
        <f>'Order Form'!A339</f>
        <v>105760</v>
      </c>
      <c r="C2444" s="168">
        <f t="shared" si="164"/>
        <v>105760</v>
      </c>
      <c r="D2444" s="164">
        <f>'Order Form'!$N$2</f>
        <v>0</v>
      </c>
      <c r="E2444" s="165">
        <f>'Order Form'!$O$11</f>
        <v>0</v>
      </c>
      <c r="F2444" s="165" t="str">
        <f>IF(ISBLANK('Order Form'!$O$12),"",'Order Form'!$O$12)</f>
        <v/>
      </c>
      <c r="G2444" s="165">
        <f t="shared" ca="1" si="163"/>
        <v>41493</v>
      </c>
      <c r="H2444" s="166">
        <f>'Order Form'!$O$13</f>
        <v>0</v>
      </c>
      <c r="I2444" s="169">
        <f>'Order Form'!F339</f>
        <v>10</v>
      </c>
      <c r="J2444" s="164">
        <f>'Order Form'!O339</f>
        <v>0</v>
      </c>
      <c r="K2444" s="164" t="str">
        <f t="shared" si="165"/>
        <v>F</v>
      </c>
      <c r="L2444" s="164">
        <f>IF('Pricing + Order Summary'!$O$13&gt;=5000,14,IF('Pricing + Order Summary'!$O$13&gt;=3500,15,IF('Pricing + Order Summary'!$O$13&gt;=2500,16,IF('Pricing + Order Summary'!$O$13&gt;=1000,23,21))))</f>
        <v>21</v>
      </c>
      <c r="M2444" s="164" t="str">
        <f t="shared" si="166"/>
        <v>SPR2014-5-0</v>
      </c>
    </row>
    <row r="2445" spans="1:13">
      <c r="A2445" s="167">
        <f>'Order Form'!A340</f>
        <v>105759</v>
      </c>
      <c r="B2445" s="167">
        <f>'Order Form'!A340</f>
        <v>105759</v>
      </c>
      <c r="C2445" s="168">
        <f t="shared" si="164"/>
        <v>105759</v>
      </c>
      <c r="D2445" s="164">
        <f>'Order Form'!$N$2</f>
        <v>0</v>
      </c>
      <c r="E2445" s="165">
        <f>'Order Form'!$O$11</f>
        <v>0</v>
      </c>
      <c r="F2445" s="165" t="str">
        <f>IF(ISBLANK('Order Form'!$O$12),"",'Order Form'!$O$12)</f>
        <v/>
      </c>
      <c r="G2445" s="165">
        <f t="shared" ca="1" si="163"/>
        <v>41493</v>
      </c>
      <c r="H2445" s="166">
        <f>'Order Form'!$O$13</f>
        <v>0</v>
      </c>
      <c r="I2445" s="169">
        <f>'Order Form'!F340</f>
        <v>10</v>
      </c>
      <c r="J2445" s="164">
        <f>'Order Form'!O340</f>
        <v>0</v>
      </c>
      <c r="K2445" s="164" t="str">
        <f t="shared" si="165"/>
        <v>F</v>
      </c>
      <c r="L2445" s="164">
        <f>IF('Pricing + Order Summary'!$O$13&gt;=5000,14,IF('Pricing + Order Summary'!$O$13&gt;=3500,15,IF('Pricing + Order Summary'!$O$13&gt;=2500,16,IF('Pricing + Order Summary'!$O$13&gt;=1000,23,21))))</f>
        <v>21</v>
      </c>
      <c r="M2445" s="164" t="str">
        <f t="shared" si="166"/>
        <v>SPR2014-5-0</v>
      </c>
    </row>
    <row r="2446" spans="1:13">
      <c r="A2446" s="167">
        <f>'Order Form'!A341</f>
        <v>105745</v>
      </c>
      <c r="B2446" s="167">
        <f>'Order Form'!A341</f>
        <v>105745</v>
      </c>
      <c r="C2446" s="168">
        <f t="shared" si="164"/>
        <v>105745</v>
      </c>
      <c r="D2446" s="164">
        <f>'Order Form'!$N$2</f>
        <v>0</v>
      </c>
      <c r="E2446" s="165">
        <f>'Order Form'!$O$11</f>
        <v>0</v>
      </c>
      <c r="F2446" s="165" t="str">
        <f>IF(ISBLANK('Order Form'!$O$12),"",'Order Form'!$O$12)</f>
        <v/>
      </c>
      <c r="G2446" s="165">
        <f t="shared" ca="1" si="163"/>
        <v>41493</v>
      </c>
      <c r="H2446" s="166">
        <f>'Order Form'!$O$13</f>
        <v>0</v>
      </c>
      <c r="I2446" s="169">
        <f>'Order Form'!F341</f>
        <v>10</v>
      </c>
      <c r="J2446" s="164">
        <f>'Order Form'!O341</f>
        <v>0</v>
      </c>
      <c r="K2446" s="164" t="str">
        <f t="shared" si="165"/>
        <v>F</v>
      </c>
      <c r="L2446" s="164">
        <f>IF('Pricing + Order Summary'!$O$13&gt;=5000,14,IF('Pricing + Order Summary'!$O$13&gt;=3500,15,IF('Pricing + Order Summary'!$O$13&gt;=2500,16,IF('Pricing + Order Summary'!$O$13&gt;=1000,23,21))))</f>
        <v>21</v>
      </c>
      <c r="M2446" s="164" t="str">
        <f t="shared" si="166"/>
        <v>SPR2014-5-0</v>
      </c>
    </row>
    <row r="2447" spans="1:13">
      <c r="A2447" s="167">
        <f>'Order Form'!A342</f>
        <v>105741</v>
      </c>
      <c r="B2447" s="167">
        <f>'Order Form'!A342</f>
        <v>105741</v>
      </c>
      <c r="C2447" s="168">
        <f t="shared" si="164"/>
        <v>105741</v>
      </c>
      <c r="D2447" s="164">
        <f>'Order Form'!$N$2</f>
        <v>0</v>
      </c>
      <c r="E2447" s="165">
        <f>'Order Form'!$O$11</f>
        <v>0</v>
      </c>
      <c r="F2447" s="165" t="str">
        <f>IF(ISBLANK('Order Form'!$O$12),"",'Order Form'!$O$12)</f>
        <v/>
      </c>
      <c r="G2447" s="165">
        <f t="shared" ca="1" si="163"/>
        <v>41493</v>
      </c>
      <c r="H2447" s="166">
        <f>'Order Form'!$O$13</f>
        <v>0</v>
      </c>
      <c r="I2447" s="169">
        <f>'Order Form'!F342</f>
        <v>10</v>
      </c>
      <c r="J2447" s="164">
        <f>'Order Form'!O342</f>
        <v>0</v>
      </c>
      <c r="K2447" s="164" t="str">
        <f t="shared" si="165"/>
        <v>F</v>
      </c>
      <c r="L2447" s="164">
        <f>IF('Pricing + Order Summary'!$O$13&gt;=5000,14,IF('Pricing + Order Summary'!$O$13&gt;=3500,15,IF('Pricing + Order Summary'!$O$13&gt;=2500,16,IF('Pricing + Order Summary'!$O$13&gt;=1000,23,21))))</f>
        <v>21</v>
      </c>
      <c r="M2447" s="164" t="str">
        <f t="shared" si="166"/>
        <v>SPR2014-5-0</v>
      </c>
    </row>
    <row r="2448" spans="1:13">
      <c r="A2448" s="167">
        <f>'Order Form'!A343</f>
        <v>105748</v>
      </c>
      <c r="B2448" s="167">
        <f>'Order Form'!A343</f>
        <v>105748</v>
      </c>
      <c r="C2448" s="168">
        <f t="shared" si="164"/>
        <v>105748</v>
      </c>
      <c r="D2448" s="164">
        <f>'Order Form'!$N$2</f>
        <v>0</v>
      </c>
      <c r="E2448" s="165">
        <f>'Order Form'!$O$11</f>
        <v>0</v>
      </c>
      <c r="F2448" s="165" t="str">
        <f>IF(ISBLANK('Order Form'!$O$12),"",'Order Form'!$O$12)</f>
        <v/>
      </c>
      <c r="G2448" s="165">
        <f t="shared" ca="1" si="163"/>
        <v>41493</v>
      </c>
      <c r="H2448" s="166">
        <f>'Order Form'!$O$13</f>
        <v>0</v>
      </c>
      <c r="I2448" s="169">
        <f>'Order Form'!F343</f>
        <v>10</v>
      </c>
      <c r="J2448" s="164">
        <f>'Order Form'!O343</f>
        <v>0</v>
      </c>
      <c r="K2448" s="164" t="str">
        <f t="shared" si="165"/>
        <v>F</v>
      </c>
      <c r="L2448" s="164">
        <f>IF('Pricing + Order Summary'!$O$13&gt;=5000,14,IF('Pricing + Order Summary'!$O$13&gt;=3500,15,IF('Pricing + Order Summary'!$O$13&gt;=2500,16,IF('Pricing + Order Summary'!$O$13&gt;=1000,23,21))))</f>
        <v>21</v>
      </c>
      <c r="M2448" s="164" t="str">
        <f t="shared" si="166"/>
        <v>SPR2014-5-0</v>
      </c>
    </row>
    <row r="2449" spans="1:13">
      <c r="A2449" s="167">
        <f>'Order Form'!A344</f>
        <v>104841</v>
      </c>
      <c r="B2449" s="167">
        <f>'Order Form'!A344</f>
        <v>104841</v>
      </c>
      <c r="C2449" s="168">
        <f t="shared" si="164"/>
        <v>104841</v>
      </c>
      <c r="D2449" s="164">
        <f>'Order Form'!$N$2</f>
        <v>0</v>
      </c>
      <c r="E2449" s="165">
        <f>'Order Form'!$O$11</f>
        <v>0</v>
      </c>
      <c r="F2449" s="165" t="str">
        <f>IF(ISBLANK('Order Form'!$O$12),"",'Order Form'!$O$12)</f>
        <v/>
      </c>
      <c r="G2449" s="165">
        <f t="shared" ca="1" si="163"/>
        <v>41493</v>
      </c>
      <c r="H2449" s="166">
        <f>'Order Form'!$O$13</f>
        <v>0</v>
      </c>
      <c r="I2449" s="169">
        <f>'Order Form'!F344</f>
        <v>10</v>
      </c>
      <c r="J2449" s="164">
        <f>'Order Form'!O344</f>
        <v>0</v>
      </c>
      <c r="K2449" s="164" t="str">
        <f t="shared" si="165"/>
        <v>F</v>
      </c>
      <c r="L2449" s="164">
        <f>IF('Pricing + Order Summary'!$O$13&gt;=5000,14,IF('Pricing + Order Summary'!$O$13&gt;=3500,15,IF('Pricing + Order Summary'!$O$13&gt;=2500,16,IF('Pricing + Order Summary'!$O$13&gt;=1000,23,21))))</f>
        <v>21</v>
      </c>
      <c r="M2449" s="164" t="str">
        <f t="shared" si="166"/>
        <v>SPR2014-5-0</v>
      </c>
    </row>
    <row r="2450" spans="1:13">
      <c r="A2450" s="167">
        <f>'Order Form'!A345</f>
        <v>100678</v>
      </c>
      <c r="B2450" s="167">
        <f>'Order Form'!A345</f>
        <v>100678</v>
      </c>
      <c r="C2450" s="168">
        <f t="shared" si="164"/>
        <v>100678</v>
      </c>
      <c r="D2450" s="164">
        <f>'Order Form'!$N$2</f>
        <v>0</v>
      </c>
      <c r="E2450" s="165">
        <f>'Order Form'!$O$11</f>
        <v>0</v>
      </c>
      <c r="F2450" s="165" t="str">
        <f>IF(ISBLANK('Order Form'!$O$12),"",'Order Form'!$O$12)</f>
        <v/>
      </c>
      <c r="G2450" s="165">
        <f t="shared" ca="1" si="163"/>
        <v>41493</v>
      </c>
      <c r="H2450" s="166">
        <f>'Order Form'!$O$13</f>
        <v>0</v>
      </c>
      <c r="I2450" s="169">
        <f>'Order Form'!F345</f>
        <v>10</v>
      </c>
      <c r="J2450" s="164">
        <f>'Order Form'!O345</f>
        <v>0</v>
      </c>
      <c r="K2450" s="164" t="str">
        <f t="shared" si="165"/>
        <v>F</v>
      </c>
      <c r="L2450" s="164">
        <f>IF('Pricing + Order Summary'!$O$13&gt;=5000,14,IF('Pricing + Order Summary'!$O$13&gt;=3500,15,IF('Pricing + Order Summary'!$O$13&gt;=2500,16,IF('Pricing + Order Summary'!$O$13&gt;=1000,23,21))))</f>
        <v>21</v>
      </c>
      <c r="M2450" s="164" t="str">
        <f t="shared" si="166"/>
        <v>SPR2014-5-0</v>
      </c>
    </row>
    <row r="2451" spans="1:13">
      <c r="A2451" s="167">
        <f>'Order Form'!A346</f>
        <v>100448</v>
      </c>
      <c r="B2451" s="167">
        <f>'Order Form'!A346</f>
        <v>100448</v>
      </c>
      <c r="C2451" s="168">
        <f t="shared" si="164"/>
        <v>100448</v>
      </c>
      <c r="D2451" s="164">
        <f>'Order Form'!$N$2</f>
        <v>0</v>
      </c>
      <c r="E2451" s="165">
        <f>'Order Form'!$O$11</f>
        <v>0</v>
      </c>
      <c r="F2451" s="165" t="str">
        <f>IF(ISBLANK('Order Form'!$O$12),"",'Order Form'!$O$12)</f>
        <v/>
      </c>
      <c r="G2451" s="165">
        <f t="shared" ca="1" si="163"/>
        <v>41493</v>
      </c>
      <c r="H2451" s="166">
        <f>'Order Form'!$O$13</f>
        <v>0</v>
      </c>
      <c r="I2451" s="169">
        <f>'Order Form'!F346</f>
        <v>10</v>
      </c>
      <c r="J2451" s="164">
        <f>'Order Form'!O346</f>
        <v>0</v>
      </c>
      <c r="K2451" s="164" t="str">
        <f t="shared" si="165"/>
        <v>F</v>
      </c>
      <c r="L2451" s="164">
        <f>IF('Pricing + Order Summary'!$O$13&gt;=5000,14,IF('Pricing + Order Summary'!$O$13&gt;=3500,15,IF('Pricing + Order Summary'!$O$13&gt;=2500,16,IF('Pricing + Order Summary'!$O$13&gt;=1000,23,21))))</f>
        <v>21</v>
      </c>
      <c r="M2451" s="164" t="str">
        <f t="shared" si="166"/>
        <v>SPR2014-5-0</v>
      </c>
    </row>
    <row r="2452" spans="1:13">
      <c r="A2452" s="167">
        <f>'Order Form'!A347</f>
        <v>100421</v>
      </c>
      <c r="B2452" s="167">
        <f>'Order Form'!A347</f>
        <v>100421</v>
      </c>
      <c r="C2452" s="168">
        <f t="shared" si="164"/>
        <v>100421</v>
      </c>
      <c r="D2452" s="164">
        <f>'Order Form'!$N$2</f>
        <v>0</v>
      </c>
      <c r="E2452" s="165">
        <f>'Order Form'!$O$11</f>
        <v>0</v>
      </c>
      <c r="F2452" s="165" t="str">
        <f>IF(ISBLANK('Order Form'!$O$12),"",'Order Form'!$O$12)</f>
        <v/>
      </c>
      <c r="G2452" s="165">
        <f t="shared" ca="1" si="163"/>
        <v>41493</v>
      </c>
      <c r="H2452" s="166">
        <f>'Order Form'!$O$13</f>
        <v>0</v>
      </c>
      <c r="I2452" s="169">
        <f>'Order Form'!F347</f>
        <v>10</v>
      </c>
      <c r="J2452" s="164">
        <f>'Order Form'!O347</f>
        <v>0</v>
      </c>
      <c r="K2452" s="164" t="str">
        <f t="shared" si="165"/>
        <v>F</v>
      </c>
      <c r="L2452" s="164">
        <f>IF('Pricing + Order Summary'!$O$13&gt;=5000,14,IF('Pricing + Order Summary'!$O$13&gt;=3500,15,IF('Pricing + Order Summary'!$O$13&gt;=2500,16,IF('Pricing + Order Summary'!$O$13&gt;=1000,23,21))))</f>
        <v>21</v>
      </c>
      <c r="M2452" s="164" t="str">
        <f t="shared" si="166"/>
        <v>SPR2014-5-0</v>
      </c>
    </row>
    <row r="2453" spans="1:13">
      <c r="A2453" s="167">
        <f>'Order Form'!A348</f>
        <v>100417</v>
      </c>
      <c r="B2453" s="167">
        <f>'Order Form'!A348</f>
        <v>100417</v>
      </c>
      <c r="C2453" s="168">
        <f t="shared" si="164"/>
        <v>100417</v>
      </c>
      <c r="D2453" s="164">
        <f>'Order Form'!$N$2</f>
        <v>0</v>
      </c>
      <c r="E2453" s="165">
        <f>'Order Form'!$O$11</f>
        <v>0</v>
      </c>
      <c r="F2453" s="165" t="str">
        <f>IF(ISBLANK('Order Form'!$O$12),"",'Order Form'!$O$12)</f>
        <v/>
      </c>
      <c r="G2453" s="165">
        <f t="shared" ca="1" si="163"/>
        <v>41493</v>
      </c>
      <c r="H2453" s="166">
        <f>'Order Form'!$O$13</f>
        <v>0</v>
      </c>
      <c r="I2453" s="169">
        <f>'Order Form'!F348</f>
        <v>10</v>
      </c>
      <c r="J2453" s="164">
        <f>'Order Form'!O348</f>
        <v>0</v>
      </c>
      <c r="K2453" s="164" t="str">
        <f t="shared" si="165"/>
        <v>F</v>
      </c>
      <c r="L2453" s="164">
        <f>IF('Pricing + Order Summary'!$O$13&gt;=5000,14,IF('Pricing + Order Summary'!$O$13&gt;=3500,15,IF('Pricing + Order Summary'!$O$13&gt;=2500,16,IF('Pricing + Order Summary'!$O$13&gt;=1000,23,21))))</f>
        <v>21</v>
      </c>
      <c r="M2453" s="164" t="str">
        <f t="shared" si="166"/>
        <v>SPR2014-5-0</v>
      </c>
    </row>
    <row r="2454" spans="1:13">
      <c r="A2454" s="167">
        <f>'Order Form'!A349</f>
        <v>100412</v>
      </c>
      <c r="B2454" s="167">
        <f>'Order Form'!A349</f>
        <v>100412</v>
      </c>
      <c r="C2454" s="168">
        <f t="shared" si="164"/>
        <v>100412</v>
      </c>
      <c r="D2454" s="164">
        <f>'Order Form'!$N$2</f>
        <v>0</v>
      </c>
      <c r="E2454" s="165">
        <f>'Order Form'!$O$11</f>
        <v>0</v>
      </c>
      <c r="F2454" s="165" t="str">
        <f>IF(ISBLANK('Order Form'!$O$12),"",'Order Form'!$O$12)</f>
        <v/>
      </c>
      <c r="G2454" s="165">
        <f t="shared" ca="1" si="163"/>
        <v>41493</v>
      </c>
      <c r="H2454" s="166">
        <f>'Order Form'!$O$13</f>
        <v>0</v>
      </c>
      <c r="I2454" s="169">
        <f>'Order Form'!F349</f>
        <v>10</v>
      </c>
      <c r="J2454" s="164">
        <f>'Order Form'!O349</f>
        <v>0</v>
      </c>
      <c r="K2454" s="164" t="str">
        <f t="shared" si="165"/>
        <v>F</v>
      </c>
      <c r="L2454" s="164">
        <f>IF('Pricing + Order Summary'!$O$13&gt;=5000,14,IF('Pricing + Order Summary'!$O$13&gt;=3500,15,IF('Pricing + Order Summary'!$O$13&gt;=2500,16,IF('Pricing + Order Summary'!$O$13&gt;=1000,23,21))))</f>
        <v>21</v>
      </c>
      <c r="M2454" s="164" t="str">
        <f t="shared" si="166"/>
        <v>SPR2014-5-0</v>
      </c>
    </row>
    <row r="2455" spans="1:13">
      <c r="A2455" s="167">
        <f>'Order Form'!A350</f>
        <v>100432</v>
      </c>
      <c r="B2455" s="167">
        <f>'Order Form'!A350</f>
        <v>100432</v>
      </c>
      <c r="C2455" s="168">
        <f t="shared" si="164"/>
        <v>100432</v>
      </c>
      <c r="D2455" s="164">
        <f>'Order Form'!$N$2</f>
        <v>0</v>
      </c>
      <c r="E2455" s="165">
        <f>'Order Form'!$O$11</f>
        <v>0</v>
      </c>
      <c r="F2455" s="165" t="str">
        <f>IF(ISBLANK('Order Form'!$O$12),"",'Order Form'!$O$12)</f>
        <v/>
      </c>
      <c r="G2455" s="165">
        <f t="shared" ca="1" si="163"/>
        <v>41493</v>
      </c>
      <c r="H2455" s="166">
        <f>'Order Form'!$O$13</f>
        <v>0</v>
      </c>
      <c r="I2455" s="169">
        <f>'Order Form'!F350</f>
        <v>10</v>
      </c>
      <c r="J2455" s="164">
        <f>'Order Form'!O350</f>
        <v>0</v>
      </c>
      <c r="K2455" s="164" t="str">
        <f t="shared" si="165"/>
        <v>F</v>
      </c>
      <c r="L2455" s="164">
        <f>IF('Pricing + Order Summary'!$O$13&gt;=5000,14,IF('Pricing + Order Summary'!$O$13&gt;=3500,15,IF('Pricing + Order Summary'!$O$13&gt;=2500,16,IF('Pricing + Order Summary'!$O$13&gt;=1000,23,21))))</f>
        <v>21</v>
      </c>
      <c r="M2455" s="164" t="str">
        <f t="shared" si="166"/>
        <v>SPR2014-5-0</v>
      </c>
    </row>
    <row r="2456" spans="1:13">
      <c r="A2456" s="167">
        <f>'Order Form'!A351</f>
        <v>100684</v>
      </c>
      <c r="B2456" s="167">
        <f>'Order Form'!A351</f>
        <v>100684</v>
      </c>
      <c r="C2456" s="168">
        <f t="shared" si="164"/>
        <v>100684</v>
      </c>
      <c r="D2456" s="164">
        <f>'Order Form'!$N$2</f>
        <v>0</v>
      </c>
      <c r="E2456" s="165">
        <f>'Order Form'!$O$11</f>
        <v>0</v>
      </c>
      <c r="F2456" s="165" t="str">
        <f>IF(ISBLANK('Order Form'!$O$12),"",'Order Form'!$O$12)</f>
        <v/>
      </c>
      <c r="G2456" s="165">
        <f t="shared" ca="1" si="163"/>
        <v>41493</v>
      </c>
      <c r="H2456" s="166">
        <f>'Order Form'!$O$13</f>
        <v>0</v>
      </c>
      <c r="I2456" s="169">
        <f>'Order Form'!F351</f>
        <v>10</v>
      </c>
      <c r="J2456" s="164">
        <f>'Order Form'!O351</f>
        <v>0</v>
      </c>
      <c r="K2456" s="164" t="str">
        <f t="shared" si="165"/>
        <v>F</v>
      </c>
      <c r="L2456" s="164">
        <f>IF('Pricing + Order Summary'!$O$13&gt;=5000,14,IF('Pricing + Order Summary'!$O$13&gt;=3500,15,IF('Pricing + Order Summary'!$O$13&gt;=2500,16,IF('Pricing + Order Summary'!$O$13&gt;=1000,23,21))))</f>
        <v>21</v>
      </c>
      <c r="M2456" s="164" t="str">
        <f t="shared" si="166"/>
        <v>SPR2014-5-0</v>
      </c>
    </row>
    <row r="2457" spans="1:13">
      <c r="A2457" s="167">
        <f>'Order Form'!A352</f>
        <v>100424</v>
      </c>
      <c r="B2457" s="167">
        <f>'Order Form'!A352</f>
        <v>100424</v>
      </c>
      <c r="C2457" s="168">
        <f t="shared" si="164"/>
        <v>100424</v>
      </c>
      <c r="D2457" s="164">
        <f>'Order Form'!$N$2</f>
        <v>0</v>
      </c>
      <c r="E2457" s="165">
        <f>'Order Form'!$O$11</f>
        <v>0</v>
      </c>
      <c r="F2457" s="165" t="str">
        <f>IF(ISBLANK('Order Form'!$O$12),"",'Order Form'!$O$12)</f>
        <v/>
      </c>
      <c r="G2457" s="165">
        <f t="shared" ca="1" si="163"/>
        <v>41493</v>
      </c>
      <c r="H2457" s="166">
        <f>'Order Form'!$O$13</f>
        <v>0</v>
      </c>
      <c r="I2457" s="169">
        <f>'Order Form'!F352</f>
        <v>10</v>
      </c>
      <c r="J2457" s="164">
        <f>'Order Form'!O352</f>
        <v>0</v>
      </c>
      <c r="K2457" s="164" t="str">
        <f t="shared" si="165"/>
        <v>F</v>
      </c>
      <c r="L2457" s="164">
        <f>IF('Pricing + Order Summary'!$O$13&gt;=5000,14,IF('Pricing + Order Summary'!$O$13&gt;=3500,15,IF('Pricing + Order Summary'!$O$13&gt;=2500,16,IF('Pricing + Order Summary'!$O$13&gt;=1000,23,21))))</f>
        <v>21</v>
      </c>
      <c r="M2457" s="164" t="str">
        <f t="shared" si="166"/>
        <v>SPR2014-5-0</v>
      </c>
    </row>
    <row r="2458" spans="1:13">
      <c r="A2458" s="167">
        <f>'Order Form'!A353</f>
        <v>105743</v>
      </c>
      <c r="B2458" s="167">
        <f>'Order Form'!A353</f>
        <v>105743</v>
      </c>
      <c r="C2458" s="168">
        <f t="shared" si="164"/>
        <v>105743</v>
      </c>
      <c r="D2458" s="164">
        <f>'Order Form'!$N$2</f>
        <v>0</v>
      </c>
      <c r="E2458" s="165">
        <f>'Order Form'!$O$11</f>
        <v>0</v>
      </c>
      <c r="F2458" s="165" t="str">
        <f>IF(ISBLANK('Order Form'!$O$12),"",'Order Form'!$O$12)</f>
        <v/>
      </c>
      <c r="G2458" s="165">
        <f t="shared" ca="1" si="163"/>
        <v>41493</v>
      </c>
      <c r="H2458" s="166">
        <f>'Order Form'!$O$13</f>
        <v>0</v>
      </c>
      <c r="I2458" s="169">
        <f>'Order Form'!F353</f>
        <v>10</v>
      </c>
      <c r="J2458" s="164">
        <f>'Order Form'!O353</f>
        <v>0</v>
      </c>
      <c r="K2458" s="164" t="str">
        <f t="shared" si="165"/>
        <v>F</v>
      </c>
      <c r="L2458" s="164">
        <f>IF('Pricing + Order Summary'!$O$13&gt;=5000,14,IF('Pricing + Order Summary'!$O$13&gt;=3500,15,IF('Pricing + Order Summary'!$O$13&gt;=2500,16,IF('Pricing + Order Summary'!$O$13&gt;=1000,23,21))))</f>
        <v>21</v>
      </c>
      <c r="M2458" s="164" t="str">
        <f t="shared" si="166"/>
        <v>SPR2014-5-0</v>
      </c>
    </row>
    <row r="2459" spans="1:13">
      <c r="A2459" s="167">
        <f>'Order Form'!A354</f>
        <v>104825</v>
      </c>
      <c r="B2459" s="167">
        <f>'Order Form'!A354</f>
        <v>104825</v>
      </c>
      <c r="C2459" s="168">
        <f t="shared" si="164"/>
        <v>104825</v>
      </c>
      <c r="D2459" s="164">
        <f>'Order Form'!$N$2</f>
        <v>0</v>
      </c>
      <c r="E2459" s="165">
        <f>'Order Form'!$O$11</f>
        <v>0</v>
      </c>
      <c r="F2459" s="165" t="str">
        <f>IF(ISBLANK('Order Form'!$O$12),"",'Order Form'!$O$12)</f>
        <v/>
      </c>
      <c r="G2459" s="165">
        <f t="shared" ca="1" si="163"/>
        <v>41493</v>
      </c>
      <c r="H2459" s="166">
        <f>'Order Form'!$O$13</f>
        <v>0</v>
      </c>
      <c r="I2459" s="169">
        <f>'Order Form'!F354</f>
        <v>10</v>
      </c>
      <c r="J2459" s="164">
        <f>'Order Form'!O354</f>
        <v>0</v>
      </c>
      <c r="K2459" s="164" t="str">
        <f t="shared" si="165"/>
        <v>F</v>
      </c>
      <c r="L2459" s="164">
        <f>IF('Pricing + Order Summary'!$O$13&gt;=5000,14,IF('Pricing + Order Summary'!$O$13&gt;=3500,15,IF('Pricing + Order Summary'!$O$13&gt;=2500,16,IF('Pricing + Order Summary'!$O$13&gt;=1000,23,21))))</f>
        <v>21</v>
      </c>
      <c r="M2459" s="164" t="str">
        <f t="shared" si="166"/>
        <v>SPR2014-5-0</v>
      </c>
    </row>
    <row r="2460" spans="1:13">
      <c r="A2460" s="167">
        <f>'Order Form'!A355</f>
        <v>105742</v>
      </c>
      <c r="B2460" s="167">
        <f>'Order Form'!A355</f>
        <v>105742</v>
      </c>
      <c r="C2460" s="168">
        <f t="shared" si="164"/>
        <v>105742</v>
      </c>
      <c r="D2460" s="164">
        <f>'Order Form'!$N$2</f>
        <v>0</v>
      </c>
      <c r="E2460" s="165">
        <f>'Order Form'!$O$11</f>
        <v>0</v>
      </c>
      <c r="F2460" s="165" t="str">
        <f>IF(ISBLANK('Order Form'!$O$12),"",'Order Form'!$O$12)</f>
        <v/>
      </c>
      <c r="G2460" s="165">
        <f t="shared" ca="1" si="163"/>
        <v>41493</v>
      </c>
      <c r="H2460" s="166">
        <f>'Order Form'!$O$13</f>
        <v>0</v>
      </c>
      <c r="I2460" s="169">
        <f>'Order Form'!F355</f>
        <v>10</v>
      </c>
      <c r="J2460" s="164">
        <f>'Order Form'!O355</f>
        <v>0</v>
      </c>
      <c r="K2460" s="164" t="str">
        <f t="shared" si="165"/>
        <v>F</v>
      </c>
      <c r="L2460" s="164">
        <f>IF('Pricing + Order Summary'!$O$13&gt;=5000,14,IF('Pricing + Order Summary'!$O$13&gt;=3500,15,IF('Pricing + Order Summary'!$O$13&gt;=2500,16,IF('Pricing + Order Summary'!$O$13&gt;=1000,23,21))))</f>
        <v>21</v>
      </c>
      <c r="M2460" s="164" t="str">
        <f t="shared" si="166"/>
        <v>SPR2014-5-0</v>
      </c>
    </row>
    <row r="2461" spans="1:13">
      <c r="A2461" s="167">
        <f>'Order Form'!A356</f>
        <v>100667</v>
      </c>
      <c r="B2461" s="167">
        <f>'Order Form'!A356</f>
        <v>100667</v>
      </c>
      <c r="C2461" s="168">
        <f t="shared" si="164"/>
        <v>100667</v>
      </c>
      <c r="D2461" s="164">
        <f>'Order Form'!$N$2</f>
        <v>0</v>
      </c>
      <c r="E2461" s="165">
        <f>'Order Form'!$O$11</f>
        <v>0</v>
      </c>
      <c r="F2461" s="165" t="str">
        <f>IF(ISBLANK('Order Form'!$O$12),"",'Order Form'!$O$12)</f>
        <v/>
      </c>
      <c r="G2461" s="165">
        <f t="shared" ca="1" si="163"/>
        <v>41493</v>
      </c>
      <c r="H2461" s="166">
        <f>'Order Form'!$O$13</f>
        <v>0</v>
      </c>
      <c r="I2461" s="169">
        <f>'Order Form'!F356</f>
        <v>10</v>
      </c>
      <c r="J2461" s="164">
        <f>'Order Form'!O356</f>
        <v>0</v>
      </c>
      <c r="K2461" s="164" t="str">
        <f t="shared" si="165"/>
        <v>F</v>
      </c>
      <c r="L2461" s="164">
        <f>IF('Pricing + Order Summary'!$O$13&gt;=5000,14,IF('Pricing + Order Summary'!$O$13&gt;=3500,15,IF('Pricing + Order Summary'!$O$13&gt;=2500,16,IF('Pricing + Order Summary'!$O$13&gt;=1000,23,21))))</f>
        <v>21</v>
      </c>
      <c r="M2461" s="164" t="str">
        <f t="shared" si="166"/>
        <v>SPR2014-5-0</v>
      </c>
    </row>
    <row r="2462" spans="1:13">
      <c r="A2462" s="167">
        <f>'Order Form'!A357</f>
        <v>104834</v>
      </c>
      <c r="B2462" s="167">
        <f>'Order Form'!A357</f>
        <v>104834</v>
      </c>
      <c r="C2462" s="168">
        <f t="shared" si="164"/>
        <v>104834</v>
      </c>
      <c r="D2462" s="164">
        <f>'Order Form'!$N$2</f>
        <v>0</v>
      </c>
      <c r="E2462" s="165">
        <f>'Order Form'!$O$11</f>
        <v>0</v>
      </c>
      <c r="F2462" s="165" t="str">
        <f>IF(ISBLANK('Order Form'!$O$12),"",'Order Form'!$O$12)</f>
        <v/>
      </c>
      <c r="G2462" s="165">
        <f t="shared" ca="1" si="163"/>
        <v>41493</v>
      </c>
      <c r="H2462" s="166">
        <f>'Order Form'!$O$13</f>
        <v>0</v>
      </c>
      <c r="I2462" s="169">
        <f>'Order Form'!F357</f>
        <v>10</v>
      </c>
      <c r="J2462" s="164">
        <f>'Order Form'!O357</f>
        <v>0</v>
      </c>
      <c r="K2462" s="164" t="str">
        <f t="shared" si="165"/>
        <v>F</v>
      </c>
      <c r="L2462" s="164">
        <f>IF('Pricing + Order Summary'!$O$13&gt;=5000,14,IF('Pricing + Order Summary'!$O$13&gt;=3500,15,IF('Pricing + Order Summary'!$O$13&gt;=2500,16,IF('Pricing + Order Summary'!$O$13&gt;=1000,23,21))))</f>
        <v>21</v>
      </c>
      <c r="M2462" s="164" t="str">
        <f t="shared" si="166"/>
        <v>SPR2014-5-0</v>
      </c>
    </row>
    <row r="2463" spans="1:13">
      <c r="A2463" s="167">
        <f>'Order Form'!A358</f>
        <v>100425</v>
      </c>
      <c r="B2463" s="167">
        <f>'Order Form'!A358</f>
        <v>100425</v>
      </c>
      <c r="C2463" s="168">
        <f t="shared" si="164"/>
        <v>100425</v>
      </c>
      <c r="D2463" s="164">
        <f>'Order Form'!$N$2</f>
        <v>0</v>
      </c>
      <c r="E2463" s="165">
        <f>'Order Form'!$O$11</f>
        <v>0</v>
      </c>
      <c r="F2463" s="165" t="str">
        <f>IF(ISBLANK('Order Form'!$O$12),"",'Order Form'!$O$12)</f>
        <v/>
      </c>
      <c r="G2463" s="165">
        <f t="shared" ca="1" si="163"/>
        <v>41493</v>
      </c>
      <c r="H2463" s="166">
        <f>'Order Form'!$O$13</f>
        <v>0</v>
      </c>
      <c r="I2463" s="169">
        <f>'Order Form'!F358</f>
        <v>10</v>
      </c>
      <c r="J2463" s="164">
        <f>'Order Form'!O358</f>
        <v>0</v>
      </c>
      <c r="K2463" s="164" t="str">
        <f t="shared" si="165"/>
        <v>F</v>
      </c>
      <c r="L2463" s="164">
        <f>IF('Pricing + Order Summary'!$O$13&gt;=5000,14,IF('Pricing + Order Summary'!$O$13&gt;=3500,15,IF('Pricing + Order Summary'!$O$13&gt;=2500,16,IF('Pricing + Order Summary'!$O$13&gt;=1000,23,21))))</f>
        <v>21</v>
      </c>
      <c r="M2463" s="164" t="str">
        <f t="shared" si="166"/>
        <v>SPR2014-5-0</v>
      </c>
    </row>
    <row r="2464" spans="1:13">
      <c r="A2464" s="167">
        <f>'Order Form'!A359</f>
        <v>100419</v>
      </c>
      <c r="B2464" s="167">
        <f>'Order Form'!A359</f>
        <v>100419</v>
      </c>
      <c r="C2464" s="168">
        <f t="shared" si="164"/>
        <v>100419</v>
      </c>
      <c r="D2464" s="164">
        <f>'Order Form'!$N$2</f>
        <v>0</v>
      </c>
      <c r="E2464" s="165">
        <f>'Order Form'!$O$11</f>
        <v>0</v>
      </c>
      <c r="F2464" s="165" t="str">
        <f>IF(ISBLANK('Order Form'!$O$12),"",'Order Form'!$O$12)</f>
        <v/>
      </c>
      <c r="G2464" s="165">
        <f t="shared" ca="1" si="163"/>
        <v>41493</v>
      </c>
      <c r="H2464" s="166">
        <f>'Order Form'!$O$13</f>
        <v>0</v>
      </c>
      <c r="I2464" s="169">
        <f>'Order Form'!F359</f>
        <v>10</v>
      </c>
      <c r="J2464" s="164">
        <f>'Order Form'!O359</f>
        <v>0</v>
      </c>
      <c r="K2464" s="164" t="str">
        <f t="shared" si="165"/>
        <v>F</v>
      </c>
      <c r="L2464" s="164">
        <f>IF('Pricing + Order Summary'!$O$13&gt;=5000,14,IF('Pricing + Order Summary'!$O$13&gt;=3500,15,IF('Pricing + Order Summary'!$O$13&gt;=2500,16,IF('Pricing + Order Summary'!$O$13&gt;=1000,23,21))))</f>
        <v>21</v>
      </c>
      <c r="M2464" s="164" t="str">
        <f t="shared" si="166"/>
        <v>SPR2014-5-0</v>
      </c>
    </row>
    <row r="2465" spans="1:13">
      <c r="A2465" s="167">
        <f>'Order Form'!A360</f>
        <v>104827</v>
      </c>
      <c r="B2465" s="167">
        <f>'Order Form'!A360</f>
        <v>104827</v>
      </c>
      <c r="C2465" s="168">
        <f t="shared" si="164"/>
        <v>104827</v>
      </c>
      <c r="D2465" s="164">
        <f>'Order Form'!$N$2</f>
        <v>0</v>
      </c>
      <c r="E2465" s="165">
        <f>'Order Form'!$O$11</f>
        <v>0</v>
      </c>
      <c r="F2465" s="165" t="str">
        <f>IF(ISBLANK('Order Form'!$O$12),"",'Order Form'!$O$12)</f>
        <v/>
      </c>
      <c r="G2465" s="165">
        <f t="shared" ca="1" si="163"/>
        <v>41493</v>
      </c>
      <c r="H2465" s="166">
        <f>'Order Form'!$O$13</f>
        <v>0</v>
      </c>
      <c r="I2465" s="169">
        <f>'Order Form'!F360</f>
        <v>10</v>
      </c>
      <c r="J2465" s="164">
        <f>'Order Form'!O360</f>
        <v>0</v>
      </c>
      <c r="K2465" s="164" t="str">
        <f t="shared" si="165"/>
        <v>F</v>
      </c>
      <c r="L2465" s="164">
        <f>IF('Pricing + Order Summary'!$O$13&gt;=5000,14,IF('Pricing + Order Summary'!$O$13&gt;=3500,15,IF('Pricing + Order Summary'!$O$13&gt;=2500,16,IF('Pricing + Order Summary'!$O$13&gt;=1000,23,21))))</f>
        <v>21</v>
      </c>
      <c r="M2465" s="164" t="str">
        <f t="shared" si="166"/>
        <v>SPR2014-5-0</v>
      </c>
    </row>
    <row r="2466" spans="1:13">
      <c r="A2466" s="167">
        <f>'Order Form'!A361</f>
        <v>105751</v>
      </c>
      <c r="B2466" s="167">
        <f>'Order Form'!A361</f>
        <v>105751</v>
      </c>
      <c r="C2466" s="168">
        <f t="shared" si="164"/>
        <v>105751</v>
      </c>
      <c r="D2466" s="164">
        <f>'Order Form'!$N$2</f>
        <v>0</v>
      </c>
      <c r="E2466" s="165">
        <f>'Order Form'!$O$11</f>
        <v>0</v>
      </c>
      <c r="F2466" s="165" t="str">
        <f>IF(ISBLANK('Order Form'!$O$12),"",'Order Form'!$O$12)</f>
        <v/>
      </c>
      <c r="G2466" s="165">
        <f t="shared" ca="1" si="163"/>
        <v>41493</v>
      </c>
      <c r="H2466" s="166">
        <f>'Order Form'!$O$13</f>
        <v>0</v>
      </c>
      <c r="I2466" s="169">
        <f>'Order Form'!F361</f>
        <v>10</v>
      </c>
      <c r="J2466" s="164">
        <f>'Order Form'!O361</f>
        <v>0</v>
      </c>
      <c r="K2466" s="164" t="str">
        <f t="shared" si="165"/>
        <v>F</v>
      </c>
      <c r="L2466" s="164">
        <f>IF('Pricing + Order Summary'!$O$13&gt;=5000,14,IF('Pricing + Order Summary'!$O$13&gt;=3500,15,IF('Pricing + Order Summary'!$O$13&gt;=2500,16,IF('Pricing + Order Summary'!$O$13&gt;=1000,23,21))))</f>
        <v>21</v>
      </c>
      <c r="M2466" s="164" t="str">
        <f t="shared" si="166"/>
        <v>SPR2014-5-0</v>
      </c>
    </row>
    <row r="2467" spans="1:13">
      <c r="A2467" s="167">
        <f>'Order Form'!A362</f>
        <v>104843</v>
      </c>
      <c r="B2467" s="167">
        <f>'Order Form'!A362</f>
        <v>104843</v>
      </c>
      <c r="C2467" s="168">
        <f t="shared" si="164"/>
        <v>104843</v>
      </c>
      <c r="D2467" s="164">
        <f>'Order Form'!$N$2</f>
        <v>0</v>
      </c>
      <c r="E2467" s="165">
        <f>'Order Form'!$O$11</f>
        <v>0</v>
      </c>
      <c r="F2467" s="165" t="str">
        <f>IF(ISBLANK('Order Form'!$O$12),"",'Order Form'!$O$12)</f>
        <v/>
      </c>
      <c r="G2467" s="165">
        <f t="shared" ca="1" si="163"/>
        <v>41493</v>
      </c>
      <c r="H2467" s="166">
        <f>'Order Form'!$O$13</f>
        <v>0</v>
      </c>
      <c r="I2467" s="169">
        <f>'Order Form'!F362</f>
        <v>10</v>
      </c>
      <c r="J2467" s="164">
        <f>'Order Form'!O362</f>
        <v>0</v>
      </c>
      <c r="K2467" s="164" t="str">
        <f t="shared" si="165"/>
        <v>F</v>
      </c>
      <c r="L2467" s="164">
        <f>IF('Pricing + Order Summary'!$O$13&gt;=5000,14,IF('Pricing + Order Summary'!$O$13&gt;=3500,15,IF('Pricing + Order Summary'!$O$13&gt;=2500,16,IF('Pricing + Order Summary'!$O$13&gt;=1000,23,21))))</f>
        <v>21</v>
      </c>
      <c r="M2467" s="164" t="str">
        <f t="shared" si="166"/>
        <v>SPR2014-5-0</v>
      </c>
    </row>
    <row r="2468" spans="1:13">
      <c r="A2468" s="167">
        <f>'Order Form'!A363</f>
        <v>105752</v>
      </c>
      <c r="B2468" s="167">
        <f>'Order Form'!A363</f>
        <v>105752</v>
      </c>
      <c r="C2468" s="168">
        <f t="shared" si="164"/>
        <v>105752</v>
      </c>
      <c r="D2468" s="164">
        <f>'Order Form'!$N$2</f>
        <v>0</v>
      </c>
      <c r="E2468" s="165">
        <f>'Order Form'!$O$11</f>
        <v>0</v>
      </c>
      <c r="F2468" s="165" t="str">
        <f>IF(ISBLANK('Order Form'!$O$12),"",'Order Form'!$O$12)</f>
        <v/>
      </c>
      <c r="G2468" s="165">
        <f t="shared" ca="1" si="163"/>
        <v>41493</v>
      </c>
      <c r="H2468" s="166">
        <f>'Order Form'!$O$13</f>
        <v>0</v>
      </c>
      <c r="I2468" s="169">
        <f>'Order Form'!F363</f>
        <v>10</v>
      </c>
      <c r="J2468" s="164">
        <f>'Order Form'!O363</f>
        <v>0</v>
      </c>
      <c r="K2468" s="164" t="str">
        <f t="shared" si="165"/>
        <v>F</v>
      </c>
      <c r="L2468" s="164">
        <f>IF('Pricing + Order Summary'!$O$13&gt;=5000,14,IF('Pricing + Order Summary'!$O$13&gt;=3500,15,IF('Pricing + Order Summary'!$O$13&gt;=2500,16,IF('Pricing + Order Summary'!$O$13&gt;=1000,23,21))))</f>
        <v>21</v>
      </c>
      <c r="M2468" s="164" t="str">
        <f t="shared" si="166"/>
        <v>SPR2014-5-0</v>
      </c>
    </row>
    <row r="2469" spans="1:13">
      <c r="A2469" s="167">
        <f>'Order Form'!A364</f>
        <v>100558</v>
      </c>
      <c r="B2469" s="167">
        <f>'Order Form'!A364</f>
        <v>100558</v>
      </c>
      <c r="C2469" s="168">
        <f t="shared" si="164"/>
        <v>100558</v>
      </c>
      <c r="D2469" s="164">
        <f>'Order Form'!$N$2</f>
        <v>0</v>
      </c>
      <c r="E2469" s="165">
        <f>'Order Form'!$O$11</f>
        <v>0</v>
      </c>
      <c r="F2469" s="165" t="str">
        <f>IF(ISBLANK('Order Form'!$O$12),"",'Order Form'!$O$12)</f>
        <v/>
      </c>
      <c r="G2469" s="165">
        <f t="shared" ca="1" si="163"/>
        <v>41493</v>
      </c>
      <c r="H2469" s="166">
        <f>'Order Form'!$O$13</f>
        <v>0</v>
      </c>
      <c r="I2469" s="169">
        <f>'Order Form'!F364</f>
        <v>10</v>
      </c>
      <c r="J2469" s="164">
        <f>'Order Form'!O364</f>
        <v>0</v>
      </c>
      <c r="K2469" s="164" t="str">
        <f t="shared" si="165"/>
        <v>F</v>
      </c>
      <c r="L2469" s="164">
        <f>IF('Pricing + Order Summary'!$O$13&gt;=5000,14,IF('Pricing + Order Summary'!$O$13&gt;=3500,15,IF('Pricing + Order Summary'!$O$13&gt;=2500,16,IF('Pricing + Order Summary'!$O$13&gt;=1000,23,21))))</f>
        <v>21</v>
      </c>
      <c r="M2469" s="164" t="str">
        <f t="shared" si="166"/>
        <v>SPR2014-5-0</v>
      </c>
    </row>
    <row r="2470" spans="1:13">
      <c r="A2470" s="167">
        <f>'Order Form'!A365</f>
        <v>100450</v>
      </c>
      <c r="B2470" s="167">
        <f>'Order Form'!A365</f>
        <v>100450</v>
      </c>
      <c r="C2470" s="168">
        <f t="shared" si="164"/>
        <v>100450</v>
      </c>
      <c r="D2470" s="164">
        <f>'Order Form'!$N$2</f>
        <v>0</v>
      </c>
      <c r="E2470" s="165">
        <f>'Order Form'!$O$11</f>
        <v>0</v>
      </c>
      <c r="F2470" s="165" t="str">
        <f>IF(ISBLANK('Order Form'!$O$12),"",'Order Form'!$O$12)</f>
        <v/>
      </c>
      <c r="G2470" s="165">
        <f t="shared" ca="1" si="163"/>
        <v>41493</v>
      </c>
      <c r="H2470" s="166">
        <f>'Order Form'!$O$13</f>
        <v>0</v>
      </c>
      <c r="I2470" s="169">
        <f>'Order Form'!F365</f>
        <v>10</v>
      </c>
      <c r="J2470" s="164">
        <f>'Order Form'!O365</f>
        <v>0</v>
      </c>
      <c r="K2470" s="164" t="str">
        <f t="shared" si="165"/>
        <v>F</v>
      </c>
      <c r="L2470" s="164">
        <f>IF('Pricing + Order Summary'!$O$13&gt;=5000,14,IF('Pricing + Order Summary'!$O$13&gt;=3500,15,IF('Pricing + Order Summary'!$O$13&gt;=2500,16,IF('Pricing + Order Summary'!$O$13&gt;=1000,23,21))))</f>
        <v>21</v>
      </c>
      <c r="M2470" s="164" t="str">
        <f t="shared" si="166"/>
        <v>SPR2014-5-0</v>
      </c>
    </row>
    <row r="2471" spans="1:13">
      <c r="A2471" s="167">
        <f>'Order Form'!A366</f>
        <v>100449</v>
      </c>
      <c r="B2471" s="167">
        <f>'Order Form'!A366</f>
        <v>100449</v>
      </c>
      <c r="C2471" s="168">
        <f t="shared" si="164"/>
        <v>100449</v>
      </c>
      <c r="D2471" s="164">
        <f>'Order Form'!$N$2</f>
        <v>0</v>
      </c>
      <c r="E2471" s="165">
        <f>'Order Form'!$O$11</f>
        <v>0</v>
      </c>
      <c r="F2471" s="165" t="str">
        <f>IF(ISBLANK('Order Form'!$O$12),"",'Order Form'!$O$12)</f>
        <v/>
      </c>
      <c r="G2471" s="165">
        <f t="shared" ca="1" si="163"/>
        <v>41493</v>
      </c>
      <c r="H2471" s="166">
        <f>'Order Form'!$O$13</f>
        <v>0</v>
      </c>
      <c r="I2471" s="169">
        <f>'Order Form'!F366</f>
        <v>10</v>
      </c>
      <c r="J2471" s="164">
        <f>'Order Form'!O366</f>
        <v>0</v>
      </c>
      <c r="K2471" s="164" t="str">
        <f t="shared" si="165"/>
        <v>F</v>
      </c>
      <c r="L2471" s="164">
        <f>IF('Pricing + Order Summary'!$O$13&gt;=5000,14,IF('Pricing + Order Summary'!$O$13&gt;=3500,15,IF('Pricing + Order Summary'!$O$13&gt;=2500,16,IF('Pricing + Order Summary'!$O$13&gt;=1000,23,21))))</f>
        <v>21</v>
      </c>
      <c r="M2471" s="164" t="str">
        <f t="shared" si="166"/>
        <v>SPR2014-5-0</v>
      </c>
    </row>
    <row r="2472" spans="1:13">
      <c r="A2472" s="167">
        <f>'Order Form'!A367</f>
        <v>105750</v>
      </c>
      <c r="B2472" s="167">
        <f>'Order Form'!A367</f>
        <v>105750</v>
      </c>
      <c r="C2472" s="168">
        <f t="shared" si="164"/>
        <v>105750</v>
      </c>
      <c r="D2472" s="164">
        <f>'Order Form'!$N$2</f>
        <v>0</v>
      </c>
      <c r="E2472" s="165">
        <f>'Order Form'!$O$11</f>
        <v>0</v>
      </c>
      <c r="F2472" s="165" t="str">
        <f>IF(ISBLANK('Order Form'!$O$12),"",'Order Form'!$O$12)</f>
        <v/>
      </c>
      <c r="G2472" s="165">
        <f t="shared" ca="1" si="163"/>
        <v>41493</v>
      </c>
      <c r="H2472" s="166">
        <f>'Order Form'!$O$13</f>
        <v>0</v>
      </c>
      <c r="I2472" s="169">
        <f>'Order Form'!F367</f>
        <v>10</v>
      </c>
      <c r="J2472" s="164">
        <f>'Order Form'!O367</f>
        <v>0</v>
      </c>
      <c r="K2472" s="164" t="str">
        <f t="shared" si="165"/>
        <v>F</v>
      </c>
      <c r="L2472" s="164">
        <f>IF('Pricing + Order Summary'!$O$13&gt;=5000,14,IF('Pricing + Order Summary'!$O$13&gt;=3500,15,IF('Pricing + Order Summary'!$O$13&gt;=2500,16,IF('Pricing + Order Summary'!$O$13&gt;=1000,23,21))))</f>
        <v>21</v>
      </c>
      <c r="M2472" s="164" t="str">
        <f t="shared" si="166"/>
        <v>SPR2014-5-0</v>
      </c>
    </row>
    <row r="2473" spans="1:13">
      <c r="A2473" s="167">
        <f>'Order Form'!A368</f>
        <v>104814</v>
      </c>
      <c r="B2473" s="167">
        <f>'Order Form'!A368</f>
        <v>104814</v>
      </c>
      <c r="C2473" s="168">
        <f t="shared" si="164"/>
        <v>104814</v>
      </c>
      <c r="D2473" s="164">
        <f>'Order Form'!$N$2</f>
        <v>0</v>
      </c>
      <c r="E2473" s="165">
        <f>'Order Form'!$O$11</f>
        <v>0</v>
      </c>
      <c r="F2473" s="165" t="str">
        <f>IF(ISBLANK('Order Form'!$O$12),"",'Order Form'!$O$12)</f>
        <v/>
      </c>
      <c r="G2473" s="165">
        <f t="shared" ca="1" si="163"/>
        <v>41493</v>
      </c>
      <c r="H2473" s="166">
        <f>'Order Form'!$O$13</f>
        <v>0</v>
      </c>
      <c r="I2473" s="169">
        <f>'Order Form'!F368</f>
        <v>10</v>
      </c>
      <c r="J2473" s="164">
        <f>'Order Form'!O368</f>
        <v>0</v>
      </c>
      <c r="K2473" s="164" t="str">
        <f t="shared" si="165"/>
        <v>F</v>
      </c>
      <c r="L2473" s="164">
        <f>IF('Pricing + Order Summary'!$O$13&gt;=5000,14,IF('Pricing + Order Summary'!$O$13&gt;=3500,15,IF('Pricing + Order Summary'!$O$13&gt;=2500,16,IF('Pricing + Order Summary'!$O$13&gt;=1000,23,21))))</f>
        <v>21</v>
      </c>
      <c r="M2473" s="164" t="str">
        <f t="shared" si="166"/>
        <v>SPR2014-5-0</v>
      </c>
    </row>
    <row r="2474" spans="1:13">
      <c r="A2474" s="167">
        <f>'Order Form'!A369</f>
        <v>100458</v>
      </c>
      <c r="B2474" s="167">
        <f>'Order Form'!A369</f>
        <v>100458</v>
      </c>
      <c r="C2474" s="168">
        <f t="shared" si="164"/>
        <v>100458</v>
      </c>
      <c r="D2474" s="164">
        <f>'Order Form'!$N$2</f>
        <v>0</v>
      </c>
      <c r="E2474" s="165">
        <f>'Order Form'!$O$11</f>
        <v>0</v>
      </c>
      <c r="F2474" s="165" t="str">
        <f>IF(ISBLANK('Order Form'!$O$12),"",'Order Form'!$O$12)</f>
        <v/>
      </c>
      <c r="G2474" s="165">
        <f t="shared" ca="1" si="163"/>
        <v>41493</v>
      </c>
      <c r="H2474" s="166">
        <f>'Order Form'!$O$13</f>
        <v>0</v>
      </c>
      <c r="I2474" s="169">
        <f>'Order Form'!F369</f>
        <v>10</v>
      </c>
      <c r="J2474" s="164">
        <f>'Order Form'!O369</f>
        <v>0</v>
      </c>
      <c r="K2474" s="164" t="str">
        <f t="shared" si="165"/>
        <v>F</v>
      </c>
      <c r="L2474" s="164">
        <f>IF('Pricing + Order Summary'!$O$13&gt;=5000,14,IF('Pricing + Order Summary'!$O$13&gt;=3500,15,IF('Pricing + Order Summary'!$O$13&gt;=2500,16,IF('Pricing + Order Summary'!$O$13&gt;=1000,23,21))))</f>
        <v>21</v>
      </c>
      <c r="M2474" s="164" t="str">
        <f t="shared" si="166"/>
        <v>SPR2014-5-0</v>
      </c>
    </row>
    <row r="2475" spans="1:13">
      <c r="A2475" s="167">
        <f>'Order Form'!A370</f>
        <v>100456</v>
      </c>
      <c r="B2475" s="167">
        <f>'Order Form'!A370</f>
        <v>100456</v>
      </c>
      <c r="C2475" s="168">
        <f t="shared" si="164"/>
        <v>100456</v>
      </c>
      <c r="D2475" s="164">
        <f>'Order Form'!$N$2</f>
        <v>0</v>
      </c>
      <c r="E2475" s="165">
        <f>'Order Form'!$O$11</f>
        <v>0</v>
      </c>
      <c r="F2475" s="165" t="str">
        <f>IF(ISBLANK('Order Form'!$O$12),"",'Order Form'!$O$12)</f>
        <v/>
      </c>
      <c r="G2475" s="165">
        <f t="shared" ca="1" si="163"/>
        <v>41493</v>
      </c>
      <c r="H2475" s="166">
        <f>'Order Form'!$O$13</f>
        <v>0</v>
      </c>
      <c r="I2475" s="169">
        <f>'Order Form'!F370</f>
        <v>10</v>
      </c>
      <c r="J2475" s="164">
        <f>'Order Form'!O370</f>
        <v>0</v>
      </c>
      <c r="K2475" s="164" t="str">
        <f t="shared" si="165"/>
        <v>F</v>
      </c>
      <c r="L2475" s="164">
        <f>IF('Pricing + Order Summary'!$O$13&gt;=5000,14,IF('Pricing + Order Summary'!$O$13&gt;=3500,15,IF('Pricing + Order Summary'!$O$13&gt;=2500,16,IF('Pricing + Order Summary'!$O$13&gt;=1000,23,21))))</f>
        <v>21</v>
      </c>
      <c r="M2475" s="164" t="str">
        <f t="shared" si="166"/>
        <v>SPR2014-5-0</v>
      </c>
    </row>
    <row r="2476" spans="1:13">
      <c r="A2476" s="167">
        <f>'Order Form'!A371</f>
        <v>100426</v>
      </c>
      <c r="B2476" s="167">
        <f>'Order Form'!A371</f>
        <v>100426</v>
      </c>
      <c r="C2476" s="168">
        <f t="shared" si="164"/>
        <v>100426</v>
      </c>
      <c r="D2476" s="164">
        <f>'Order Form'!$N$2</f>
        <v>0</v>
      </c>
      <c r="E2476" s="165">
        <f>'Order Form'!$O$11</f>
        <v>0</v>
      </c>
      <c r="F2476" s="165" t="str">
        <f>IF(ISBLANK('Order Form'!$O$12),"",'Order Form'!$O$12)</f>
        <v/>
      </c>
      <c r="G2476" s="165">
        <f t="shared" ca="1" si="163"/>
        <v>41493</v>
      </c>
      <c r="H2476" s="166">
        <f>'Order Form'!$O$13</f>
        <v>0</v>
      </c>
      <c r="I2476" s="169">
        <f>'Order Form'!F371</f>
        <v>10</v>
      </c>
      <c r="J2476" s="164">
        <f>'Order Form'!O371</f>
        <v>0</v>
      </c>
      <c r="K2476" s="164" t="str">
        <f t="shared" si="165"/>
        <v>F</v>
      </c>
      <c r="L2476" s="164">
        <f>IF('Pricing + Order Summary'!$O$13&gt;=5000,14,IF('Pricing + Order Summary'!$O$13&gt;=3500,15,IF('Pricing + Order Summary'!$O$13&gt;=2500,16,IF('Pricing + Order Summary'!$O$13&gt;=1000,23,21))))</f>
        <v>21</v>
      </c>
      <c r="M2476" s="164" t="str">
        <f t="shared" si="166"/>
        <v>SPR2014-5-0</v>
      </c>
    </row>
    <row r="2477" spans="1:13">
      <c r="A2477" s="167">
        <f>'Order Form'!A372</f>
        <v>100422</v>
      </c>
      <c r="B2477" s="167">
        <f>'Order Form'!A372</f>
        <v>100422</v>
      </c>
      <c r="C2477" s="168">
        <f t="shared" si="164"/>
        <v>100422</v>
      </c>
      <c r="D2477" s="164">
        <f>'Order Form'!$N$2</f>
        <v>0</v>
      </c>
      <c r="E2477" s="165">
        <f>'Order Form'!$O$11</f>
        <v>0</v>
      </c>
      <c r="F2477" s="165" t="str">
        <f>IF(ISBLANK('Order Form'!$O$12),"",'Order Form'!$O$12)</f>
        <v/>
      </c>
      <c r="G2477" s="165">
        <f t="shared" ca="1" si="163"/>
        <v>41493</v>
      </c>
      <c r="H2477" s="166">
        <f>'Order Form'!$O$13</f>
        <v>0</v>
      </c>
      <c r="I2477" s="169">
        <f>'Order Form'!F372</f>
        <v>10</v>
      </c>
      <c r="J2477" s="164">
        <f>'Order Form'!O372</f>
        <v>0</v>
      </c>
      <c r="K2477" s="164" t="str">
        <f t="shared" si="165"/>
        <v>F</v>
      </c>
      <c r="L2477" s="164">
        <f>IF('Pricing + Order Summary'!$O$13&gt;=5000,14,IF('Pricing + Order Summary'!$O$13&gt;=3500,15,IF('Pricing + Order Summary'!$O$13&gt;=2500,16,IF('Pricing + Order Summary'!$O$13&gt;=1000,23,21))))</f>
        <v>21</v>
      </c>
      <c r="M2477" s="164" t="str">
        <f t="shared" si="166"/>
        <v>SPR2014-5-0</v>
      </c>
    </row>
    <row r="2478" spans="1:13">
      <c r="A2478" s="167">
        <f>'Order Form'!A373</f>
        <v>100452</v>
      </c>
      <c r="B2478" s="167">
        <f>'Order Form'!A373</f>
        <v>100452</v>
      </c>
      <c r="C2478" s="168">
        <f t="shared" si="164"/>
        <v>100452</v>
      </c>
      <c r="D2478" s="164">
        <f>'Order Form'!$N$2</f>
        <v>0</v>
      </c>
      <c r="E2478" s="165">
        <f>'Order Form'!$O$11</f>
        <v>0</v>
      </c>
      <c r="F2478" s="165" t="str">
        <f>IF(ISBLANK('Order Form'!$O$12),"",'Order Form'!$O$12)</f>
        <v/>
      </c>
      <c r="G2478" s="165">
        <f t="shared" ca="1" si="163"/>
        <v>41493</v>
      </c>
      <c r="H2478" s="166">
        <f>'Order Form'!$O$13</f>
        <v>0</v>
      </c>
      <c r="I2478" s="169">
        <f>'Order Form'!F373</f>
        <v>10</v>
      </c>
      <c r="J2478" s="164">
        <f>'Order Form'!O373</f>
        <v>0</v>
      </c>
      <c r="K2478" s="164" t="str">
        <f t="shared" si="165"/>
        <v>F</v>
      </c>
      <c r="L2478" s="164">
        <f>IF('Pricing + Order Summary'!$O$13&gt;=5000,14,IF('Pricing + Order Summary'!$O$13&gt;=3500,15,IF('Pricing + Order Summary'!$O$13&gt;=2500,16,IF('Pricing + Order Summary'!$O$13&gt;=1000,23,21))))</f>
        <v>21</v>
      </c>
      <c r="M2478" s="164" t="str">
        <f t="shared" si="166"/>
        <v>SPR2014-5-0</v>
      </c>
    </row>
    <row r="2479" spans="1:13">
      <c r="A2479" s="167">
        <f>'Order Form'!A374</f>
        <v>100453</v>
      </c>
      <c r="B2479" s="167">
        <f>'Order Form'!A374</f>
        <v>100453</v>
      </c>
      <c r="C2479" s="168">
        <f t="shared" si="164"/>
        <v>100453</v>
      </c>
      <c r="D2479" s="164">
        <f>'Order Form'!$N$2</f>
        <v>0</v>
      </c>
      <c r="E2479" s="165">
        <f>'Order Form'!$O$11</f>
        <v>0</v>
      </c>
      <c r="F2479" s="165" t="str">
        <f>IF(ISBLANK('Order Form'!$O$12),"",'Order Form'!$O$12)</f>
        <v/>
      </c>
      <c r="G2479" s="165">
        <f t="shared" ca="1" si="163"/>
        <v>41493</v>
      </c>
      <c r="H2479" s="166">
        <f>'Order Form'!$O$13</f>
        <v>0</v>
      </c>
      <c r="I2479" s="169">
        <f>'Order Form'!F374</f>
        <v>10</v>
      </c>
      <c r="J2479" s="164">
        <f>'Order Form'!O374</f>
        <v>0</v>
      </c>
      <c r="K2479" s="164" t="str">
        <f t="shared" si="165"/>
        <v>F</v>
      </c>
      <c r="L2479" s="164">
        <f>IF('Pricing + Order Summary'!$O$13&gt;=5000,14,IF('Pricing + Order Summary'!$O$13&gt;=3500,15,IF('Pricing + Order Summary'!$O$13&gt;=2500,16,IF('Pricing + Order Summary'!$O$13&gt;=1000,23,21))))</f>
        <v>21</v>
      </c>
      <c r="M2479" s="164" t="str">
        <f t="shared" si="166"/>
        <v>SPR2014-5-0</v>
      </c>
    </row>
    <row r="2480" spans="1:13">
      <c r="A2480" s="167">
        <f>'Order Form'!A375</f>
        <v>100454</v>
      </c>
      <c r="B2480" s="167">
        <f>'Order Form'!A375</f>
        <v>100454</v>
      </c>
      <c r="C2480" s="168">
        <f t="shared" si="164"/>
        <v>100454</v>
      </c>
      <c r="D2480" s="164">
        <f>'Order Form'!$N$2</f>
        <v>0</v>
      </c>
      <c r="E2480" s="165">
        <f>'Order Form'!$O$11</f>
        <v>0</v>
      </c>
      <c r="F2480" s="165" t="str">
        <f>IF(ISBLANK('Order Form'!$O$12),"",'Order Form'!$O$12)</f>
        <v/>
      </c>
      <c r="G2480" s="165">
        <f t="shared" ca="1" si="163"/>
        <v>41493</v>
      </c>
      <c r="H2480" s="166">
        <f>'Order Form'!$O$13</f>
        <v>0</v>
      </c>
      <c r="I2480" s="169">
        <f>'Order Form'!F375</f>
        <v>10</v>
      </c>
      <c r="J2480" s="164">
        <f>'Order Form'!O375</f>
        <v>0</v>
      </c>
      <c r="K2480" s="164" t="str">
        <f t="shared" si="165"/>
        <v>F</v>
      </c>
      <c r="L2480" s="164">
        <f>IF('Pricing + Order Summary'!$O$13&gt;=5000,14,IF('Pricing + Order Summary'!$O$13&gt;=3500,15,IF('Pricing + Order Summary'!$O$13&gt;=2500,16,IF('Pricing + Order Summary'!$O$13&gt;=1000,23,21))))</f>
        <v>21</v>
      </c>
      <c r="M2480" s="164" t="str">
        <f t="shared" si="166"/>
        <v>SPR2014-5-0</v>
      </c>
    </row>
    <row r="2481" spans="1:13">
      <c r="A2481" s="167">
        <f>'Order Form'!A376</f>
        <v>105754</v>
      </c>
      <c r="B2481" s="167">
        <f>'Order Form'!A376</f>
        <v>105754</v>
      </c>
      <c r="C2481" s="168">
        <f t="shared" si="164"/>
        <v>105754</v>
      </c>
      <c r="D2481" s="164">
        <f>'Order Form'!$N$2</f>
        <v>0</v>
      </c>
      <c r="E2481" s="165">
        <f>'Order Form'!$O$11</f>
        <v>0</v>
      </c>
      <c r="F2481" s="165" t="str">
        <f>IF(ISBLANK('Order Form'!$O$12),"",'Order Form'!$O$12)</f>
        <v/>
      </c>
      <c r="G2481" s="165">
        <f t="shared" ca="1" si="163"/>
        <v>41493</v>
      </c>
      <c r="H2481" s="166">
        <f>'Order Form'!$O$13</f>
        <v>0</v>
      </c>
      <c r="I2481" s="169">
        <f>'Order Form'!F376</f>
        <v>10</v>
      </c>
      <c r="J2481" s="164">
        <f>'Order Form'!O376</f>
        <v>0</v>
      </c>
      <c r="K2481" s="164" t="str">
        <f t="shared" si="165"/>
        <v>F</v>
      </c>
      <c r="L2481" s="164">
        <f>IF('Pricing + Order Summary'!$O$13&gt;=5000,14,IF('Pricing + Order Summary'!$O$13&gt;=3500,15,IF('Pricing + Order Summary'!$O$13&gt;=2500,16,IF('Pricing + Order Summary'!$O$13&gt;=1000,23,21))))</f>
        <v>21</v>
      </c>
      <c r="M2481" s="164" t="str">
        <f t="shared" si="166"/>
        <v>SPR2014-5-0</v>
      </c>
    </row>
    <row r="2482" spans="1:13">
      <c r="A2482" s="167">
        <f>'Order Form'!A377</f>
        <v>100423</v>
      </c>
      <c r="B2482" s="167">
        <f>'Order Form'!A377</f>
        <v>100423</v>
      </c>
      <c r="C2482" s="168">
        <f t="shared" si="164"/>
        <v>100423</v>
      </c>
      <c r="D2482" s="164">
        <f>'Order Form'!$N$2</f>
        <v>0</v>
      </c>
      <c r="E2482" s="165">
        <f>'Order Form'!$O$11</f>
        <v>0</v>
      </c>
      <c r="F2482" s="165" t="str">
        <f>IF(ISBLANK('Order Form'!$O$12),"",'Order Form'!$O$12)</f>
        <v/>
      </c>
      <c r="G2482" s="165">
        <f t="shared" ca="1" si="163"/>
        <v>41493</v>
      </c>
      <c r="H2482" s="166">
        <f>'Order Form'!$O$13</f>
        <v>0</v>
      </c>
      <c r="I2482" s="169">
        <f>'Order Form'!F377</f>
        <v>10</v>
      </c>
      <c r="J2482" s="164">
        <f>'Order Form'!O377</f>
        <v>0</v>
      </c>
      <c r="K2482" s="164" t="str">
        <f t="shared" si="165"/>
        <v>F</v>
      </c>
      <c r="L2482" s="164">
        <f>IF('Pricing + Order Summary'!$O$13&gt;=5000,14,IF('Pricing + Order Summary'!$O$13&gt;=3500,15,IF('Pricing + Order Summary'!$O$13&gt;=2500,16,IF('Pricing + Order Summary'!$O$13&gt;=1000,23,21))))</f>
        <v>21</v>
      </c>
      <c r="M2482" s="164" t="str">
        <f t="shared" si="166"/>
        <v>SPR2014-5-0</v>
      </c>
    </row>
    <row r="2483" spans="1:13">
      <c r="A2483" s="167">
        <f>'Order Form'!A378</f>
        <v>100427</v>
      </c>
      <c r="B2483" s="167">
        <f>'Order Form'!A378</f>
        <v>100427</v>
      </c>
      <c r="C2483" s="168">
        <f t="shared" si="164"/>
        <v>100427</v>
      </c>
      <c r="D2483" s="164">
        <f>'Order Form'!$N$2</f>
        <v>0</v>
      </c>
      <c r="E2483" s="165">
        <f>'Order Form'!$O$11</f>
        <v>0</v>
      </c>
      <c r="F2483" s="165" t="str">
        <f>IF(ISBLANK('Order Form'!$O$12),"",'Order Form'!$O$12)</f>
        <v/>
      </c>
      <c r="G2483" s="165">
        <f t="shared" ca="1" si="163"/>
        <v>41493</v>
      </c>
      <c r="H2483" s="166">
        <f>'Order Form'!$O$13</f>
        <v>0</v>
      </c>
      <c r="I2483" s="169">
        <f>'Order Form'!F378</f>
        <v>10</v>
      </c>
      <c r="J2483" s="164">
        <f>'Order Form'!O378</f>
        <v>0</v>
      </c>
      <c r="K2483" s="164" t="str">
        <f t="shared" si="165"/>
        <v>F</v>
      </c>
      <c r="L2483" s="164">
        <f>IF('Pricing + Order Summary'!$O$13&gt;=5000,14,IF('Pricing + Order Summary'!$O$13&gt;=3500,15,IF('Pricing + Order Summary'!$O$13&gt;=2500,16,IF('Pricing + Order Summary'!$O$13&gt;=1000,23,21))))</f>
        <v>21</v>
      </c>
      <c r="M2483" s="164" t="str">
        <f t="shared" si="166"/>
        <v>SPR2014-5-0</v>
      </c>
    </row>
    <row r="2484" spans="1:13">
      <c r="A2484" s="167">
        <f>'Order Form'!A379</f>
        <v>100431</v>
      </c>
      <c r="B2484" s="167">
        <f>'Order Form'!A379</f>
        <v>100431</v>
      </c>
      <c r="C2484" s="168">
        <f t="shared" si="164"/>
        <v>100431</v>
      </c>
      <c r="D2484" s="164">
        <f>'Order Form'!$N$2</f>
        <v>0</v>
      </c>
      <c r="E2484" s="165">
        <f>'Order Form'!$O$11</f>
        <v>0</v>
      </c>
      <c r="F2484" s="165" t="str">
        <f>IF(ISBLANK('Order Form'!$O$12),"",'Order Form'!$O$12)</f>
        <v/>
      </c>
      <c r="G2484" s="165">
        <f t="shared" ca="1" si="163"/>
        <v>41493</v>
      </c>
      <c r="H2484" s="166">
        <f>'Order Form'!$O$13</f>
        <v>0</v>
      </c>
      <c r="I2484" s="169">
        <f>'Order Form'!F379</f>
        <v>10</v>
      </c>
      <c r="J2484" s="164">
        <f>'Order Form'!O379</f>
        <v>0</v>
      </c>
      <c r="K2484" s="164" t="str">
        <f t="shared" si="165"/>
        <v>F</v>
      </c>
      <c r="L2484" s="164">
        <f>IF('Pricing + Order Summary'!$O$13&gt;=5000,14,IF('Pricing + Order Summary'!$O$13&gt;=3500,15,IF('Pricing + Order Summary'!$O$13&gt;=2500,16,IF('Pricing + Order Summary'!$O$13&gt;=1000,23,21))))</f>
        <v>21</v>
      </c>
      <c r="M2484" s="164" t="str">
        <f t="shared" si="166"/>
        <v>SPR2014-5-0</v>
      </c>
    </row>
    <row r="2485" spans="1:13">
      <c r="A2485" s="167">
        <f>'Order Form'!A380</f>
        <v>105740</v>
      </c>
      <c r="B2485" s="167">
        <f>'Order Form'!A380</f>
        <v>105740</v>
      </c>
      <c r="C2485" s="168">
        <f t="shared" si="164"/>
        <v>105740</v>
      </c>
      <c r="D2485" s="164">
        <f>'Order Form'!$N$2</f>
        <v>0</v>
      </c>
      <c r="E2485" s="165">
        <f>'Order Form'!$O$11</f>
        <v>0</v>
      </c>
      <c r="F2485" s="165" t="str">
        <f>IF(ISBLANK('Order Form'!$O$12),"",'Order Form'!$O$12)</f>
        <v/>
      </c>
      <c r="G2485" s="165">
        <f t="shared" ca="1" si="163"/>
        <v>41493</v>
      </c>
      <c r="H2485" s="166">
        <f>'Order Form'!$O$13</f>
        <v>0</v>
      </c>
      <c r="I2485" s="169">
        <f>'Order Form'!F380</f>
        <v>10</v>
      </c>
      <c r="J2485" s="164">
        <f>'Order Form'!O380</f>
        <v>0</v>
      </c>
      <c r="K2485" s="164" t="str">
        <f t="shared" si="165"/>
        <v>F</v>
      </c>
      <c r="L2485" s="164">
        <f>IF('Pricing + Order Summary'!$O$13&gt;=5000,14,IF('Pricing + Order Summary'!$O$13&gt;=3500,15,IF('Pricing + Order Summary'!$O$13&gt;=2500,16,IF('Pricing + Order Summary'!$O$13&gt;=1000,23,21))))</f>
        <v>21</v>
      </c>
      <c r="M2485" s="164" t="str">
        <f t="shared" si="166"/>
        <v>SPR2014-5-0</v>
      </c>
    </row>
    <row r="2486" spans="1:13">
      <c r="A2486" s="167">
        <f>'Order Form'!A381</f>
        <v>105589</v>
      </c>
      <c r="B2486" s="167">
        <f>'Order Form'!A381</f>
        <v>105589</v>
      </c>
      <c r="C2486" s="168">
        <f t="shared" si="164"/>
        <v>105589</v>
      </c>
      <c r="D2486" s="164">
        <f>'Order Form'!$N$2</f>
        <v>0</v>
      </c>
      <c r="E2486" s="165">
        <f>'Order Form'!$O$11</f>
        <v>0</v>
      </c>
      <c r="F2486" s="165" t="str">
        <f>IF(ISBLANK('Order Form'!$O$12),"",'Order Form'!$O$12)</f>
        <v/>
      </c>
      <c r="G2486" s="165">
        <f t="shared" ca="1" si="163"/>
        <v>41493</v>
      </c>
      <c r="H2486" s="166">
        <f>'Order Form'!$O$13</f>
        <v>0</v>
      </c>
      <c r="I2486" s="169">
        <f>'Order Form'!F381</f>
        <v>10</v>
      </c>
      <c r="J2486" s="164">
        <f>'Order Form'!O381</f>
        <v>0</v>
      </c>
      <c r="K2486" s="164" t="str">
        <f t="shared" si="165"/>
        <v>F</v>
      </c>
      <c r="L2486" s="164">
        <f>IF('Pricing + Order Summary'!$O$13&gt;=5000,14,IF('Pricing + Order Summary'!$O$13&gt;=3500,15,IF('Pricing + Order Summary'!$O$13&gt;=2500,16,IF('Pricing + Order Summary'!$O$13&gt;=1000,23,21))))</f>
        <v>21</v>
      </c>
      <c r="M2486" s="164" t="str">
        <f t="shared" si="166"/>
        <v>SPR2014-5-0</v>
      </c>
    </row>
    <row r="2487" spans="1:13">
      <c r="A2487" s="167">
        <f>'Order Form'!A382</f>
        <v>105744</v>
      </c>
      <c r="B2487" s="167">
        <f>'Order Form'!A382</f>
        <v>105744</v>
      </c>
      <c r="C2487" s="168">
        <f t="shared" si="164"/>
        <v>105744</v>
      </c>
      <c r="D2487" s="164">
        <f>'Order Form'!$N$2</f>
        <v>0</v>
      </c>
      <c r="E2487" s="165">
        <f>'Order Form'!$O$11</f>
        <v>0</v>
      </c>
      <c r="F2487" s="165" t="str">
        <f>IF(ISBLANK('Order Form'!$O$12),"",'Order Form'!$O$12)</f>
        <v/>
      </c>
      <c r="G2487" s="165">
        <f t="shared" ca="1" si="163"/>
        <v>41493</v>
      </c>
      <c r="H2487" s="166">
        <f>'Order Form'!$O$13</f>
        <v>0</v>
      </c>
      <c r="I2487" s="169">
        <f>'Order Form'!F382</f>
        <v>10</v>
      </c>
      <c r="J2487" s="164">
        <f>'Order Form'!O382</f>
        <v>0</v>
      </c>
      <c r="K2487" s="164" t="str">
        <f t="shared" si="165"/>
        <v>F</v>
      </c>
      <c r="L2487" s="164">
        <f>IF('Pricing + Order Summary'!$O$13&gt;=5000,14,IF('Pricing + Order Summary'!$O$13&gt;=3500,15,IF('Pricing + Order Summary'!$O$13&gt;=2500,16,IF('Pricing + Order Summary'!$O$13&gt;=1000,23,21))))</f>
        <v>21</v>
      </c>
      <c r="M2487" s="164" t="str">
        <f t="shared" si="166"/>
        <v>SPR2014-5-0</v>
      </c>
    </row>
    <row r="2488" spans="1:13">
      <c r="A2488" s="167">
        <f>'Order Form'!A383</f>
        <v>104840</v>
      </c>
      <c r="B2488" s="167">
        <f>'Order Form'!A383</f>
        <v>104840</v>
      </c>
      <c r="C2488" s="168">
        <f t="shared" si="164"/>
        <v>104840</v>
      </c>
      <c r="D2488" s="164">
        <f>'Order Form'!$N$2</f>
        <v>0</v>
      </c>
      <c r="E2488" s="165">
        <f>'Order Form'!$O$11</f>
        <v>0</v>
      </c>
      <c r="F2488" s="165" t="str">
        <f>IF(ISBLANK('Order Form'!$O$12),"",'Order Form'!$O$12)</f>
        <v/>
      </c>
      <c r="G2488" s="165">
        <f t="shared" ca="1" si="163"/>
        <v>41493</v>
      </c>
      <c r="H2488" s="166">
        <f>'Order Form'!$O$13</f>
        <v>0</v>
      </c>
      <c r="I2488" s="169">
        <f>'Order Form'!F383</f>
        <v>10</v>
      </c>
      <c r="J2488" s="164">
        <f>'Order Form'!O383</f>
        <v>0</v>
      </c>
      <c r="K2488" s="164" t="str">
        <f t="shared" si="165"/>
        <v>F</v>
      </c>
      <c r="L2488" s="164">
        <f>IF('Pricing + Order Summary'!$O$13&gt;=5000,14,IF('Pricing + Order Summary'!$O$13&gt;=3500,15,IF('Pricing + Order Summary'!$O$13&gt;=2500,16,IF('Pricing + Order Summary'!$O$13&gt;=1000,23,21))))</f>
        <v>21</v>
      </c>
      <c r="M2488" s="164" t="str">
        <f t="shared" si="166"/>
        <v>SPR2014-5-0</v>
      </c>
    </row>
    <row r="2489" spans="1:13">
      <c r="A2489" s="167">
        <f>'Order Form'!A384</f>
        <v>105753</v>
      </c>
      <c r="B2489" s="167">
        <f>'Order Form'!A384</f>
        <v>105753</v>
      </c>
      <c r="C2489" s="168">
        <f t="shared" si="164"/>
        <v>105753</v>
      </c>
      <c r="D2489" s="164">
        <f>'Order Form'!$N$2</f>
        <v>0</v>
      </c>
      <c r="E2489" s="165">
        <f>'Order Form'!$O$11</f>
        <v>0</v>
      </c>
      <c r="F2489" s="165" t="str">
        <f>IF(ISBLANK('Order Form'!$O$12),"",'Order Form'!$O$12)</f>
        <v/>
      </c>
      <c r="G2489" s="165">
        <f t="shared" ca="1" si="163"/>
        <v>41493</v>
      </c>
      <c r="H2489" s="166">
        <f>'Order Form'!$O$13</f>
        <v>0</v>
      </c>
      <c r="I2489" s="169">
        <f>'Order Form'!F384</f>
        <v>10</v>
      </c>
      <c r="J2489" s="164">
        <f>'Order Form'!O384</f>
        <v>0</v>
      </c>
      <c r="K2489" s="164" t="str">
        <f t="shared" si="165"/>
        <v>F</v>
      </c>
      <c r="L2489" s="164">
        <f>IF('Pricing + Order Summary'!$O$13&gt;=5000,14,IF('Pricing + Order Summary'!$O$13&gt;=3500,15,IF('Pricing + Order Summary'!$O$13&gt;=2500,16,IF('Pricing + Order Summary'!$O$13&gt;=1000,23,21))))</f>
        <v>21</v>
      </c>
      <c r="M2489" s="164" t="str">
        <f t="shared" si="166"/>
        <v>SPR2014-5-0</v>
      </c>
    </row>
    <row r="2490" spans="1:13">
      <c r="A2490" s="167">
        <f>'Order Form'!A385</f>
        <v>100405</v>
      </c>
      <c r="B2490" s="167">
        <f>'Order Form'!A385</f>
        <v>100405</v>
      </c>
      <c r="C2490" s="168">
        <f t="shared" si="164"/>
        <v>100405</v>
      </c>
      <c r="D2490" s="164">
        <f>'Order Form'!$N$2</f>
        <v>0</v>
      </c>
      <c r="E2490" s="165">
        <f>'Order Form'!$O$11</f>
        <v>0</v>
      </c>
      <c r="F2490" s="165" t="str">
        <f>IF(ISBLANK('Order Form'!$O$12),"",'Order Form'!$O$12)</f>
        <v/>
      </c>
      <c r="G2490" s="165">
        <f t="shared" ca="1" si="163"/>
        <v>41493</v>
      </c>
      <c r="H2490" s="166">
        <f>'Order Form'!$O$13</f>
        <v>0</v>
      </c>
      <c r="I2490" s="169">
        <f>'Order Form'!F385</f>
        <v>10</v>
      </c>
      <c r="J2490" s="164">
        <f>'Order Form'!O385</f>
        <v>0</v>
      </c>
      <c r="K2490" s="164" t="str">
        <f t="shared" si="165"/>
        <v>F</v>
      </c>
      <c r="L2490" s="164">
        <f>IF('Pricing + Order Summary'!$O$13&gt;=5000,14,IF('Pricing + Order Summary'!$O$13&gt;=3500,15,IF('Pricing + Order Summary'!$O$13&gt;=2500,16,IF('Pricing + Order Summary'!$O$13&gt;=1000,23,21))))</f>
        <v>21</v>
      </c>
      <c r="M2490" s="164" t="str">
        <f t="shared" si="166"/>
        <v>SPR2014-5-0</v>
      </c>
    </row>
    <row r="2491" spans="1:13">
      <c r="A2491" s="167">
        <f>'Order Form'!A386</f>
        <v>105734</v>
      </c>
      <c r="B2491" s="167">
        <f>'Order Form'!A386</f>
        <v>105734</v>
      </c>
      <c r="C2491" s="168">
        <f t="shared" si="164"/>
        <v>105734</v>
      </c>
      <c r="D2491" s="164">
        <f>'Order Form'!$N$2</f>
        <v>0</v>
      </c>
      <c r="E2491" s="165">
        <f>'Order Form'!$O$11</f>
        <v>0</v>
      </c>
      <c r="F2491" s="165" t="str">
        <f>IF(ISBLANK('Order Form'!$O$12),"",'Order Form'!$O$12)</f>
        <v/>
      </c>
      <c r="G2491" s="165">
        <f t="shared" ca="1" si="163"/>
        <v>41493</v>
      </c>
      <c r="H2491" s="166">
        <f>'Order Form'!$O$13</f>
        <v>0</v>
      </c>
      <c r="I2491" s="169">
        <f>'Order Form'!F386</f>
        <v>10</v>
      </c>
      <c r="J2491" s="164">
        <f>'Order Form'!O386</f>
        <v>0</v>
      </c>
      <c r="K2491" s="164" t="str">
        <f t="shared" si="165"/>
        <v>F</v>
      </c>
      <c r="L2491" s="164">
        <f>IF('Pricing + Order Summary'!$O$13&gt;=5000,14,IF('Pricing + Order Summary'!$O$13&gt;=3500,15,IF('Pricing + Order Summary'!$O$13&gt;=2500,16,IF('Pricing + Order Summary'!$O$13&gt;=1000,23,21))))</f>
        <v>21</v>
      </c>
      <c r="M2491" s="164" t="str">
        <f t="shared" si="166"/>
        <v>SPR2014-5-0</v>
      </c>
    </row>
    <row r="2492" spans="1:13">
      <c r="A2492" s="167">
        <f>'Order Form'!A387</f>
        <v>105735</v>
      </c>
      <c r="B2492" s="167">
        <f>'Order Form'!A387</f>
        <v>105735</v>
      </c>
      <c r="C2492" s="168">
        <f t="shared" si="164"/>
        <v>105735</v>
      </c>
      <c r="D2492" s="164">
        <f>'Order Form'!$N$2</f>
        <v>0</v>
      </c>
      <c r="E2492" s="165">
        <f>'Order Form'!$O$11</f>
        <v>0</v>
      </c>
      <c r="F2492" s="165" t="str">
        <f>IF(ISBLANK('Order Form'!$O$12),"",'Order Form'!$O$12)</f>
        <v/>
      </c>
      <c r="G2492" s="165">
        <f t="shared" ca="1" si="163"/>
        <v>41493</v>
      </c>
      <c r="H2492" s="166">
        <f>'Order Form'!$O$13</f>
        <v>0</v>
      </c>
      <c r="I2492" s="169">
        <f>'Order Form'!F387</f>
        <v>10</v>
      </c>
      <c r="J2492" s="164">
        <f>'Order Form'!O387</f>
        <v>0</v>
      </c>
      <c r="K2492" s="164" t="str">
        <f t="shared" si="165"/>
        <v>F</v>
      </c>
      <c r="L2492" s="164">
        <f>IF('Pricing + Order Summary'!$O$13&gt;=5000,14,IF('Pricing + Order Summary'!$O$13&gt;=3500,15,IF('Pricing + Order Summary'!$O$13&gt;=2500,16,IF('Pricing + Order Summary'!$O$13&gt;=1000,23,21))))</f>
        <v>21</v>
      </c>
      <c r="M2492" s="164" t="str">
        <f t="shared" si="166"/>
        <v>SPR2014-5-0</v>
      </c>
    </row>
    <row r="2493" spans="1:13">
      <c r="A2493" s="167">
        <f>'Order Form'!A388</f>
        <v>105736</v>
      </c>
      <c r="B2493" s="167">
        <f>'Order Form'!A388</f>
        <v>105736</v>
      </c>
      <c r="C2493" s="168">
        <f t="shared" si="164"/>
        <v>105736</v>
      </c>
      <c r="D2493" s="164">
        <f>'Order Form'!$N$2</f>
        <v>0</v>
      </c>
      <c r="E2493" s="165">
        <f>'Order Form'!$O$11</f>
        <v>0</v>
      </c>
      <c r="F2493" s="165" t="str">
        <f>IF(ISBLANK('Order Form'!$O$12),"",'Order Form'!$O$12)</f>
        <v/>
      </c>
      <c r="G2493" s="165">
        <f t="shared" ca="1" si="163"/>
        <v>41493</v>
      </c>
      <c r="H2493" s="166">
        <f>'Order Form'!$O$13</f>
        <v>0</v>
      </c>
      <c r="I2493" s="169">
        <f>'Order Form'!F388</f>
        <v>10</v>
      </c>
      <c r="J2493" s="164">
        <f>'Order Form'!O388</f>
        <v>0</v>
      </c>
      <c r="K2493" s="164" t="str">
        <f t="shared" si="165"/>
        <v>F</v>
      </c>
      <c r="L2493" s="164">
        <f>IF('Pricing + Order Summary'!$O$13&gt;=5000,14,IF('Pricing + Order Summary'!$O$13&gt;=3500,15,IF('Pricing + Order Summary'!$O$13&gt;=2500,16,IF('Pricing + Order Summary'!$O$13&gt;=1000,23,21))))</f>
        <v>21</v>
      </c>
      <c r="M2493" s="164" t="str">
        <f t="shared" si="166"/>
        <v>SPR2014-5-0</v>
      </c>
    </row>
    <row r="2494" spans="1:13">
      <c r="A2494" s="167">
        <f>'Order Form'!A389</f>
        <v>105755</v>
      </c>
      <c r="B2494" s="167">
        <f>'Order Form'!A389</f>
        <v>105755</v>
      </c>
      <c r="C2494" s="168">
        <f t="shared" si="164"/>
        <v>105755</v>
      </c>
      <c r="D2494" s="164">
        <f>'Order Form'!$N$2</f>
        <v>0</v>
      </c>
      <c r="E2494" s="165">
        <f>'Order Form'!$O$11</f>
        <v>0</v>
      </c>
      <c r="F2494" s="165" t="str">
        <f>IF(ISBLANK('Order Form'!$O$12),"",'Order Form'!$O$12)</f>
        <v/>
      </c>
      <c r="G2494" s="165">
        <f t="shared" ca="1" si="163"/>
        <v>41493</v>
      </c>
      <c r="H2494" s="166">
        <f>'Order Form'!$O$13</f>
        <v>0</v>
      </c>
      <c r="I2494" s="169">
        <f>'Order Form'!F389</f>
        <v>10</v>
      </c>
      <c r="J2494" s="164">
        <f>'Order Form'!O389</f>
        <v>0</v>
      </c>
      <c r="K2494" s="164" t="str">
        <f t="shared" si="165"/>
        <v>F</v>
      </c>
      <c r="L2494" s="164">
        <f>IF('Pricing + Order Summary'!$O$13&gt;=5000,14,IF('Pricing + Order Summary'!$O$13&gt;=3500,15,IF('Pricing + Order Summary'!$O$13&gt;=2500,16,IF('Pricing + Order Summary'!$O$13&gt;=1000,23,21))))</f>
        <v>21</v>
      </c>
      <c r="M2494" s="164" t="str">
        <f t="shared" si="166"/>
        <v>SPR2014-5-0</v>
      </c>
    </row>
    <row r="2495" spans="1:13">
      <c r="A2495" s="167">
        <f>'Order Form'!A390</f>
        <v>105756</v>
      </c>
      <c r="B2495" s="167">
        <f>'Order Form'!A390</f>
        <v>105756</v>
      </c>
      <c r="C2495" s="168">
        <f t="shared" si="164"/>
        <v>105756</v>
      </c>
      <c r="D2495" s="164">
        <f>'Order Form'!$N$2</f>
        <v>0</v>
      </c>
      <c r="E2495" s="165">
        <f>'Order Form'!$O$11</f>
        <v>0</v>
      </c>
      <c r="F2495" s="165" t="str">
        <f>IF(ISBLANK('Order Form'!$O$12),"",'Order Form'!$O$12)</f>
        <v/>
      </c>
      <c r="G2495" s="165">
        <f t="shared" ca="1" si="163"/>
        <v>41493</v>
      </c>
      <c r="H2495" s="166">
        <f>'Order Form'!$O$13</f>
        <v>0</v>
      </c>
      <c r="I2495" s="169">
        <f>'Order Form'!F390</f>
        <v>10</v>
      </c>
      <c r="J2495" s="164">
        <f>'Order Form'!O390</f>
        <v>0</v>
      </c>
      <c r="K2495" s="164" t="str">
        <f t="shared" si="165"/>
        <v>F</v>
      </c>
      <c r="L2495" s="164">
        <f>IF('Pricing + Order Summary'!$O$13&gt;=5000,14,IF('Pricing + Order Summary'!$O$13&gt;=3500,15,IF('Pricing + Order Summary'!$O$13&gt;=2500,16,IF('Pricing + Order Summary'!$O$13&gt;=1000,23,21))))</f>
        <v>21</v>
      </c>
      <c r="M2495" s="164" t="str">
        <f t="shared" si="166"/>
        <v>SPR2014-5-0</v>
      </c>
    </row>
    <row r="2496" spans="1:13">
      <c r="A2496" s="167">
        <f>'Order Form'!A391</f>
        <v>100416</v>
      </c>
      <c r="B2496" s="167">
        <f>'Order Form'!A391</f>
        <v>100416</v>
      </c>
      <c r="C2496" s="168">
        <f t="shared" si="164"/>
        <v>100416</v>
      </c>
      <c r="D2496" s="164">
        <f>'Order Form'!$N$2</f>
        <v>0</v>
      </c>
      <c r="E2496" s="165">
        <f>'Order Form'!$O$11</f>
        <v>0</v>
      </c>
      <c r="F2496" s="165" t="str">
        <f>IF(ISBLANK('Order Form'!$O$12),"",'Order Form'!$O$12)</f>
        <v/>
      </c>
      <c r="G2496" s="165">
        <f t="shared" ca="1" si="163"/>
        <v>41493</v>
      </c>
      <c r="H2496" s="166">
        <f>'Order Form'!$O$13</f>
        <v>0</v>
      </c>
      <c r="I2496" s="169">
        <f>'Order Form'!F391</f>
        <v>10</v>
      </c>
      <c r="J2496" s="164">
        <f>'Order Form'!O391</f>
        <v>0</v>
      </c>
      <c r="K2496" s="164" t="str">
        <f t="shared" si="165"/>
        <v>F</v>
      </c>
      <c r="L2496" s="164">
        <f>IF('Pricing + Order Summary'!$O$13&gt;=5000,14,IF('Pricing + Order Summary'!$O$13&gt;=3500,15,IF('Pricing + Order Summary'!$O$13&gt;=2500,16,IF('Pricing + Order Summary'!$O$13&gt;=1000,23,21))))</f>
        <v>21</v>
      </c>
      <c r="M2496" s="164" t="str">
        <f t="shared" si="166"/>
        <v>SPR2014-5-0</v>
      </c>
    </row>
    <row r="2497" spans="1:13">
      <c r="A2497" s="167">
        <f>'Order Form'!A392</f>
        <v>100418</v>
      </c>
      <c r="B2497" s="167">
        <f>'Order Form'!A392</f>
        <v>100418</v>
      </c>
      <c r="C2497" s="168">
        <f t="shared" si="164"/>
        <v>100418</v>
      </c>
      <c r="D2497" s="164">
        <f>'Order Form'!$N$2</f>
        <v>0</v>
      </c>
      <c r="E2497" s="165">
        <f>'Order Form'!$O$11</f>
        <v>0</v>
      </c>
      <c r="F2497" s="165" t="str">
        <f>IF(ISBLANK('Order Form'!$O$12),"",'Order Form'!$O$12)</f>
        <v/>
      </c>
      <c r="G2497" s="165">
        <f t="shared" ca="1" si="163"/>
        <v>41493</v>
      </c>
      <c r="H2497" s="166">
        <f>'Order Form'!$O$13</f>
        <v>0</v>
      </c>
      <c r="I2497" s="169">
        <f>'Order Form'!F392</f>
        <v>10</v>
      </c>
      <c r="J2497" s="164">
        <f>'Order Form'!O392</f>
        <v>0</v>
      </c>
      <c r="K2497" s="164" t="str">
        <f t="shared" si="165"/>
        <v>F</v>
      </c>
      <c r="L2497" s="164">
        <f>IF('Pricing + Order Summary'!$O$13&gt;=5000,14,IF('Pricing + Order Summary'!$O$13&gt;=3500,15,IF('Pricing + Order Summary'!$O$13&gt;=2500,16,IF('Pricing + Order Summary'!$O$13&gt;=1000,23,21))))</f>
        <v>21</v>
      </c>
      <c r="M2497" s="164" t="str">
        <f t="shared" si="166"/>
        <v>SPR2014-5-0</v>
      </c>
    </row>
    <row r="2498" spans="1:13">
      <c r="A2498" s="167">
        <f>'Order Form'!A393</f>
        <v>100433</v>
      </c>
      <c r="B2498" s="167">
        <f>'Order Form'!A393</f>
        <v>100433</v>
      </c>
      <c r="C2498" s="168">
        <f t="shared" si="164"/>
        <v>100433</v>
      </c>
      <c r="D2498" s="164">
        <f>'Order Form'!$N$2</f>
        <v>0</v>
      </c>
      <c r="E2498" s="165">
        <f>'Order Form'!$O$11</f>
        <v>0</v>
      </c>
      <c r="F2498" s="165" t="str">
        <f>IF(ISBLANK('Order Form'!$O$12),"",'Order Form'!$O$12)</f>
        <v/>
      </c>
      <c r="G2498" s="165">
        <f t="shared" ref="G2498:G2561" ca="1" si="167">TODAY()</f>
        <v>41493</v>
      </c>
      <c r="H2498" s="166">
        <f>'Order Form'!$O$13</f>
        <v>0</v>
      </c>
      <c r="I2498" s="169">
        <f>'Order Form'!F393</f>
        <v>10</v>
      </c>
      <c r="J2498" s="164">
        <f>'Order Form'!O393</f>
        <v>0</v>
      </c>
      <c r="K2498" s="164" t="str">
        <f t="shared" si="165"/>
        <v>F</v>
      </c>
      <c r="L2498" s="164">
        <f>IF('Pricing + Order Summary'!$O$13&gt;=5000,14,IF('Pricing + Order Summary'!$O$13&gt;=3500,15,IF('Pricing + Order Summary'!$O$13&gt;=2500,16,IF('Pricing + Order Summary'!$O$13&gt;=1000,23,21))))</f>
        <v>21</v>
      </c>
      <c r="M2498" s="164" t="str">
        <f t="shared" si="166"/>
        <v>SPR2014-5-0</v>
      </c>
    </row>
    <row r="2499" spans="1:13">
      <c r="A2499" s="167">
        <f>'Order Form'!A394</f>
        <v>100438</v>
      </c>
      <c r="B2499" s="167">
        <f>'Order Form'!A394</f>
        <v>100438</v>
      </c>
      <c r="C2499" s="168">
        <f t="shared" si="164"/>
        <v>100438</v>
      </c>
      <c r="D2499" s="164">
        <f>'Order Form'!$N$2</f>
        <v>0</v>
      </c>
      <c r="E2499" s="165">
        <f>'Order Form'!$O$11</f>
        <v>0</v>
      </c>
      <c r="F2499" s="165" t="str">
        <f>IF(ISBLANK('Order Form'!$O$12),"",'Order Form'!$O$12)</f>
        <v/>
      </c>
      <c r="G2499" s="165">
        <f t="shared" ca="1" si="167"/>
        <v>41493</v>
      </c>
      <c r="H2499" s="166">
        <f>'Order Form'!$O$13</f>
        <v>0</v>
      </c>
      <c r="I2499" s="169">
        <f>'Order Form'!F394</f>
        <v>10</v>
      </c>
      <c r="J2499" s="164">
        <f>'Order Form'!O394</f>
        <v>0</v>
      </c>
      <c r="K2499" s="164" t="str">
        <f t="shared" si="165"/>
        <v>F</v>
      </c>
      <c r="L2499" s="164">
        <f>IF('Pricing + Order Summary'!$O$13&gt;=5000,14,IF('Pricing + Order Summary'!$O$13&gt;=3500,15,IF('Pricing + Order Summary'!$O$13&gt;=2500,16,IF('Pricing + Order Summary'!$O$13&gt;=1000,23,21))))</f>
        <v>21</v>
      </c>
      <c r="M2499" s="164" t="str">
        <f t="shared" si="166"/>
        <v>SPR2014-5-0</v>
      </c>
    </row>
    <row r="2500" spans="1:13">
      <c r="A2500" s="167">
        <f>'Order Form'!A395</f>
        <v>100459</v>
      </c>
      <c r="B2500" s="167">
        <f>'Order Form'!A395</f>
        <v>100459</v>
      </c>
      <c r="C2500" s="168">
        <f t="shared" si="164"/>
        <v>100459</v>
      </c>
      <c r="D2500" s="164">
        <f>'Order Form'!$N$2</f>
        <v>0</v>
      </c>
      <c r="E2500" s="165">
        <f>'Order Form'!$O$11</f>
        <v>0</v>
      </c>
      <c r="F2500" s="165" t="str">
        <f>IF(ISBLANK('Order Form'!$O$12),"",'Order Form'!$O$12)</f>
        <v/>
      </c>
      <c r="G2500" s="165">
        <f t="shared" ca="1" si="167"/>
        <v>41493</v>
      </c>
      <c r="H2500" s="166">
        <f>'Order Form'!$O$13</f>
        <v>0</v>
      </c>
      <c r="I2500" s="169">
        <f>'Order Form'!F395</f>
        <v>10</v>
      </c>
      <c r="J2500" s="164">
        <f>'Order Form'!O395</f>
        <v>0</v>
      </c>
      <c r="K2500" s="164" t="str">
        <f t="shared" si="165"/>
        <v>F</v>
      </c>
      <c r="L2500" s="164">
        <f>IF('Pricing + Order Summary'!$O$13&gt;=5000,14,IF('Pricing + Order Summary'!$O$13&gt;=3500,15,IF('Pricing + Order Summary'!$O$13&gt;=2500,16,IF('Pricing + Order Summary'!$O$13&gt;=1000,23,21))))</f>
        <v>21</v>
      </c>
      <c r="M2500" s="164" t="str">
        <f t="shared" si="166"/>
        <v>SPR2014-5-0</v>
      </c>
    </row>
    <row r="2501" spans="1:13">
      <c r="A2501" s="167">
        <f>'Order Form'!A396</f>
        <v>100743</v>
      </c>
      <c r="B2501" s="167">
        <f>'Order Form'!A396</f>
        <v>100743</v>
      </c>
      <c r="C2501" s="168">
        <f t="shared" si="164"/>
        <v>100743</v>
      </c>
      <c r="D2501" s="164">
        <f>'Order Form'!$N$2</f>
        <v>0</v>
      </c>
      <c r="E2501" s="165">
        <f>'Order Form'!$O$11</f>
        <v>0</v>
      </c>
      <c r="F2501" s="165" t="str">
        <f>IF(ISBLANK('Order Form'!$O$12),"",'Order Form'!$O$12)</f>
        <v/>
      </c>
      <c r="G2501" s="165">
        <f t="shared" ca="1" si="167"/>
        <v>41493</v>
      </c>
      <c r="H2501" s="166">
        <f>'Order Form'!$O$13</f>
        <v>0</v>
      </c>
      <c r="I2501" s="169">
        <f>'Order Form'!F396</f>
        <v>10</v>
      </c>
      <c r="J2501" s="164">
        <f>'Order Form'!O396</f>
        <v>0</v>
      </c>
      <c r="K2501" s="164" t="str">
        <f t="shared" si="165"/>
        <v>F</v>
      </c>
      <c r="L2501" s="164">
        <f>IF('Pricing + Order Summary'!$O$13&gt;=5000,14,IF('Pricing + Order Summary'!$O$13&gt;=3500,15,IF('Pricing + Order Summary'!$O$13&gt;=2500,16,IF('Pricing + Order Summary'!$O$13&gt;=1000,23,21))))</f>
        <v>21</v>
      </c>
      <c r="M2501" s="164" t="str">
        <f t="shared" si="166"/>
        <v>SPR2014-5-0</v>
      </c>
    </row>
    <row r="2502" spans="1:13">
      <c r="A2502" s="167">
        <f>'Order Form'!A397</f>
        <v>100441</v>
      </c>
      <c r="B2502" s="167">
        <f>'Order Form'!A397</f>
        <v>100441</v>
      </c>
      <c r="C2502" s="168">
        <f t="shared" si="164"/>
        <v>100441</v>
      </c>
      <c r="D2502" s="164">
        <f>'Order Form'!$N$2</f>
        <v>0</v>
      </c>
      <c r="E2502" s="165">
        <f>'Order Form'!$O$11</f>
        <v>0</v>
      </c>
      <c r="F2502" s="165" t="str">
        <f>IF(ISBLANK('Order Form'!$O$12),"",'Order Form'!$O$12)</f>
        <v/>
      </c>
      <c r="G2502" s="165">
        <f t="shared" ca="1" si="167"/>
        <v>41493</v>
      </c>
      <c r="H2502" s="166">
        <f>'Order Form'!$O$13</f>
        <v>0</v>
      </c>
      <c r="I2502" s="169">
        <f>'Order Form'!F397</f>
        <v>10</v>
      </c>
      <c r="J2502" s="164">
        <f>'Order Form'!O397</f>
        <v>0</v>
      </c>
      <c r="K2502" s="164" t="str">
        <f t="shared" si="165"/>
        <v>F</v>
      </c>
      <c r="L2502" s="164">
        <f>IF('Pricing + Order Summary'!$O$13&gt;=5000,14,IF('Pricing + Order Summary'!$O$13&gt;=3500,15,IF('Pricing + Order Summary'!$O$13&gt;=2500,16,IF('Pricing + Order Summary'!$O$13&gt;=1000,23,21))))</f>
        <v>21</v>
      </c>
      <c r="M2502" s="164" t="str">
        <f t="shared" si="166"/>
        <v>SPR2014-5-0</v>
      </c>
    </row>
    <row r="2503" spans="1:13">
      <c r="A2503" s="167">
        <f>'Order Form'!A398</f>
        <v>100736</v>
      </c>
      <c r="B2503" s="167">
        <f>'Order Form'!A398</f>
        <v>100736</v>
      </c>
      <c r="C2503" s="168">
        <f t="shared" si="164"/>
        <v>100736</v>
      </c>
      <c r="D2503" s="164">
        <f>'Order Form'!$N$2</f>
        <v>0</v>
      </c>
      <c r="E2503" s="165">
        <f>'Order Form'!$O$11</f>
        <v>0</v>
      </c>
      <c r="F2503" s="165" t="str">
        <f>IF(ISBLANK('Order Form'!$O$12),"",'Order Form'!$O$12)</f>
        <v/>
      </c>
      <c r="G2503" s="165">
        <f t="shared" ca="1" si="167"/>
        <v>41493</v>
      </c>
      <c r="H2503" s="166">
        <f>'Order Form'!$O$13</f>
        <v>0</v>
      </c>
      <c r="I2503" s="169">
        <f>'Order Form'!F398</f>
        <v>10</v>
      </c>
      <c r="J2503" s="164">
        <f>'Order Form'!O398</f>
        <v>0</v>
      </c>
      <c r="K2503" s="164" t="str">
        <f t="shared" si="165"/>
        <v>F</v>
      </c>
      <c r="L2503" s="164">
        <f>IF('Pricing + Order Summary'!$O$13&gt;=5000,14,IF('Pricing + Order Summary'!$O$13&gt;=3500,15,IF('Pricing + Order Summary'!$O$13&gt;=2500,16,IF('Pricing + Order Summary'!$O$13&gt;=1000,23,21))))</f>
        <v>21</v>
      </c>
      <c r="M2503" s="164" t="str">
        <f t="shared" si="166"/>
        <v>SPR2014-5-0</v>
      </c>
    </row>
    <row r="2504" spans="1:13">
      <c r="A2504" s="167">
        <f>'Order Form'!A399</f>
        <v>105749</v>
      </c>
      <c r="B2504" s="167">
        <f>'Order Form'!A399</f>
        <v>105749</v>
      </c>
      <c r="C2504" s="168">
        <f t="shared" si="164"/>
        <v>105749</v>
      </c>
      <c r="D2504" s="164">
        <f>'Order Form'!$N$2</f>
        <v>0</v>
      </c>
      <c r="E2504" s="165">
        <f>'Order Form'!$O$11</f>
        <v>0</v>
      </c>
      <c r="F2504" s="165" t="str">
        <f>IF(ISBLANK('Order Form'!$O$12),"",'Order Form'!$O$12)</f>
        <v/>
      </c>
      <c r="G2504" s="165">
        <f t="shared" ca="1" si="167"/>
        <v>41493</v>
      </c>
      <c r="H2504" s="166">
        <f>'Order Form'!$O$13</f>
        <v>0</v>
      </c>
      <c r="I2504" s="169">
        <f>'Order Form'!F399</f>
        <v>10</v>
      </c>
      <c r="J2504" s="164">
        <f>'Order Form'!O399</f>
        <v>0</v>
      </c>
      <c r="K2504" s="164" t="str">
        <f t="shared" si="165"/>
        <v>F</v>
      </c>
      <c r="L2504" s="164">
        <f>IF('Pricing + Order Summary'!$O$13&gt;=5000,14,IF('Pricing + Order Summary'!$O$13&gt;=3500,15,IF('Pricing + Order Summary'!$O$13&gt;=2500,16,IF('Pricing + Order Summary'!$O$13&gt;=1000,23,21))))</f>
        <v>21</v>
      </c>
      <c r="M2504" s="164" t="str">
        <f t="shared" si="166"/>
        <v>SPR2014-5-0</v>
      </c>
    </row>
    <row r="2505" spans="1:13">
      <c r="A2505" s="167">
        <f>'Order Form'!A400</f>
        <v>101659</v>
      </c>
      <c r="B2505" s="167">
        <f>'Order Form'!A400</f>
        <v>101659</v>
      </c>
      <c r="C2505" s="168">
        <f t="shared" si="164"/>
        <v>101659</v>
      </c>
      <c r="D2505" s="164">
        <f>'Order Form'!$N$2</f>
        <v>0</v>
      </c>
      <c r="E2505" s="165">
        <f>'Order Form'!$O$11</f>
        <v>0</v>
      </c>
      <c r="F2505" s="165" t="str">
        <f>IF(ISBLANK('Order Form'!$O$12),"",'Order Form'!$O$12)</f>
        <v/>
      </c>
      <c r="G2505" s="165">
        <f t="shared" ca="1" si="167"/>
        <v>41493</v>
      </c>
      <c r="H2505" s="166">
        <f>'Order Form'!$O$13</f>
        <v>0</v>
      </c>
      <c r="I2505" s="169">
        <f>'Order Form'!F400</f>
        <v>10</v>
      </c>
      <c r="J2505" s="164">
        <f>'Order Form'!O400</f>
        <v>0</v>
      </c>
      <c r="K2505" s="164" t="str">
        <f t="shared" si="165"/>
        <v>F</v>
      </c>
      <c r="L2505" s="164">
        <f>IF('Pricing + Order Summary'!$O$13&gt;=5000,14,IF('Pricing + Order Summary'!$O$13&gt;=3500,15,IF('Pricing + Order Summary'!$O$13&gt;=2500,16,IF('Pricing + Order Summary'!$O$13&gt;=1000,23,21))))</f>
        <v>21</v>
      </c>
      <c r="M2505" s="164" t="str">
        <f t="shared" si="166"/>
        <v>SPR2014-5-0</v>
      </c>
    </row>
    <row r="2506" spans="1:13">
      <c r="A2506" s="167">
        <f>'Order Form'!A401</f>
        <v>100428</v>
      </c>
      <c r="B2506" s="167">
        <f>'Order Form'!A401</f>
        <v>100428</v>
      </c>
      <c r="C2506" s="168">
        <f t="shared" si="164"/>
        <v>100428</v>
      </c>
      <c r="D2506" s="164">
        <f>'Order Form'!$N$2</f>
        <v>0</v>
      </c>
      <c r="E2506" s="165">
        <f>'Order Form'!$O$11</f>
        <v>0</v>
      </c>
      <c r="F2506" s="165" t="str">
        <f>IF(ISBLANK('Order Form'!$O$12),"",'Order Form'!$O$12)</f>
        <v/>
      </c>
      <c r="G2506" s="165">
        <f t="shared" ca="1" si="167"/>
        <v>41493</v>
      </c>
      <c r="H2506" s="166">
        <f>'Order Form'!$O$13</f>
        <v>0</v>
      </c>
      <c r="I2506" s="169">
        <f>'Order Form'!F401</f>
        <v>10</v>
      </c>
      <c r="J2506" s="164">
        <f>'Order Form'!O401</f>
        <v>0</v>
      </c>
      <c r="K2506" s="164" t="str">
        <f t="shared" si="165"/>
        <v>F</v>
      </c>
      <c r="L2506" s="164">
        <f>IF('Pricing + Order Summary'!$O$13&gt;=5000,14,IF('Pricing + Order Summary'!$O$13&gt;=3500,15,IF('Pricing + Order Summary'!$O$13&gt;=2500,16,IF('Pricing + Order Summary'!$O$13&gt;=1000,23,21))))</f>
        <v>21</v>
      </c>
      <c r="M2506" s="164" t="str">
        <f t="shared" si="166"/>
        <v>SPR2014-5-0</v>
      </c>
    </row>
    <row r="2507" spans="1:13">
      <c r="A2507" s="167">
        <f>'Order Form'!A402</f>
        <v>100420</v>
      </c>
      <c r="B2507" s="167">
        <f>'Order Form'!A402</f>
        <v>100420</v>
      </c>
      <c r="C2507" s="168">
        <f t="shared" ref="C2507:C2570" si="168">IF(B2507=0,A2507,B2507)</f>
        <v>100420</v>
      </c>
      <c r="D2507" s="164">
        <f>'Order Form'!$N$2</f>
        <v>0</v>
      </c>
      <c r="E2507" s="165">
        <f>'Order Form'!$O$11</f>
        <v>0</v>
      </c>
      <c r="F2507" s="165" t="str">
        <f>IF(ISBLANK('Order Form'!$O$12),"",'Order Form'!$O$12)</f>
        <v/>
      </c>
      <c r="G2507" s="165">
        <f t="shared" ca="1" si="167"/>
        <v>41493</v>
      </c>
      <c r="H2507" s="166">
        <f>'Order Form'!$O$13</f>
        <v>0</v>
      </c>
      <c r="I2507" s="169">
        <f>'Order Form'!F402</f>
        <v>10</v>
      </c>
      <c r="J2507" s="164">
        <f>'Order Form'!O402</f>
        <v>0</v>
      </c>
      <c r="K2507" s="164" t="str">
        <f t="shared" ref="K2507:K2570" si="169">IF(J2507=0,"F","T")</f>
        <v>F</v>
      </c>
      <c r="L2507" s="164">
        <f>IF('Pricing + Order Summary'!$O$13&gt;=5000,14,IF('Pricing + Order Summary'!$O$13&gt;=3500,15,IF('Pricing + Order Summary'!$O$13&gt;=2500,16,IF('Pricing + Order Summary'!$O$13&gt;=1000,23,21))))</f>
        <v>21</v>
      </c>
      <c r="M2507" s="164" t="str">
        <f t="shared" ref="M2507:M2570" si="170">"SPR2014"&amp;"-5-"&amp;D2507</f>
        <v>SPR2014-5-0</v>
      </c>
    </row>
    <row r="2508" spans="1:13">
      <c r="A2508" s="167">
        <f>'Order Form'!A403</f>
        <v>100413</v>
      </c>
      <c r="B2508" s="167">
        <f>'Order Form'!A403</f>
        <v>100413</v>
      </c>
      <c r="C2508" s="168">
        <f t="shared" si="168"/>
        <v>100413</v>
      </c>
      <c r="D2508" s="164">
        <f>'Order Form'!$N$2</f>
        <v>0</v>
      </c>
      <c r="E2508" s="165">
        <f>'Order Form'!$O$11</f>
        <v>0</v>
      </c>
      <c r="F2508" s="165" t="str">
        <f>IF(ISBLANK('Order Form'!$O$12),"",'Order Form'!$O$12)</f>
        <v/>
      </c>
      <c r="G2508" s="165">
        <f t="shared" ca="1" si="167"/>
        <v>41493</v>
      </c>
      <c r="H2508" s="166">
        <f>'Order Form'!$O$13</f>
        <v>0</v>
      </c>
      <c r="I2508" s="169">
        <f>'Order Form'!F403</f>
        <v>10</v>
      </c>
      <c r="J2508" s="164">
        <f>'Order Form'!O403</f>
        <v>0</v>
      </c>
      <c r="K2508" s="164" t="str">
        <f t="shared" si="169"/>
        <v>F</v>
      </c>
      <c r="L2508" s="164">
        <f>IF('Pricing + Order Summary'!$O$13&gt;=5000,14,IF('Pricing + Order Summary'!$O$13&gt;=3500,15,IF('Pricing + Order Summary'!$O$13&gt;=2500,16,IF('Pricing + Order Summary'!$O$13&gt;=1000,23,21))))</f>
        <v>21</v>
      </c>
      <c r="M2508" s="164" t="str">
        <f t="shared" si="170"/>
        <v>SPR2014-5-0</v>
      </c>
    </row>
    <row r="2509" spans="1:13">
      <c r="A2509" s="167">
        <f>'Order Form'!A404</f>
        <v>100272</v>
      </c>
      <c r="B2509" s="167">
        <f>'Order Form'!A404</f>
        <v>100272</v>
      </c>
      <c r="C2509" s="168">
        <f t="shared" si="168"/>
        <v>100272</v>
      </c>
      <c r="D2509" s="164">
        <f>'Order Form'!$N$2</f>
        <v>0</v>
      </c>
      <c r="E2509" s="165">
        <f>'Order Form'!$O$11</f>
        <v>0</v>
      </c>
      <c r="F2509" s="165" t="str">
        <f>IF(ISBLANK('Order Form'!$O$12),"",'Order Form'!$O$12)</f>
        <v/>
      </c>
      <c r="G2509" s="165">
        <f t="shared" ca="1" si="167"/>
        <v>41493</v>
      </c>
      <c r="H2509" s="166">
        <f>'Order Form'!$O$13</f>
        <v>0</v>
      </c>
      <c r="I2509" s="169">
        <f>'Order Form'!F404</f>
        <v>10</v>
      </c>
      <c r="J2509" s="164">
        <f>'Order Form'!O404</f>
        <v>0</v>
      </c>
      <c r="K2509" s="164" t="str">
        <f t="shared" si="169"/>
        <v>F</v>
      </c>
      <c r="L2509" s="164">
        <f>IF('Pricing + Order Summary'!$O$13&gt;=5000,14,IF('Pricing + Order Summary'!$O$13&gt;=3500,15,IF('Pricing + Order Summary'!$O$13&gt;=2500,16,IF('Pricing + Order Summary'!$O$13&gt;=1000,23,21))))</f>
        <v>21</v>
      </c>
      <c r="M2509" s="164" t="str">
        <f t="shared" si="170"/>
        <v>SPR2014-5-0</v>
      </c>
    </row>
    <row r="2510" spans="1:13">
      <c r="A2510" s="167">
        <f>'Order Form'!A405</f>
        <v>100679</v>
      </c>
      <c r="B2510" s="167">
        <f>'Order Form'!A405</f>
        <v>100679</v>
      </c>
      <c r="C2510" s="168">
        <f t="shared" si="168"/>
        <v>100679</v>
      </c>
      <c r="D2510" s="164">
        <f>'Order Form'!$N$2</f>
        <v>0</v>
      </c>
      <c r="E2510" s="165">
        <f>'Order Form'!$O$11</f>
        <v>0</v>
      </c>
      <c r="F2510" s="165" t="str">
        <f>IF(ISBLANK('Order Form'!$O$12),"",'Order Form'!$O$12)</f>
        <v/>
      </c>
      <c r="G2510" s="165">
        <f t="shared" ca="1" si="167"/>
        <v>41493</v>
      </c>
      <c r="H2510" s="166">
        <f>'Order Form'!$O$13</f>
        <v>0</v>
      </c>
      <c r="I2510" s="169">
        <f>'Order Form'!F405</f>
        <v>10</v>
      </c>
      <c r="J2510" s="164">
        <f>'Order Form'!O405</f>
        <v>0</v>
      </c>
      <c r="K2510" s="164" t="str">
        <f t="shared" si="169"/>
        <v>F</v>
      </c>
      <c r="L2510" s="164">
        <f>IF('Pricing + Order Summary'!$O$13&gt;=5000,14,IF('Pricing + Order Summary'!$O$13&gt;=3500,15,IF('Pricing + Order Summary'!$O$13&gt;=2500,16,IF('Pricing + Order Summary'!$O$13&gt;=1000,23,21))))</f>
        <v>21</v>
      </c>
      <c r="M2510" s="164" t="str">
        <f t="shared" si="170"/>
        <v>SPR2014-5-0</v>
      </c>
    </row>
    <row r="2511" spans="1:13">
      <c r="A2511" s="167">
        <f>'Order Form'!A406</f>
        <v>100670</v>
      </c>
      <c r="B2511" s="167">
        <f>'Order Form'!A406</f>
        <v>100670</v>
      </c>
      <c r="C2511" s="168">
        <f t="shared" si="168"/>
        <v>100670</v>
      </c>
      <c r="D2511" s="164">
        <f>'Order Form'!$N$2</f>
        <v>0</v>
      </c>
      <c r="E2511" s="165">
        <f>'Order Form'!$O$11</f>
        <v>0</v>
      </c>
      <c r="F2511" s="165" t="str">
        <f>IF(ISBLANK('Order Form'!$O$12),"",'Order Form'!$O$12)</f>
        <v/>
      </c>
      <c r="G2511" s="165">
        <f t="shared" ca="1" si="167"/>
        <v>41493</v>
      </c>
      <c r="H2511" s="166">
        <f>'Order Form'!$O$13</f>
        <v>0</v>
      </c>
      <c r="I2511" s="169">
        <f>'Order Form'!F406</f>
        <v>10</v>
      </c>
      <c r="J2511" s="164">
        <f>'Order Form'!O406</f>
        <v>0</v>
      </c>
      <c r="K2511" s="164" t="str">
        <f t="shared" si="169"/>
        <v>F</v>
      </c>
      <c r="L2511" s="164">
        <f>IF('Pricing + Order Summary'!$O$13&gt;=5000,14,IF('Pricing + Order Summary'!$O$13&gt;=3500,15,IF('Pricing + Order Summary'!$O$13&gt;=2500,16,IF('Pricing + Order Summary'!$O$13&gt;=1000,23,21))))</f>
        <v>21</v>
      </c>
      <c r="M2511" s="164" t="str">
        <f t="shared" si="170"/>
        <v>SPR2014-5-0</v>
      </c>
    </row>
    <row r="2512" spans="1:13">
      <c r="A2512" s="167">
        <f>'Order Form'!A407</f>
        <v>100411</v>
      </c>
      <c r="B2512" s="167">
        <f>'Order Form'!A407</f>
        <v>100411</v>
      </c>
      <c r="C2512" s="168">
        <f t="shared" si="168"/>
        <v>100411</v>
      </c>
      <c r="D2512" s="164">
        <f>'Order Form'!$N$2</f>
        <v>0</v>
      </c>
      <c r="E2512" s="165">
        <f>'Order Form'!$O$11</f>
        <v>0</v>
      </c>
      <c r="F2512" s="165" t="str">
        <f>IF(ISBLANK('Order Form'!$O$12),"",'Order Form'!$O$12)</f>
        <v/>
      </c>
      <c r="G2512" s="165">
        <f t="shared" ca="1" si="167"/>
        <v>41493</v>
      </c>
      <c r="H2512" s="166">
        <f>'Order Form'!$O$13</f>
        <v>0</v>
      </c>
      <c r="I2512" s="169">
        <f>'Order Form'!F407</f>
        <v>10</v>
      </c>
      <c r="J2512" s="164">
        <f>'Order Form'!O407</f>
        <v>0</v>
      </c>
      <c r="K2512" s="164" t="str">
        <f t="shared" si="169"/>
        <v>F</v>
      </c>
      <c r="L2512" s="164">
        <f>IF('Pricing + Order Summary'!$O$13&gt;=5000,14,IF('Pricing + Order Summary'!$O$13&gt;=3500,15,IF('Pricing + Order Summary'!$O$13&gt;=2500,16,IF('Pricing + Order Summary'!$O$13&gt;=1000,23,21))))</f>
        <v>21</v>
      </c>
      <c r="M2512" s="164" t="str">
        <f t="shared" si="170"/>
        <v>SPR2014-5-0</v>
      </c>
    </row>
    <row r="2513" spans="1:13">
      <c r="A2513" s="167">
        <f>'Order Form'!A408</f>
        <v>100410</v>
      </c>
      <c r="B2513" s="167">
        <f>'Order Form'!A408</f>
        <v>100410</v>
      </c>
      <c r="C2513" s="168">
        <f t="shared" si="168"/>
        <v>100410</v>
      </c>
      <c r="D2513" s="164">
        <f>'Order Form'!$N$2</f>
        <v>0</v>
      </c>
      <c r="E2513" s="165">
        <f>'Order Form'!$O$11</f>
        <v>0</v>
      </c>
      <c r="F2513" s="165" t="str">
        <f>IF(ISBLANK('Order Form'!$O$12),"",'Order Form'!$O$12)</f>
        <v/>
      </c>
      <c r="G2513" s="165">
        <f t="shared" ca="1" si="167"/>
        <v>41493</v>
      </c>
      <c r="H2513" s="166">
        <f>'Order Form'!$O$13</f>
        <v>0</v>
      </c>
      <c r="I2513" s="169">
        <f>'Order Form'!F408</f>
        <v>10</v>
      </c>
      <c r="J2513" s="164">
        <f>'Order Form'!O408</f>
        <v>0</v>
      </c>
      <c r="K2513" s="164" t="str">
        <f t="shared" si="169"/>
        <v>F</v>
      </c>
      <c r="L2513" s="164">
        <f>IF('Pricing + Order Summary'!$O$13&gt;=5000,14,IF('Pricing + Order Summary'!$O$13&gt;=3500,15,IF('Pricing + Order Summary'!$O$13&gt;=2500,16,IF('Pricing + Order Summary'!$O$13&gt;=1000,23,21))))</f>
        <v>21</v>
      </c>
      <c r="M2513" s="164" t="str">
        <f t="shared" si="170"/>
        <v>SPR2014-5-0</v>
      </c>
    </row>
    <row r="2514" spans="1:13">
      <c r="A2514" s="167">
        <f>'Order Form'!A409</f>
        <v>105737</v>
      </c>
      <c r="B2514" s="167">
        <f>'Order Form'!A409</f>
        <v>105737</v>
      </c>
      <c r="C2514" s="168">
        <f t="shared" si="168"/>
        <v>105737</v>
      </c>
      <c r="D2514" s="164">
        <f>'Order Form'!$N$2</f>
        <v>0</v>
      </c>
      <c r="E2514" s="165">
        <f>'Order Form'!$O$11</f>
        <v>0</v>
      </c>
      <c r="F2514" s="165" t="str">
        <f>IF(ISBLANK('Order Form'!$O$12),"",'Order Form'!$O$12)</f>
        <v/>
      </c>
      <c r="G2514" s="165">
        <f t="shared" ca="1" si="167"/>
        <v>41493</v>
      </c>
      <c r="H2514" s="166">
        <f>'Order Form'!$O$13</f>
        <v>0</v>
      </c>
      <c r="I2514" s="169">
        <f>'Order Form'!F409</f>
        <v>10</v>
      </c>
      <c r="J2514" s="164">
        <f>'Order Form'!O409</f>
        <v>0</v>
      </c>
      <c r="K2514" s="164" t="str">
        <f t="shared" si="169"/>
        <v>F</v>
      </c>
      <c r="L2514" s="164">
        <f>IF('Pricing + Order Summary'!$O$13&gt;=5000,14,IF('Pricing + Order Summary'!$O$13&gt;=3500,15,IF('Pricing + Order Summary'!$O$13&gt;=2500,16,IF('Pricing + Order Summary'!$O$13&gt;=1000,23,21))))</f>
        <v>21</v>
      </c>
      <c r="M2514" s="164" t="str">
        <f t="shared" si="170"/>
        <v>SPR2014-5-0</v>
      </c>
    </row>
    <row r="2515" spans="1:13">
      <c r="A2515" s="167">
        <f>'Order Form'!A410</f>
        <v>105738</v>
      </c>
      <c r="B2515" s="167">
        <f>'Order Form'!A410</f>
        <v>105738</v>
      </c>
      <c r="C2515" s="168">
        <f t="shared" si="168"/>
        <v>105738</v>
      </c>
      <c r="D2515" s="164">
        <f>'Order Form'!$N$2</f>
        <v>0</v>
      </c>
      <c r="E2515" s="165">
        <f>'Order Form'!$O$11</f>
        <v>0</v>
      </c>
      <c r="F2515" s="165" t="str">
        <f>IF(ISBLANK('Order Form'!$O$12),"",'Order Form'!$O$12)</f>
        <v/>
      </c>
      <c r="G2515" s="165">
        <f t="shared" ca="1" si="167"/>
        <v>41493</v>
      </c>
      <c r="H2515" s="166">
        <f>'Order Form'!$O$13</f>
        <v>0</v>
      </c>
      <c r="I2515" s="169">
        <f>'Order Form'!F410</f>
        <v>10</v>
      </c>
      <c r="J2515" s="164">
        <f>'Order Form'!O410</f>
        <v>0</v>
      </c>
      <c r="K2515" s="164" t="str">
        <f t="shared" si="169"/>
        <v>F</v>
      </c>
      <c r="L2515" s="164">
        <f>IF('Pricing + Order Summary'!$O$13&gt;=5000,14,IF('Pricing + Order Summary'!$O$13&gt;=3500,15,IF('Pricing + Order Summary'!$O$13&gt;=2500,16,IF('Pricing + Order Summary'!$O$13&gt;=1000,23,21))))</f>
        <v>21</v>
      </c>
      <c r="M2515" s="164" t="str">
        <f t="shared" si="170"/>
        <v>SPR2014-5-0</v>
      </c>
    </row>
    <row r="2516" spans="1:13">
      <c r="A2516" s="167">
        <f>'Order Form'!A411</f>
        <v>100407</v>
      </c>
      <c r="B2516" s="167">
        <f>'Order Form'!A411</f>
        <v>100407</v>
      </c>
      <c r="C2516" s="168">
        <f t="shared" si="168"/>
        <v>100407</v>
      </c>
      <c r="D2516" s="164">
        <f>'Order Form'!$N$2</f>
        <v>0</v>
      </c>
      <c r="E2516" s="165">
        <f>'Order Form'!$O$11</f>
        <v>0</v>
      </c>
      <c r="F2516" s="165" t="str">
        <f>IF(ISBLANK('Order Form'!$O$12),"",'Order Form'!$O$12)</f>
        <v/>
      </c>
      <c r="G2516" s="165">
        <f t="shared" ca="1" si="167"/>
        <v>41493</v>
      </c>
      <c r="H2516" s="166">
        <f>'Order Form'!$O$13</f>
        <v>0</v>
      </c>
      <c r="I2516" s="169">
        <f>'Order Form'!F411</f>
        <v>10</v>
      </c>
      <c r="J2516" s="164">
        <f>'Order Form'!O411</f>
        <v>0</v>
      </c>
      <c r="K2516" s="164" t="str">
        <f t="shared" si="169"/>
        <v>F</v>
      </c>
      <c r="L2516" s="164">
        <f>IF('Pricing + Order Summary'!$O$13&gt;=5000,14,IF('Pricing + Order Summary'!$O$13&gt;=3500,15,IF('Pricing + Order Summary'!$O$13&gt;=2500,16,IF('Pricing + Order Summary'!$O$13&gt;=1000,23,21))))</f>
        <v>21</v>
      </c>
      <c r="M2516" s="164" t="str">
        <f t="shared" si="170"/>
        <v>SPR2014-5-0</v>
      </c>
    </row>
    <row r="2517" spans="1:13">
      <c r="A2517" s="167">
        <f>'Order Form'!A412</f>
        <v>100406</v>
      </c>
      <c r="B2517" s="167">
        <f>'Order Form'!A412</f>
        <v>100406</v>
      </c>
      <c r="C2517" s="168">
        <f t="shared" si="168"/>
        <v>100406</v>
      </c>
      <c r="D2517" s="164">
        <f>'Order Form'!$N$2</f>
        <v>0</v>
      </c>
      <c r="E2517" s="165">
        <f>'Order Form'!$O$11</f>
        <v>0</v>
      </c>
      <c r="F2517" s="165" t="str">
        <f>IF(ISBLANK('Order Form'!$O$12),"",'Order Form'!$O$12)</f>
        <v/>
      </c>
      <c r="G2517" s="165">
        <f t="shared" ca="1" si="167"/>
        <v>41493</v>
      </c>
      <c r="H2517" s="166">
        <f>'Order Form'!$O$13</f>
        <v>0</v>
      </c>
      <c r="I2517" s="169">
        <f>'Order Form'!F412</f>
        <v>10</v>
      </c>
      <c r="J2517" s="164">
        <f>'Order Form'!O412</f>
        <v>0</v>
      </c>
      <c r="K2517" s="164" t="str">
        <f t="shared" si="169"/>
        <v>F</v>
      </c>
      <c r="L2517" s="164">
        <f>IF('Pricing + Order Summary'!$O$13&gt;=5000,14,IF('Pricing + Order Summary'!$O$13&gt;=3500,15,IF('Pricing + Order Summary'!$O$13&gt;=2500,16,IF('Pricing + Order Summary'!$O$13&gt;=1000,23,21))))</f>
        <v>21</v>
      </c>
      <c r="M2517" s="164" t="str">
        <f t="shared" si="170"/>
        <v>SPR2014-5-0</v>
      </c>
    </row>
    <row r="2518" spans="1:13">
      <c r="A2518" s="167">
        <f>'Order Form'!A413</f>
        <v>100408</v>
      </c>
      <c r="B2518" s="167">
        <f>'Order Form'!A413</f>
        <v>100408</v>
      </c>
      <c r="C2518" s="168">
        <f t="shared" si="168"/>
        <v>100408</v>
      </c>
      <c r="D2518" s="164">
        <f>'Order Form'!$N$2</f>
        <v>0</v>
      </c>
      <c r="E2518" s="165">
        <f>'Order Form'!$O$11</f>
        <v>0</v>
      </c>
      <c r="F2518" s="165" t="str">
        <f>IF(ISBLANK('Order Form'!$O$12),"",'Order Form'!$O$12)</f>
        <v/>
      </c>
      <c r="G2518" s="165">
        <f t="shared" ca="1" si="167"/>
        <v>41493</v>
      </c>
      <c r="H2518" s="166">
        <f>'Order Form'!$O$13</f>
        <v>0</v>
      </c>
      <c r="I2518" s="169">
        <f>'Order Form'!F413</f>
        <v>10</v>
      </c>
      <c r="J2518" s="164">
        <f>'Order Form'!O413</f>
        <v>0</v>
      </c>
      <c r="K2518" s="164" t="str">
        <f t="shared" si="169"/>
        <v>F</v>
      </c>
      <c r="L2518" s="164">
        <f>IF('Pricing + Order Summary'!$O$13&gt;=5000,14,IF('Pricing + Order Summary'!$O$13&gt;=3500,15,IF('Pricing + Order Summary'!$O$13&gt;=2500,16,IF('Pricing + Order Summary'!$O$13&gt;=1000,23,21))))</f>
        <v>21</v>
      </c>
      <c r="M2518" s="164" t="str">
        <f t="shared" si="170"/>
        <v>SPR2014-5-0</v>
      </c>
    </row>
    <row r="2519" spans="1:13">
      <c r="A2519" s="167">
        <f>'Order Form'!A414</f>
        <v>100409</v>
      </c>
      <c r="B2519" s="167">
        <f>'Order Form'!A414</f>
        <v>100409</v>
      </c>
      <c r="C2519" s="168">
        <f t="shared" si="168"/>
        <v>100409</v>
      </c>
      <c r="D2519" s="164">
        <f>'Order Form'!$N$2</f>
        <v>0</v>
      </c>
      <c r="E2519" s="165">
        <f>'Order Form'!$O$11</f>
        <v>0</v>
      </c>
      <c r="F2519" s="165" t="str">
        <f>IF(ISBLANK('Order Form'!$O$12),"",'Order Form'!$O$12)</f>
        <v/>
      </c>
      <c r="G2519" s="165">
        <f t="shared" ca="1" si="167"/>
        <v>41493</v>
      </c>
      <c r="H2519" s="166">
        <f>'Order Form'!$O$13</f>
        <v>0</v>
      </c>
      <c r="I2519" s="169">
        <f>'Order Form'!F414</f>
        <v>10</v>
      </c>
      <c r="J2519" s="164">
        <f>'Order Form'!O414</f>
        <v>0</v>
      </c>
      <c r="K2519" s="164" t="str">
        <f t="shared" si="169"/>
        <v>F</v>
      </c>
      <c r="L2519" s="164">
        <f>IF('Pricing + Order Summary'!$O$13&gt;=5000,14,IF('Pricing + Order Summary'!$O$13&gt;=3500,15,IF('Pricing + Order Summary'!$O$13&gt;=2500,16,IF('Pricing + Order Summary'!$O$13&gt;=1000,23,21))))</f>
        <v>21</v>
      </c>
      <c r="M2519" s="164" t="str">
        <f t="shared" si="170"/>
        <v>SPR2014-5-0</v>
      </c>
    </row>
    <row r="2520" spans="1:13">
      <c r="A2520" s="167">
        <f>'Order Form'!A415</f>
        <v>100429</v>
      </c>
      <c r="B2520" s="167">
        <f>'Order Form'!A415</f>
        <v>100429</v>
      </c>
      <c r="C2520" s="168">
        <f t="shared" si="168"/>
        <v>100429</v>
      </c>
      <c r="D2520" s="164">
        <f>'Order Form'!$N$2</f>
        <v>0</v>
      </c>
      <c r="E2520" s="165">
        <f>'Order Form'!$O$11</f>
        <v>0</v>
      </c>
      <c r="F2520" s="165" t="str">
        <f>IF(ISBLANK('Order Form'!$O$12),"",'Order Form'!$O$12)</f>
        <v/>
      </c>
      <c r="G2520" s="165">
        <f t="shared" ca="1" si="167"/>
        <v>41493</v>
      </c>
      <c r="H2520" s="166">
        <f>'Order Form'!$O$13</f>
        <v>0</v>
      </c>
      <c r="I2520" s="169">
        <f>'Order Form'!F415</f>
        <v>10</v>
      </c>
      <c r="J2520" s="164">
        <f>'Order Form'!O415</f>
        <v>0</v>
      </c>
      <c r="K2520" s="164" t="str">
        <f t="shared" si="169"/>
        <v>F</v>
      </c>
      <c r="L2520" s="164">
        <f>IF('Pricing + Order Summary'!$O$13&gt;=5000,14,IF('Pricing + Order Summary'!$O$13&gt;=3500,15,IF('Pricing + Order Summary'!$O$13&gt;=2500,16,IF('Pricing + Order Summary'!$O$13&gt;=1000,23,21))))</f>
        <v>21</v>
      </c>
      <c r="M2520" s="164" t="str">
        <f t="shared" si="170"/>
        <v>SPR2014-5-0</v>
      </c>
    </row>
    <row r="2521" spans="1:13">
      <c r="A2521" s="167">
        <f>'Order Form'!A416</f>
        <v>100430</v>
      </c>
      <c r="B2521" s="167">
        <f>'Order Form'!A416</f>
        <v>100430</v>
      </c>
      <c r="C2521" s="168">
        <f t="shared" si="168"/>
        <v>100430</v>
      </c>
      <c r="D2521" s="164">
        <f>'Order Form'!$N$2</f>
        <v>0</v>
      </c>
      <c r="E2521" s="165">
        <f>'Order Form'!$O$11</f>
        <v>0</v>
      </c>
      <c r="F2521" s="165" t="str">
        <f>IF(ISBLANK('Order Form'!$O$12),"",'Order Form'!$O$12)</f>
        <v/>
      </c>
      <c r="G2521" s="165">
        <f t="shared" ca="1" si="167"/>
        <v>41493</v>
      </c>
      <c r="H2521" s="166">
        <f>'Order Form'!$O$13</f>
        <v>0</v>
      </c>
      <c r="I2521" s="169">
        <f>'Order Form'!F416</f>
        <v>10</v>
      </c>
      <c r="J2521" s="164">
        <f>'Order Form'!O416</f>
        <v>0</v>
      </c>
      <c r="K2521" s="164" t="str">
        <f t="shared" si="169"/>
        <v>F</v>
      </c>
      <c r="L2521" s="164">
        <f>IF('Pricing + Order Summary'!$O$13&gt;=5000,14,IF('Pricing + Order Summary'!$O$13&gt;=3500,15,IF('Pricing + Order Summary'!$O$13&gt;=2500,16,IF('Pricing + Order Summary'!$O$13&gt;=1000,23,21))))</f>
        <v>21</v>
      </c>
      <c r="M2521" s="164" t="str">
        <f t="shared" si="170"/>
        <v>SPR2014-5-0</v>
      </c>
    </row>
    <row r="2522" spans="1:13">
      <c r="A2522" s="167">
        <f>'Order Form'!A417</f>
        <v>102305</v>
      </c>
      <c r="B2522" s="167">
        <f>'Order Form'!A417</f>
        <v>102305</v>
      </c>
      <c r="C2522" s="168">
        <f t="shared" si="168"/>
        <v>102305</v>
      </c>
      <c r="D2522" s="164">
        <f>'Order Form'!$N$2</f>
        <v>0</v>
      </c>
      <c r="E2522" s="165">
        <f>'Order Form'!$O$11</f>
        <v>0</v>
      </c>
      <c r="F2522" s="165" t="str">
        <f>IF(ISBLANK('Order Form'!$O$12),"",'Order Form'!$O$12)</f>
        <v/>
      </c>
      <c r="G2522" s="165">
        <f t="shared" ca="1" si="167"/>
        <v>41493</v>
      </c>
      <c r="H2522" s="166">
        <f>'Order Form'!$O$13</f>
        <v>0</v>
      </c>
      <c r="I2522" s="169">
        <f>'Order Form'!F417</f>
        <v>10.5</v>
      </c>
      <c r="J2522" s="164">
        <f>'Order Form'!O417</f>
        <v>0</v>
      </c>
      <c r="K2522" s="164" t="str">
        <f t="shared" si="169"/>
        <v>F</v>
      </c>
      <c r="L2522" s="164">
        <f>IF('Pricing + Order Summary'!$O$13&gt;=5000,14,IF('Pricing + Order Summary'!$O$13&gt;=3500,15,IF('Pricing + Order Summary'!$O$13&gt;=2500,16,IF('Pricing + Order Summary'!$O$13&gt;=1000,23,21))))</f>
        <v>21</v>
      </c>
      <c r="M2522" s="164" t="str">
        <f t="shared" si="170"/>
        <v>SPR2014-5-0</v>
      </c>
    </row>
    <row r="2523" spans="1:13">
      <c r="A2523" s="167">
        <f>'Order Form'!A418</f>
        <v>102303</v>
      </c>
      <c r="B2523" s="167">
        <f>'Order Form'!A418</f>
        <v>102303</v>
      </c>
      <c r="C2523" s="168">
        <f t="shared" si="168"/>
        <v>102303</v>
      </c>
      <c r="D2523" s="164">
        <f>'Order Form'!$N$2</f>
        <v>0</v>
      </c>
      <c r="E2523" s="165">
        <f>'Order Form'!$O$11</f>
        <v>0</v>
      </c>
      <c r="F2523" s="165" t="str">
        <f>IF(ISBLANK('Order Form'!$O$12),"",'Order Form'!$O$12)</f>
        <v/>
      </c>
      <c r="G2523" s="165">
        <f t="shared" ca="1" si="167"/>
        <v>41493</v>
      </c>
      <c r="H2523" s="166">
        <f>'Order Form'!$O$13</f>
        <v>0</v>
      </c>
      <c r="I2523" s="169">
        <f>'Order Form'!F418</f>
        <v>10.5</v>
      </c>
      <c r="J2523" s="164">
        <f>'Order Form'!O418</f>
        <v>0</v>
      </c>
      <c r="K2523" s="164" t="str">
        <f t="shared" si="169"/>
        <v>F</v>
      </c>
      <c r="L2523" s="164">
        <f>IF('Pricing + Order Summary'!$O$13&gt;=5000,14,IF('Pricing + Order Summary'!$O$13&gt;=3500,15,IF('Pricing + Order Summary'!$O$13&gt;=2500,16,IF('Pricing + Order Summary'!$O$13&gt;=1000,23,21))))</f>
        <v>21</v>
      </c>
      <c r="M2523" s="164" t="str">
        <f t="shared" si="170"/>
        <v>SPR2014-5-0</v>
      </c>
    </row>
    <row r="2524" spans="1:13">
      <c r="A2524" s="167">
        <f>'Order Form'!A419</f>
        <v>102304</v>
      </c>
      <c r="B2524" s="167">
        <f>'Order Form'!A419</f>
        <v>102304</v>
      </c>
      <c r="C2524" s="168">
        <f t="shared" si="168"/>
        <v>102304</v>
      </c>
      <c r="D2524" s="164">
        <f>'Order Form'!$N$2</f>
        <v>0</v>
      </c>
      <c r="E2524" s="165">
        <f>'Order Form'!$O$11</f>
        <v>0</v>
      </c>
      <c r="F2524" s="165" t="str">
        <f>IF(ISBLANK('Order Form'!$O$12),"",'Order Form'!$O$12)</f>
        <v/>
      </c>
      <c r="G2524" s="165">
        <f t="shared" ca="1" si="167"/>
        <v>41493</v>
      </c>
      <c r="H2524" s="166">
        <f>'Order Form'!$O$13</f>
        <v>0</v>
      </c>
      <c r="I2524" s="169">
        <f>'Order Form'!F419</f>
        <v>10.5</v>
      </c>
      <c r="J2524" s="164">
        <f>'Order Form'!O419</f>
        <v>0</v>
      </c>
      <c r="K2524" s="164" t="str">
        <f t="shared" si="169"/>
        <v>F</v>
      </c>
      <c r="L2524" s="164">
        <f>IF('Pricing + Order Summary'!$O$13&gt;=5000,14,IF('Pricing + Order Summary'!$O$13&gt;=3500,15,IF('Pricing + Order Summary'!$O$13&gt;=2500,16,IF('Pricing + Order Summary'!$O$13&gt;=1000,23,21))))</f>
        <v>21</v>
      </c>
      <c r="M2524" s="164" t="str">
        <f t="shared" si="170"/>
        <v>SPR2014-5-0</v>
      </c>
    </row>
    <row r="2525" spans="1:13">
      <c r="A2525" s="167">
        <f>'Order Form'!A420</f>
        <v>102307</v>
      </c>
      <c r="B2525" s="167">
        <f>'Order Form'!A420</f>
        <v>102307</v>
      </c>
      <c r="C2525" s="168">
        <f t="shared" si="168"/>
        <v>102307</v>
      </c>
      <c r="D2525" s="164">
        <f>'Order Form'!$N$2</f>
        <v>0</v>
      </c>
      <c r="E2525" s="165">
        <f>'Order Form'!$O$11</f>
        <v>0</v>
      </c>
      <c r="F2525" s="165" t="str">
        <f>IF(ISBLANK('Order Form'!$O$12),"",'Order Form'!$O$12)</f>
        <v/>
      </c>
      <c r="G2525" s="165">
        <f t="shared" ca="1" si="167"/>
        <v>41493</v>
      </c>
      <c r="H2525" s="166">
        <f>'Order Form'!$O$13</f>
        <v>0</v>
      </c>
      <c r="I2525" s="169">
        <f>'Order Form'!F420</f>
        <v>10.5</v>
      </c>
      <c r="J2525" s="164">
        <f>'Order Form'!O420</f>
        <v>0</v>
      </c>
      <c r="K2525" s="164" t="str">
        <f t="shared" si="169"/>
        <v>F</v>
      </c>
      <c r="L2525" s="164">
        <f>IF('Pricing + Order Summary'!$O$13&gt;=5000,14,IF('Pricing + Order Summary'!$O$13&gt;=3500,15,IF('Pricing + Order Summary'!$O$13&gt;=2500,16,IF('Pricing + Order Summary'!$O$13&gt;=1000,23,21))))</f>
        <v>21</v>
      </c>
      <c r="M2525" s="164" t="str">
        <f t="shared" si="170"/>
        <v>SPR2014-5-0</v>
      </c>
    </row>
    <row r="2526" spans="1:13">
      <c r="A2526" s="167">
        <f>'Order Form'!A421</f>
        <v>100306</v>
      </c>
      <c r="B2526" s="167">
        <f>'Order Form'!A421</f>
        <v>100306</v>
      </c>
      <c r="C2526" s="168">
        <f t="shared" si="168"/>
        <v>100306</v>
      </c>
      <c r="D2526" s="164">
        <f>'Order Form'!$N$2</f>
        <v>0</v>
      </c>
      <c r="E2526" s="165">
        <f>'Order Form'!$O$11</f>
        <v>0</v>
      </c>
      <c r="F2526" s="165" t="str">
        <f>IF(ISBLANK('Order Form'!$O$12),"",'Order Form'!$O$12)</f>
        <v/>
      </c>
      <c r="G2526" s="165">
        <f t="shared" ca="1" si="167"/>
        <v>41493</v>
      </c>
      <c r="H2526" s="166">
        <f>'Order Form'!$O$13</f>
        <v>0</v>
      </c>
      <c r="I2526" s="169">
        <f>'Order Form'!F421</f>
        <v>10.5</v>
      </c>
      <c r="J2526" s="164">
        <f>'Order Form'!O421</f>
        <v>0</v>
      </c>
      <c r="K2526" s="164" t="str">
        <f t="shared" si="169"/>
        <v>F</v>
      </c>
      <c r="L2526" s="164">
        <f>IF('Pricing + Order Summary'!$O$13&gt;=5000,14,IF('Pricing + Order Summary'!$O$13&gt;=3500,15,IF('Pricing + Order Summary'!$O$13&gt;=2500,16,IF('Pricing + Order Summary'!$O$13&gt;=1000,23,21))))</f>
        <v>21</v>
      </c>
      <c r="M2526" s="164" t="str">
        <f t="shared" si="170"/>
        <v>SPR2014-5-0</v>
      </c>
    </row>
    <row r="2527" spans="1:13">
      <c r="A2527" s="167">
        <f>'Order Form'!A422</f>
        <v>100307</v>
      </c>
      <c r="B2527" s="167">
        <f>'Order Form'!A422</f>
        <v>100307</v>
      </c>
      <c r="C2527" s="168">
        <f t="shared" si="168"/>
        <v>100307</v>
      </c>
      <c r="D2527" s="164">
        <f>'Order Form'!$N$2</f>
        <v>0</v>
      </c>
      <c r="E2527" s="165">
        <f>'Order Form'!$O$11</f>
        <v>0</v>
      </c>
      <c r="F2527" s="165" t="str">
        <f>IF(ISBLANK('Order Form'!$O$12),"",'Order Form'!$O$12)</f>
        <v/>
      </c>
      <c r="G2527" s="165">
        <f t="shared" ca="1" si="167"/>
        <v>41493</v>
      </c>
      <c r="H2527" s="166">
        <f>'Order Form'!$O$13</f>
        <v>0</v>
      </c>
      <c r="I2527" s="169">
        <f>'Order Form'!F422</f>
        <v>10.5</v>
      </c>
      <c r="J2527" s="164">
        <f>'Order Form'!O422</f>
        <v>0</v>
      </c>
      <c r="K2527" s="164" t="str">
        <f t="shared" si="169"/>
        <v>F</v>
      </c>
      <c r="L2527" s="164">
        <f>IF('Pricing + Order Summary'!$O$13&gt;=5000,14,IF('Pricing + Order Summary'!$O$13&gt;=3500,15,IF('Pricing + Order Summary'!$O$13&gt;=2500,16,IF('Pricing + Order Summary'!$O$13&gt;=1000,23,21))))</f>
        <v>21</v>
      </c>
      <c r="M2527" s="164" t="str">
        <f t="shared" si="170"/>
        <v>SPR2014-5-0</v>
      </c>
    </row>
    <row r="2528" spans="1:13">
      <c r="A2528" s="167">
        <f>'Order Form'!A423</f>
        <v>100309</v>
      </c>
      <c r="B2528" s="167">
        <f>'Order Form'!A423</f>
        <v>100309</v>
      </c>
      <c r="C2528" s="168">
        <f t="shared" si="168"/>
        <v>100309</v>
      </c>
      <c r="D2528" s="164">
        <f>'Order Form'!$N$2</f>
        <v>0</v>
      </c>
      <c r="E2528" s="165">
        <f>'Order Form'!$O$11</f>
        <v>0</v>
      </c>
      <c r="F2528" s="165" t="str">
        <f>IF(ISBLANK('Order Form'!$O$12),"",'Order Form'!$O$12)</f>
        <v/>
      </c>
      <c r="G2528" s="165">
        <f t="shared" ca="1" si="167"/>
        <v>41493</v>
      </c>
      <c r="H2528" s="166">
        <f>'Order Form'!$O$13</f>
        <v>0</v>
      </c>
      <c r="I2528" s="169">
        <f>'Order Form'!F423</f>
        <v>10.5</v>
      </c>
      <c r="J2528" s="164">
        <f>'Order Form'!O423</f>
        <v>0</v>
      </c>
      <c r="K2528" s="164" t="str">
        <f t="shared" si="169"/>
        <v>F</v>
      </c>
      <c r="L2528" s="164">
        <f>IF('Pricing + Order Summary'!$O$13&gt;=5000,14,IF('Pricing + Order Summary'!$O$13&gt;=3500,15,IF('Pricing + Order Summary'!$O$13&gt;=2500,16,IF('Pricing + Order Summary'!$O$13&gt;=1000,23,21))))</f>
        <v>21</v>
      </c>
      <c r="M2528" s="164" t="str">
        <f t="shared" si="170"/>
        <v>SPR2014-5-0</v>
      </c>
    </row>
    <row r="2529" spans="1:13">
      <c r="A2529" s="167">
        <f>'Order Form'!A424</f>
        <v>104854</v>
      </c>
      <c r="B2529" s="167">
        <f>'Order Form'!A424</f>
        <v>104854</v>
      </c>
      <c r="C2529" s="168">
        <f t="shared" si="168"/>
        <v>104854</v>
      </c>
      <c r="D2529" s="164">
        <f>'Order Form'!$N$2</f>
        <v>0</v>
      </c>
      <c r="E2529" s="165">
        <f>'Order Form'!$O$11</f>
        <v>0</v>
      </c>
      <c r="F2529" s="165" t="str">
        <f>IF(ISBLANK('Order Form'!$O$12),"",'Order Form'!$O$12)</f>
        <v/>
      </c>
      <c r="G2529" s="165">
        <f t="shared" ca="1" si="167"/>
        <v>41493</v>
      </c>
      <c r="H2529" s="166">
        <f>'Order Form'!$O$13</f>
        <v>0</v>
      </c>
      <c r="I2529" s="169">
        <f>'Order Form'!F424</f>
        <v>10</v>
      </c>
      <c r="J2529" s="164">
        <f>'Order Form'!O424</f>
        <v>0</v>
      </c>
      <c r="K2529" s="164" t="str">
        <f t="shared" si="169"/>
        <v>F</v>
      </c>
      <c r="L2529" s="164">
        <f>IF('Pricing + Order Summary'!$O$13&gt;=5000,14,IF('Pricing + Order Summary'!$O$13&gt;=3500,15,IF('Pricing + Order Summary'!$O$13&gt;=2500,16,IF('Pricing + Order Summary'!$O$13&gt;=1000,23,21))))</f>
        <v>21</v>
      </c>
      <c r="M2529" s="164" t="str">
        <f t="shared" si="170"/>
        <v>SPR2014-5-0</v>
      </c>
    </row>
    <row r="2530" spans="1:13">
      <c r="A2530" s="167">
        <f>'Order Form'!A425</f>
        <v>104853</v>
      </c>
      <c r="B2530" s="167">
        <f>'Order Form'!A425</f>
        <v>104853</v>
      </c>
      <c r="C2530" s="168">
        <f t="shared" si="168"/>
        <v>104853</v>
      </c>
      <c r="D2530" s="164">
        <f>'Order Form'!$N$2</f>
        <v>0</v>
      </c>
      <c r="E2530" s="165">
        <f>'Order Form'!$O$11</f>
        <v>0</v>
      </c>
      <c r="F2530" s="165" t="str">
        <f>IF(ISBLANK('Order Form'!$O$12),"",'Order Form'!$O$12)</f>
        <v/>
      </c>
      <c r="G2530" s="165">
        <f t="shared" ca="1" si="167"/>
        <v>41493</v>
      </c>
      <c r="H2530" s="166">
        <f>'Order Form'!$O$13</f>
        <v>0</v>
      </c>
      <c r="I2530" s="169">
        <f>'Order Form'!F425</f>
        <v>10</v>
      </c>
      <c r="J2530" s="164">
        <f>'Order Form'!O425</f>
        <v>0</v>
      </c>
      <c r="K2530" s="164" t="str">
        <f t="shared" si="169"/>
        <v>F</v>
      </c>
      <c r="L2530" s="164">
        <f>IF('Pricing + Order Summary'!$O$13&gt;=5000,14,IF('Pricing + Order Summary'!$O$13&gt;=3500,15,IF('Pricing + Order Summary'!$O$13&gt;=2500,16,IF('Pricing + Order Summary'!$O$13&gt;=1000,23,21))))</f>
        <v>21</v>
      </c>
      <c r="M2530" s="164" t="str">
        <f t="shared" si="170"/>
        <v>SPR2014-5-0</v>
      </c>
    </row>
    <row r="2531" spans="1:13">
      <c r="A2531" s="167">
        <f>'Order Form'!A426</f>
        <v>105785</v>
      </c>
      <c r="B2531" s="167">
        <f>'Order Form'!A426</f>
        <v>105785</v>
      </c>
      <c r="C2531" s="168">
        <f t="shared" si="168"/>
        <v>105785</v>
      </c>
      <c r="D2531" s="164">
        <f>'Order Form'!$N$2</f>
        <v>0</v>
      </c>
      <c r="E2531" s="165">
        <f>'Order Form'!$O$11</f>
        <v>0</v>
      </c>
      <c r="F2531" s="165" t="str">
        <f>IF(ISBLANK('Order Form'!$O$12),"",'Order Form'!$O$12)</f>
        <v/>
      </c>
      <c r="G2531" s="165">
        <f t="shared" ca="1" si="167"/>
        <v>41493</v>
      </c>
      <c r="H2531" s="166">
        <f>'Order Form'!$O$13</f>
        <v>0</v>
      </c>
      <c r="I2531" s="169">
        <f>'Order Form'!F426</f>
        <v>10</v>
      </c>
      <c r="J2531" s="164">
        <f>'Order Form'!O426</f>
        <v>0</v>
      </c>
      <c r="K2531" s="164" t="str">
        <f t="shared" si="169"/>
        <v>F</v>
      </c>
      <c r="L2531" s="164">
        <f>IF('Pricing + Order Summary'!$O$13&gt;=5000,14,IF('Pricing + Order Summary'!$O$13&gt;=3500,15,IF('Pricing + Order Summary'!$O$13&gt;=2500,16,IF('Pricing + Order Summary'!$O$13&gt;=1000,23,21))))</f>
        <v>21</v>
      </c>
      <c r="M2531" s="164" t="str">
        <f t="shared" si="170"/>
        <v>SPR2014-5-0</v>
      </c>
    </row>
    <row r="2532" spans="1:13">
      <c r="A2532" s="167">
        <f>'Order Form'!A427</f>
        <v>105761</v>
      </c>
      <c r="B2532" s="167">
        <f>'Order Form'!A427</f>
        <v>105761</v>
      </c>
      <c r="C2532" s="168">
        <f t="shared" si="168"/>
        <v>105761</v>
      </c>
      <c r="D2532" s="164">
        <f>'Order Form'!$N$2</f>
        <v>0</v>
      </c>
      <c r="E2532" s="165">
        <f>'Order Form'!$O$11</f>
        <v>0</v>
      </c>
      <c r="F2532" s="165" t="str">
        <f>IF(ISBLANK('Order Form'!$O$12),"",'Order Form'!$O$12)</f>
        <v/>
      </c>
      <c r="G2532" s="165">
        <f t="shared" ca="1" si="167"/>
        <v>41493</v>
      </c>
      <c r="H2532" s="166">
        <f>'Order Form'!$O$13</f>
        <v>0</v>
      </c>
      <c r="I2532" s="169">
        <f>'Order Form'!F427</f>
        <v>10</v>
      </c>
      <c r="J2532" s="164">
        <f>'Order Form'!O427</f>
        <v>0</v>
      </c>
      <c r="K2532" s="164" t="str">
        <f t="shared" si="169"/>
        <v>F</v>
      </c>
      <c r="L2532" s="164">
        <f>IF('Pricing + Order Summary'!$O$13&gt;=5000,14,IF('Pricing + Order Summary'!$O$13&gt;=3500,15,IF('Pricing + Order Summary'!$O$13&gt;=2500,16,IF('Pricing + Order Summary'!$O$13&gt;=1000,23,21))))</f>
        <v>21</v>
      </c>
      <c r="M2532" s="164" t="str">
        <f t="shared" si="170"/>
        <v>SPR2014-5-0</v>
      </c>
    </row>
    <row r="2533" spans="1:13">
      <c r="A2533" s="167">
        <f>'Order Form'!A428</f>
        <v>104852</v>
      </c>
      <c r="B2533" s="167">
        <f>'Order Form'!A428</f>
        <v>104852</v>
      </c>
      <c r="C2533" s="168">
        <f t="shared" si="168"/>
        <v>104852</v>
      </c>
      <c r="D2533" s="164">
        <f>'Order Form'!$N$2</f>
        <v>0</v>
      </c>
      <c r="E2533" s="165">
        <f>'Order Form'!$O$11</f>
        <v>0</v>
      </c>
      <c r="F2533" s="165" t="str">
        <f>IF(ISBLANK('Order Form'!$O$12),"",'Order Form'!$O$12)</f>
        <v/>
      </c>
      <c r="G2533" s="165">
        <f t="shared" ca="1" si="167"/>
        <v>41493</v>
      </c>
      <c r="H2533" s="166">
        <f>'Order Form'!$O$13</f>
        <v>0</v>
      </c>
      <c r="I2533" s="169">
        <f>'Order Form'!F428</f>
        <v>10</v>
      </c>
      <c r="J2533" s="164">
        <f>'Order Form'!O428</f>
        <v>0</v>
      </c>
      <c r="K2533" s="164" t="str">
        <f t="shared" si="169"/>
        <v>F</v>
      </c>
      <c r="L2533" s="164">
        <f>IF('Pricing + Order Summary'!$O$13&gt;=5000,14,IF('Pricing + Order Summary'!$O$13&gt;=3500,15,IF('Pricing + Order Summary'!$O$13&gt;=2500,16,IF('Pricing + Order Summary'!$O$13&gt;=1000,23,21))))</f>
        <v>21</v>
      </c>
      <c r="M2533" s="164" t="str">
        <f t="shared" si="170"/>
        <v>SPR2014-5-0</v>
      </c>
    </row>
    <row r="2534" spans="1:13">
      <c r="A2534" s="167">
        <f>'Order Form'!A429</f>
        <v>104850</v>
      </c>
      <c r="B2534" s="167">
        <f>'Order Form'!A429</f>
        <v>104850</v>
      </c>
      <c r="C2534" s="168">
        <f t="shared" si="168"/>
        <v>104850</v>
      </c>
      <c r="D2534" s="164">
        <f>'Order Form'!$N$2</f>
        <v>0</v>
      </c>
      <c r="E2534" s="165">
        <f>'Order Form'!$O$11</f>
        <v>0</v>
      </c>
      <c r="F2534" s="165" t="str">
        <f>IF(ISBLANK('Order Form'!$O$12),"",'Order Form'!$O$12)</f>
        <v/>
      </c>
      <c r="G2534" s="165">
        <f t="shared" ca="1" si="167"/>
        <v>41493</v>
      </c>
      <c r="H2534" s="166">
        <f>'Order Form'!$O$13</f>
        <v>0</v>
      </c>
      <c r="I2534" s="169">
        <f>'Order Form'!F429</f>
        <v>10</v>
      </c>
      <c r="J2534" s="164">
        <f>'Order Form'!O429</f>
        <v>0</v>
      </c>
      <c r="K2534" s="164" t="str">
        <f t="shared" si="169"/>
        <v>F</v>
      </c>
      <c r="L2534" s="164">
        <f>IF('Pricing + Order Summary'!$O$13&gt;=5000,14,IF('Pricing + Order Summary'!$O$13&gt;=3500,15,IF('Pricing + Order Summary'!$O$13&gt;=2500,16,IF('Pricing + Order Summary'!$O$13&gt;=1000,23,21))))</f>
        <v>21</v>
      </c>
      <c r="M2534" s="164" t="str">
        <f t="shared" si="170"/>
        <v>SPR2014-5-0</v>
      </c>
    </row>
    <row r="2535" spans="1:13">
      <c r="A2535" s="167">
        <f>'Order Form'!A430</f>
        <v>105762</v>
      </c>
      <c r="B2535" s="167">
        <f>'Order Form'!A430</f>
        <v>105762</v>
      </c>
      <c r="C2535" s="168">
        <f t="shared" si="168"/>
        <v>105762</v>
      </c>
      <c r="D2535" s="164">
        <f>'Order Form'!$N$2</f>
        <v>0</v>
      </c>
      <c r="E2535" s="165">
        <f>'Order Form'!$O$11</f>
        <v>0</v>
      </c>
      <c r="F2535" s="165" t="str">
        <f>IF(ISBLANK('Order Form'!$O$12),"",'Order Form'!$O$12)</f>
        <v/>
      </c>
      <c r="G2535" s="165">
        <f t="shared" ca="1" si="167"/>
        <v>41493</v>
      </c>
      <c r="H2535" s="166">
        <f>'Order Form'!$O$13</f>
        <v>0</v>
      </c>
      <c r="I2535" s="169">
        <f>'Order Form'!F430</f>
        <v>10</v>
      </c>
      <c r="J2535" s="164">
        <f>'Order Form'!O430</f>
        <v>0</v>
      </c>
      <c r="K2535" s="164" t="str">
        <f t="shared" si="169"/>
        <v>F</v>
      </c>
      <c r="L2535" s="164">
        <f>IF('Pricing + Order Summary'!$O$13&gt;=5000,14,IF('Pricing + Order Summary'!$O$13&gt;=3500,15,IF('Pricing + Order Summary'!$O$13&gt;=2500,16,IF('Pricing + Order Summary'!$O$13&gt;=1000,23,21))))</f>
        <v>21</v>
      </c>
      <c r="M2535" s="164" t="str">
        <f t="shared" si="170"/>
        <v>SPR2014-5-0</v>
      </c>
    </row>
    <row r="2536" spans="1:13">
      <c r="A2536" s="167">
        <f>'Order Form'!A431</f>
        <v>100465</v>
      </c>
      <c r="B2536" s="167">
        <f>'Order Form'!A431</f>
        <v>100465</v>
      </c>
      <c r="C2536" s="168">
        <f t="shared" si="168"/>
        <v>100465</v>
      </c>
      <c r="D2536" s="164">
        <f>'Order Form'!$N$2</f>
        <v>0</v>
      </c>
      <c r="E2536" s="165">
        <f>'Order Form'!$O$11</f>
        <v>0</v>
      </c>
      <c r="F2536" s="165" t="str">
        <f>IF(ISBLANK('Order Form'!$O$12),"",'Order Form'!$O$12)</f>
        <v/>
      </c>
      <c r="G2536" s="165">
        <f t="shared" ca="1" si="167"/>
        <v>41493</v>
      </c>
      <c r="H2536" s="166">
        <f>'Order Form'!$O$13</f>
        <v>0</v>
      </c>
      <c r="I2536" s="169">
        <f>'Order Form'!F431</f>
        <v>10</v>
      </c>
      <c r="J2536" s="164">
        <f>'Order Form'!O431</f>
        <v>0</v>
      </c>
      <c r="K2536" s="164" t="str">
        <f t="shared" si="169"/>
        <v>F</v>
      </c>
      <c r="L2536" s="164">
        <f>IF('Pricing + Order Summary'!$O$13&gt;=5000,14,IF('Pricing + Order Summary'!$O$13&gt;=3500,15,IF('Pricing + Order Summary'!$O$13&gt;=2500,16,IF('Pricing + Order Summary'!$O$13&gt;=1000,23,21))))</f>
        <v>21</v>
      </c>
      <c r="M2536" s="164" t="str">
        <f t="shared" si="170"/>
        <v>SPR2014-5-0</v>
      </c>
    </row>
    <row r="2537" spans="1:13">
      <c r="A2537" s="167">
        <f>'Order Form'!A432</f>
        <v>105786</v>
      </c>
      <c r="B2537" s="167">
        <f>'Order Form'!A432</f>
        <v>105786</v>
      </c>
      <c r="C2537" s="168">
        <f t="shared" si="168"/>
        <v>105786</v>
      </c>
      <c r="D2537" s="164">
        <f>'Order Form'!$N$2</f>
        <v>0</v>
      </c>
      <c r="E2537" s="165">
        <f>'Order Form'!$O$11</f>
        <v>0</v>
      </c>
      <c r="F2537" s="165" t="str">
        <f>IF(ISBLANK('Order Form'!$O$12),"",'Order Form'!$O$12)</f>
        <v/>
      </c>
      <c r="G2537" s="165">
        <f t="shared" ca="1" si="167"/>
        <v>41493</v>
      </c>
      <c r="H2537" s="166">
        <f>'Order Form'!$O$13</f>
        <v>0</v>
      </c>
      <c r="I2537" s="169">
        <f>'Order Form'!F432</f>
        <v>12.5</v>
      </c>
      <c r="J2537" s="164">
        <f>'Order Form'!O432</f>
        <v>0</v>
      </c>
      <c r="K2537" s="164" t="str">
        <f t="shared" si="169"/>
        <v>F</v>
      </c>
      <c r="L2537" s="164">
        <f>IF('Pricing + Order Summary'!$O$13&gt;=5000,14,IF('Pricing + Order Summary'!$O$13&gt;=3500,15,IF('Pricing + Order Summary'!$O$13&gt;=2500,16,IF('Pricing + Order Summary'!$O$13&gt;=1000,23,21))))</f>
        <v>21</v>
      </c>
      <c r="M2537" s="164" t="str">
        <f t="shared" si="170"/>
        <v>SPR2014-5-0</v>
      </c>
    </row>
    <row r="2538" spans="1:13">
      <c r="A2538" s="167">
        <f>'Order Form'!A433</f>
        <v>104882</v>
      </c>
      <c r="B2538" s="167">
        <f>'Order Form'!A433</f>
        <v>104882</v>
      </c>
      <c r="C2538" s="168">
        <f t="shared" si="168"/>
        <v>104882</v>
      </c>
      <c r="D2538" s="164">
        <f>'Order Form'!$N$2</f>
        <v>0</v>
      </c>
      <c r="E2538" s="165">
        <f>'Order Form'!$O$11</f>
        <v>0</v>
      </c>
      <c r="F2538" s="165" t="str">
        <f>IF(ISBLANK('Order Form'!$O$12),"",'Order Form'!$O$12)</f>
        <v/>
      </c>
      <c r="G2538" s="165">
        <f t="shared" ca="1" si="167"/>
        <v>41493</v>
      </c>
      <c r="H2538" s="166">
        <f>'Order Form'!$O$13</f>
        <v>0</v>
      </c>
      <c r="I2538" s="169">
        <f>'Order Form'!F433</f>
        <v>12.5</v>
      </c>
      <c r="J2538" s="164">
        <f>'Order Form'!O433</f>
        <v>0</v>
      </c>
      <c r="K2538" s="164" t="str">
        <f t="shared" si="169"/>
        <v>F</v>
      </c>
      <c r="L2538" s="164">
        <f>IF('Pricing + Order Summary'!$O$13&gt;=5000,14,IF('Pricing + Order Summary'!$O$13&gt;=3500,15,IF('Pricing + Order Summary'!$O$13&gt;=2500,16,IF('Pricing + Order Summary'!$O$13&gt;=1000,23,21))))</f>
        <v>21</v>
      </c>
      <c r="M2538" s="164" t="str">
        <f t="shared" si="170"/>
        <v>SPR2014-5-0</v>
      </c>
    </row>
    <row r="2539" spans="1:13">
      <c r="A2539" s="167">
        <f>'Order Form'!A434</f>
        <v>104881</v>
      </c>
      <c r="B2539" s="167">
        <f>'Order Form'!A434</f>
        <v>104881</v>
      </c>
      <c r="C2539" s="168">
        <f t="shared" si="168"/>
        <v>104881</v>
      </c>
      <c r="D2539" s="164">
        <f>'Order Form'!$N$2</f>
        <v>0</v>
      </c>
      <c r="E2539" s="165">
        <f>'Order Form'!$O$11</f>
        <v>0</v>
      </c>
      <c r="F2539" s="165" t="str">
        <f>IF(ISBLANK('Order Form'!$O$12),"",'Order Form'!$O$12)</f>
        <v/>
      </c>
      <c r="G2539" s="165">
        <f t="shared" ca="1" si="167"/>
        <v>41493</v>
      </c>
      <c r="H2539" s="166">
        <f>'Order Form'!$O$13</f>
        <v>0</v>
      </c>
      <c r="I2539" s="169">
        <f>'Order Form'!F434</f>
        <v>12.5</v>
      </c>
      <c r="J2539" s="164">
        <f>'Order Form'!O434</f>
        <v>0</v>
      </c>
      <c r="K2539" s="164" t="str">
        <f t="shared" si="169"/>
        <v>F</v>
      </c>
      <c r="L2539" s="164">
        <f>IF('Pricing + Order Summary'!$O$13&gt;=5000,14,IF('Pricing + Order Summary'!$O$13&gt;=3500,15,IF('Pricing + Order Summary'!$O$13&gt;=2500,16,IF('Pricing + Order Summary'!$O$13&gt;=1000,23,21))))</f>
        <v>21</v>
      </c>
      <c r="M2539" s="164" t="str">
        <f t="shared" si="170"/>
        <v>SPR2014-5-0</v>
      </c>
    </row>
    <row r="2540" spans="1:13">
      <c r="A2540" s="167">
        <f>'Order Form'!A435</f>
        <v>105763</v>
      </c>
      <c r="B2540" s="167">
        <f>'Order Form'!A435</f>
        <v>105763</v>
      </c>
      <c r="C2540" s="168">
        <f t="shared" si="168"/>
        <v>105763</v>
      </c>
      <c r="D2540" s="164">
        <f>'Order Form'!$N$2</f>
        <v>0</v>
      </c>
      <c r="E2540" s="165">
        <f>'Order Form'!$O$11</f>
        <v>0</v>
      </c>
      <c r="F2540" s="165" t="str">
        <f>IF(ISBLANK('Order Form'!$O$12),"",'Order Form'!$O$12)</f>
        <v/>
      </c>
      <c r="G2540" s="165">
        <f t="shared" ca="1" si="167"/>
        <v>41493</v>
      </c>
      <c r="H2540" s="166">
        <f>'Order Form'!$O$13</f>
        <v>0</v>
      </c>
      <c r="I2540" s="169">
        <f>'Order Form'!F435</f>
        <v>12.5</v>
      </c>
      <c r="J2540" s="164">
        <f>'Order Form'!O435</f>
        <v>0</v>
      </c>
      <c r="K2540" s="164" t="str">
        <f t="shared" si="169"/>
        <v>F</v>
      </c>
      <c r="L2540" s="164">
        <f>IF('Pricing + Order Summary'!$O$13&gt;=5000,14,IF('Pricing + Order Summary'!$O$13&gt;=3500,15,IF('Pricing + Order Summary'!$O$13&gt;=2500,16,IF('Pricing + Order Summary'!$O$13&gt;=1000,23,21))))</f>
        <v>21</v>
      </c>
      <c r="M2540" s="164" t="str">
        <f t="shared" si="170"/>
        <v>SPR2014-5-0</v>
      </c>
    </row>
    <row r="2541" spans="1:13">
      <c r="A2541" s="167">
        <f>'Order Form'!A436</f>
        <v>104883</v>
      </c>
      <c r="B2541" s="167">
        <f>'Order Form'!A436</f>
        <v>104883</v>
      </c>
      <c r="C2541" s="168">
        <f t="shared" si="168"/>
        <v>104883</v>
      </c>
      <c r="D2541" s="164">
        <f>'Order Form'!$N$2</f>
        <v>0</v>
      </c>
      <c r="E2541" s="165">
        <f>'Order Form'!$O$11</f>
        <v>0</v>
      </c>
      <c r="F2541" s="165" t="str">
        <f>IF(ISBLANK('Order Form'!$O$12),"",'Order Form'!$O$12)</f>
        <v/>
      </c>
      <c r="G2541" s="165">
        <f t="shared" ca="1" si="167"/>
        <v>41493</v>
      </c>
      <c r="H2541" s="166">
        <f>'Order Form'!$O$13</f>
        <v>0</v>
      </c>
      <c r="I2541" s="169">
        <f>'Order Form'!F436</f>
        <v>12.5</v>
      </c>
      <c r="J2541" s="164">
        <f>'Order Form'!O436</f>
        <v>0</v>
      </c>
      <c r="K2541" s="164" t="str">
        <f t="shared" si="169"/>
        <v>F</v>
      </c>
      <c r="L2541" s="164">
        <f>IF('Pricing + Order Summary'!$O$13&gt;=5000,14,IF('Pricing + Order Summary'!$O$13&gt;=3500,15,IF('Pricing + Order Summary'!$O$13&gt;=2500,16,IF('Pricing + Order Summary'!$O$13&gt;=1000,23,21))))</f>
        <v>21</v>
      </c>
      <c r="M2541" s="164" t="str">
        <f t="shared" si="170"/>
        <v>SPR2014-5-0</v>
      </c>
    </row>
    <row r="2542" spans="1:13">
      <c r="A2542" s="167">
        <f>'Order Form'!A437</f>
        <v>105764</v>
      </c>
      <c r="B2542" s="167">
        <f>'Order Form'!A437</f>
        <v>105764</v>
      </c>
      <c r="C2542" s="168">
        <f t="shared" si="168"/>
        <v>105764</v>
      </c>
      <c r="D2542" s="164">
        <f>'Order Form'!$N$2</f>
        <v>0</v>
      </c>
      <c r="E2542" s="165">
        <f>'Order Form'!$O$11</f>
        <v>0</v>
      </c>
      <c r="F2542" s="165" t="str">
        <f>IF(ISBLANK('Order Form'!$O$12),"",'Order Form'!$O$12)</f>
        <v/>
      </c>
      <c r="G2542" s="165">
        <f t="shared" ca="1" si="167"/>
        <v>41493</v>
      </c>
      <c r="H2542" s="166">
        <f>'Order Form'!$O$13</f>
        <v>0</v>
      </c>
      <c r="I2542" s="169">
        <f>'Order Form'!F437</f>
        <v>12.5</v>
      </c>
      <c r="J2542" s="164">
        <f>'Order Form'!O437</f>
        <v>0</v>
      </c>
      <c r="K2542" s="164" t="str">
        <f t="shared" si="169"/>
        <v>F</v>
      </c>
      <c r="L2542" s="164">
        <f>IF('Pricing + Order Summary'!$O$13&gt;=5000,14,IF('Pricing + Order Summary'!$O$13&gt;=3500,15,IF('Pricing + Order Summary'!$O$13&gt;=2500,16,IF('Pricing + Order Summary'!$O$13&gt;=1000,23,21))))</f>
        <v>21</v>
      </c>
      <c r="M2542" s="164" t="str">
        <f t="shared" si="170"/>
        <v>SPR2014-5-0</v>
      </c>
    </row>
    <row r="2543" spans="1:13">
      <c r="A2543" s="167">
        <f>'Order Form'!A438</f>
        <v>100204</v>
      </c>
      <c r="B2543" s="167">
        <f>'Order Form'!A438</f>
        <v>100204</v>
      </c>
      <c r="C2543" s="168">
        <f t="shared" si="168"/>
        <v>100204</v>
      </c>
      <c r="D2543" s="164">
        <f>'Order Form'!$N$2</f>
        <v>0</v>
      </c>
      <c r="E2543" s="165">
        <f>'Order Form'!$O$11</f>
        <v>0</v>
      </c>
      <c r="F2543" s="165" t="str">
        <f>IF(ISBLANK('Order Form'!$O$12),"",'Order Form'!$O$12)</f>
        <v/>
      </c>
      <c r="G2543" s="165">
        <f t="shared" ca="1" si="167"/>
        <v>41493</v>
      </c>
      <c r="H2543" s="166">
        <f>'Order Form'!$O$13</f>
        <v>0</v>
      </c>
      <c r="I2543" s="169">
        <f>'Order Form'!F438</f>
        <v>14.5</v>
      </c>
      <c r="J2543" s="164">
        <f>'Order Form'!O438</f>
        <v>0</v>
      </c>
      <c r="K2543" s="164" t="str">
        <f t="shared" si="169"/>
        <v>F</v>
      </c>
      <c r="L2543" s="164">
        <f>IF('Pricing + Order Summary'!$O$13&gt;=5000,14,IF('Pricing + Order Summary'!$O$13&gt;=3500,15,IF('Pricing + Order Summary'!$O$13&gt;=2500,16,IF('Pricing + Order Summary'!$O$13&gt;=1000,23,21))))</f>
        <v>21</v>
      </c>
      <c r="M2543" s="164" t="str">
        <f t="shared" si="170"/>
        <v>SPR2014-5-0</v>
      </c>
    </row>
    <row r="2544" spans="1:13">
      <c r="A2544" s="167">
        <f>'Order Form'!A439</f>
        <v>100202</v>
      </c>
      <c r="B2544" s="167">
        <f>'Order Form'!A439</f>
        <v>100202</v>
      </c>
      <c r="C2544" s="168">
        <f t="shared" si="168"/>
        <v>100202</v>
      </c>
      <c r="D2544" s="164">
        <f>'Order Form'!$N$2</f>
        <v>0</v>
      </c>
      <c r="E2544" s="165">
        <f>'Order Form'!$O$11</f>
        <v>0</v>
      </c>
      <c r="F2544" s="165" t="str">
        <f>IF(ISBLANK('Order Form'!$O$12),"",'Order Form'!$O$12)</f>
        <v/>
      </c>
      <c r="G2544" s="165">
        <f t="shared" ca="1" si="167"/>
        <v>41493</v>
      </c>
      <c r="H2544" s="166">
        <f>'Order Form'!$O$13</f>
        <v>0</v>
      </c>
      <c r="I2544" s="169">
        <f>'Order Form'!F439</f>
        <v>14.5</v>
      </c>
      <c r="J2544" s="164">
        <f>'Order Form'!O439</f>
        <v>0</v>
      </c>
      <c r="K2544" s="164" t="str">
        <f t="shared" si="169"/>
        <v>F</v>
      </c>
      <c r="L2544" s="164">
        <f>IF('Pricing + Order Summary'!$O$13&gt;=5000,14,IF('Pricing + Order Summary'!$O$13&gt;=3500,15,IF('Pricing + Order Summary'!$O$13&gt;=2500,16,IF('Pricing + Order Summary'!$O$13&gt;=1000,23,21))))</f>
        <v>21</v>
      </c>
      <c r="M2544" s="164" t="str">
        <f t="shared" si="170"/>
        <v>SPR2014-5-0</v>
      </c>
    </row>
    <row r="2545" spans="1:13">
      <c r="A2545" s="167">
        <f>'Order Form'!A440</f>
        <v>100203</v>
      </c>
      <c r="B2545" s="167">
        <f>'Order Form'!A440</f>
        <v>100203</v>
      </c>
      <c r="C2545" s="168">
        <f t="shared" si="168"/>
        <v>100203</v>
      </c>
      <c r="D2545" s="164">
        <f>'Order Form'!$N$2</f>
        <v>0</v>
      </c>
      <c r="E2545" s="165">
        <f>'Order Form'!$O$11</f>
        <v>0</v>
      </c>
      <c r="F2545" s="165" t="str">
        <f>IF(ISBLANK('Order Form'!$O$12),"",'Order Form'!$O$12)</f>
        <v/>
      </c>
      <c r="G2545" s="165">
        <f t="shared" ca="1" si="167"/>
        <v>41493</v>
      </c>
      <c r="H2545" s="166">
        <f>'Order Form'!$O$13</f>
        <v>0</v>
      </c>
      <c r="I2545" s="169">
        <f>'Order Form'!F440</f>
        <v>14.5</v>
      </c>
      <c r="J2545" s="164">
        <f>'Order Form'!O440</f>
        <v>0</v>
      </c>
      <c r="K2545" s="164" t="str">
        <f t="shared" si="169"/>
        <v>F</v>
      </c>
      <c r="L2545" s="164">
        <f>IF('Pricing + Order Summary'!$O$13&gt;=5000,14,IF('Pricing + Order Summary'!$O$13&gt;=3500,15,IF('Pricing + Order Summary'!$O$13&gt;=2500,16,IF('Pricing + Order Summary'!$O$13&gt;=1000,23,21))))</f>
        <v>21</v>
      </c>
      <c r="M2545" s="164" t="str">
        <f t="shared" si="170"/>
        <v>SPR2014-5-0</v>
      </c>
    </row>
    <row r="2546" spans="1:13">
      <c r="A2546" s="167">
        <f>'Order Form'!A441</f>
        <v>100635</v>
      </c>
      <c r="B2546" s="167">
        <f>'Order Form'!A441</f>
        <v>100635</v>
      </c>
      <c r="C2546" s="168">
        <f t="shared" si="168"/>
        <v>100635</v>
      </c>
      <c r="D2546" s="164">
        <f>'Order Form'!$N$2</f>
        <v>0</v>
      </c>
      <c r="E2546" s="165">
        <f>'Order Form'!$O$11</f>
        <v>0</v>
      </c>
      <c r="F2546" s="165" t="str">
        <f>IF(ISBLANK('Order Form'!$O$12),"",'Order Form'!$O$12)</f>
        <v/>
      </c>
      <c r="G2546" s="165">
        <f t="shared" ca="1" si="167"/>
        <v>41493</v>
      </c>
      <c r="H2546" s="166">
        <f>'Order Form'!$O$13</f>
        <v>0</v>
      </c>
      <c r="I2546" s="169">
        <f>'Order Form'!F441</f>
        <v>14.5</v>
      </c>
      <c r="J2546" s="164">
        <f>'Order Form'!O441</f>
        <v>0</v>
      </c>
      <c r="K2546" s="164" t="str">
        <f t="shared" si="169"/>
        <v>F</v>
      </c>
      <c r="L2546" s="164">
        <f>IF('Pricing + Order Summary'!$O$13&gt;=5000,14,IF('Pricing + Order Summary'!$O$13&gt;=3500,15,IF('Pricing + Order Summary'!$O$13&gt;=2500,16,IF('Pricing + Order Summary'!$O$13&gt;=1000,23,21))))</f>
        <v>21</v>
      </c>
      <c r="M2546" s="164" t="str">
        <f t="shared" si="170"/>
        <v>SPR2014-5-0</v>
      </c>
    </row>
    <row r="2547" spans="1:13">
      <c r="A2547" s="167">
        <f>'Order Form'!A442</f>
        <v>104771</v>
      </c>
      <c r="B2547" s="167">
        <f>'Order Form'!A442</f>
        <v>104771</v>
      </c>
      <c r="C2547" s="168">
        <f t="shared" si="168"/>
        <v>104771</v>
      </c>
      <c r="D2547" s="164">
        <f>'Order Form'!$N$2</f>
        <v>0</v>
      </c>
      <c r="E2547" s="165">
        <f>'Order Form'!$O$11</f>
        <v>0</v>
      </c>
      <c r="F2547" s="165" t="str">
        <f>IF(ISBLANK('Order Form'!$O$12),"",'Order Form'!$O$12)</f>
        <v/>
      </c>
      <c r="G2547" s="165">
        <f t="shared" ca="1" si="167"/>
        <v>41493</v>
      </c>
      <c r="H2547" s="166">
        <f>'Order Form'!$O$13</f>
        <v>0</v>
      </c>
      <c r="I2547" s="169">
        <f>'Order Form'!F442</f>
        <v>14.5</v>
      </c>
      <c r="J2547" s="164">
        <f>'Order Form'!O442</f>
        <v>0</v>
      </c>
      <c r="K2547" s="164" t="str">
        <f t="shared" si="169"/>
        <v>F</v>
      </c>
      <c r="L2547" s="164">
        <f>IF('Pricing + Order Summary'!$O$13&gt;=5000,14,IF('Pricing + Order Summary'!$O$13&gt;=3500,15,IF('Pricing + Order Summary'!$O$13&gt;=2500,16,IF('Pricing + Order Summary'!$O$13&gt;=1000,23,21))))</f>
        <v>21</v>
      </c>
      <c r="M2547" s="164" t="str">
        <f t="shared" si="170"/>
        <v>SPR2014-5-0</v>
      </c>
    </row>
    <row r="2548" spans="1:13">
      <c r="A2548" s="167">
        <f>'Order Form'!A443</f>
        <v>100205</v>
      </c>
      <c r="B2548" s="167">
        <f>'Order Form'!A443</f>
        <v>100205</v>
      </c>
      <c r="C2548" s="168">
        <f t="shared" si="168"/>
        <v>100205</v>
      </c>
      <c r="D2548" s="164">
        <f>'Order Form'!$N$2</f>
        <v>0</v>
      </c>
      <c r="E2548" s="165">
        <f>'Order Form'!$O$11</f>
        <v>0</v>
      </c>
      <c r="F2548" s="165" t="str">
        <f>IF(ISBLANK('Order Form'!$O$12),"",'Order Form'!$O$12)</f>
        <v/>
      </c>
      <c r="G2548" s="165">
        <f t="shared" ca="1" si="167"/>
        <v>41493</v>
      </c>
      <c r="H2548" s="166">
        <f>'Order Form'!$O$13</f>
        <v>0</v>
      </c>
      <c r="I2548" s="169">
        <f>'Order Form'!F443</f>
        <v>14.5</v>
      </c>
      <c r="J2548" s="164">
        <f>'Order Form'!O443</f>
        <v>0</v>
      </c>
      <c r="K2548" s="164" t="str">
        <f t="shared" si="169"/>
        <v>F</v>
      </c>
      <c r="L2548" s="164">
        <f>IF('Pricing + Order Summary'!$O$13&gt;=5000,14,IF('Pricing + Order Summary'!$O$13&gt;=3500,15,IF('Pricing + Order Summary'!$O$13&gt;=2500,16,IF('Pricing + Order Summary'!$O$13&gt;=1000,23,21))))</f>
        <v>21</v>
      </c>
      <c r="M2548" s="164" t="str">
        <f t="shared" si="170"/>
        <v>SPR2014-5-0</v>
      </c>
    </row>
    <row r="2549" spans="1:13">
      <c r="A2549" s="167">
        <f>'Order Form'!A444</f>
        <v>100636</v>
      </c>
      <c r="B2549" s="167">
        <f>'Order Form'!A444</f>
        <v>100636</v>
      </c>
      <c r="C2549" s="168">
        <f t="shared" si="168"/>
        <v>100636</v>
      </c>
      <c r="D2549" s="164">
        <f>'Order Form'!$N$2</f>
        <v>0</v>
      </c>
      <c r="E2549" s="165">
        <f>'Order Form'!$O$11</f>
        <v>0</v>
      </c>
      <c r="F2549" s="165" t="str">
        <f>IF(ISBLANK('Order Form'!$O$12),"",'Order Form'!$O$12)</f>
        <v/>
      </c>
      <c r="G2549" s="165">
        <f t="shared" ca="1" si="167"/>
        <v>41493</v>
      </c>
      <c r="H2549" s="166">
        <f>'Order Form'!$O$13</f>
        <v>0</v>
      </c>
      <c r="I2549" s="169">
        <f>'Order Form'!F444</f>
        <v>14.5</v>
      </c>
      <c r="J2549" s="164">
        <f>'Order Form'!O444</f>
        <v>0</v>
      </c>
      <c r="K2549" s="164" t="str">
        <f t="shared" si="169"/>
        <v>F</v>
      </c>
      <c r="L2549" s="164">
        <f>IF('Pricing + Order Summary'!$O$13&gt;=5000,14,IF('Pricing + Order Summary'!$O$13&gt;=3500,15,IF('Pricing + Order Summary'!$O$13&gt;=2500,16,IF('Pricing + Order Summary'!$O$13&gt;=1000,23,21))))</f>
        <v>21</v>
      </c>
      <c r="M2549" s="164" t="str">
        <f t="shared" si="170"/>
        <v>SPR2014-5-0</v>
      </c>
    </row>
    <row r="2550" spans="1:13">
      <c r="A2550" s="167">
        <f>'Order Form'!A445</f>
        <v>100637</v>
      </c>
      <c r="B2550" s="167">
        <f>'Order Form'!A445</f>
        <v>100637</v>
      </c>
      <c r="C2550" s="168">
        <f t="shared" si="168"/>
        <v>100637</v>
      </c>
      <c r="D2550" s="164">
        <f>'Order Form'!$N$2</f>
        <v>0</v>
      </c>
      <c r="E2550" s="165">
        <f>'Order Form'!$O$11</f>
        <v>0</v>
      </c>
      <c r="F2550" s="165" t="str">
        <f>IF(ISBLANK('Order Form'!$O$12),"",'Order Form'!$O$12)</f>
        <v/>
      </c>
      <c r="G2550" s="165">
        <f t="shared" ca="1" si="167"/>
        <v>41493</v>
      </c>
      <c r="H2550" s="166">
        <f>'Order Form'!$O$13</f>
        <v>0</v>
      </c>
      <c r="I2550" s="169">
        <f>'Order Form'!F445</f>
        <v>14.5</v>
      </c>
      <c r="J2550" s="164">
        <f>'Order Form'!O445</f>
        <v>0</v>
      </c>
      <c r="K2550" s="164" t="str">
        <f t="shared" si="169"/>
        <v>F</v>
      </c>
      <c r="L2550" s="164">
        <f>IF('Pricing + Order Summary'!$O$13&gt;=5000,14,IF('Pricing + Order Summary'!$O$13&gt;=3500,15,IF('Pricing + Order Summary'!$O$13&gt;=2500,16,IF('Pricing + Order Summary'!$O$13&gt;=1000,23,21))))</f>
        <v>21</v>
      </c>
      <c r="M2550" s="164" t="str">
        <f t="shared" si="170"/>
        <v>SPR2014-5-0</v>
      </c>
    </row>
    <row r="2551" spans="1:13">
      <c r="A2551" s="167">
        <f>'Order Form'!A446</f>
        <v>104731</v>
      </c>
      <c r="B2551" s="167">
        <f>'Order Form'!A446</f>
        <v>104731</v>
      </c>
      <c r="C2551" s="168">
        <f t="shared" si="168"/>
        <v>104731</v>
      </c>
      <c r="D2551" s="164">
        <f>'Order Form'!$N$2</f>
        <v>0</v>
      </c>
      <c r="E2551" s="165">
        <f>'Order Form'!$O$11</f>
        <v>0</v>
      </c>
      <c r="F2551" s="165" t="str">
        <f>IF(ISBLANK('Order Form'!$O$12),"",'Order Form'!$O$12)</f>
        <v/>
      </c>
      <c r="G2551" s="165">
        <f t="shared" ca="1" si="167"/>
        <v>41493</v>
      </c>
      <c r="H2551" s="166">
        <f>'Order Form'!$O$13</f>
        <v>0</v>
      </c>
      <c r="I2551" s="169">
        <f>'Order Form'!F446</f>
        <v>16</v>
      </c>
      <c r="J2551" s="164">
        <f>'Order Form'!O446</f>
        <v>0</v>
      </c>
      <c r="K2551" s="164" t="str">
        <f t="shared" si="169"/>
        <v>F</v>
      </c>
      <c r="L2551" s="164">
        <f>IF('Pricing + Order Summary'!$O$13&gt;=5000,14,IF('Pricing + Order Summary'!$O$13&gt;=3500,15,IF('Pricing + Order Summary'!$O$13&gt;=2500,16,IF('Pricing + Order Summary'!$O$13&gt;=1000,23,21))))</f>
        <v>21</v>
      </c>
      <c r="M2551" s="164" t="str">
        <f t="shared" si="170"/>
        <v>SPR2014-5-0</v>
      </c>
    </row>
    <row r="2552" spans="1:13">
      <c r="A2552" s="167">
        <f>'Order Form'!A447</f>
        <v>104728</v>
      </c>
      <c r="B2552" s="167">
        <f>'Order Form'!A447</f>
        <v>104728</v>
      </c>
      <c r="C2552" s="168">
        <f t="shared" si="168"/>
        <v>104728</v>
      </c>
      <c r="D2552" s="164">
        <f>'Order Form'!$N$2</f>
        <v>0</v>
      </c>
      <c r="E2552" s="165">
        <f>'Order Form'!$O$11</f>
        <v>0</v>
      </c>
      <c r="F2552" s="165" t="str">
        <f>IF(ISBLANK('Order Form'!$O$12),"",'Order Form'!$O$12)</f>
        <v/>
      </c>
      <c r="G2552" s="165">
        <f t="shared" ca="1" si="167"/>
        <v>41493</v>
      </c>
      <c r="H2552" s="166">
        <f>'Order Form'!$O$13</f>
        <v>0</v>
      </c>
      <c r="I2552" s="169">
        <f>'Order Form'!F447</f>
        <v>16</v>
      </c>
      <c r="J2552" s="164">
        <f>'Order Form'!O447</f>
        <v>0</v>
      </c>
      <c r="K2552" s="164" t="str">
        <f t="shared" si="169"/>
        <v>F</v>
      </c>
      <c r="L2552" s="164">
        <f>IF('Pricing + Order Summary'!$O$13&gt;=5000,14,IF('Pricing + Order Summary'!$O$13&gt;=3500,15,IF('Pricing + Order Summary'!$O$13&gt;=2500,16,IF('Pricing + Order Summary'!$O$13&gt;=1000,23,21))))</f>
        <v>21</v>
      </c>
      <c r="M2552" s="164" t="str">
        <f t="shared" si="170"/>
        <v>SPR2014-5-0</v>
      </c>
    </row>
    <row r="2553" spans="1:13">
      <c r="A2553" s="167">
        <f>'Order Form'!A448</f>
        <v>104730</v>
      </c>
      <c r="B2553" s="167">
        <f>'Order Form'!A448</f>
        <v>104730</v>
      </c>
      <c r="C2553" s="168">
        <f t="shared" si="168"/>
        <v>104730</v>
      </c>
      <c r="D2553" s="164">
        <f>'Order Form'!$N$2</f>
        <v>0</v>
      </c>
      <c r="E2553" s="165">
        <f>'Order Form'!$O$11</f>
        <v>0</v>
      </c>
      <c r="F2553" s="165" t="str">
        <f>IF(ISBLANK('Order Form'!$O$12),"",'Order Form'!$O$12)</f>
        <v/>
      </c>
      <c r="G2553" s="165">
        <f t="shared" ca="1" si="167"/>
        <v>41493</v>
      </c>
      <c r="H2553" s="166">
        <f>'Order Form'!$O$13</f>
        <v>0</v>
      </c>
      <c r="I2553" s="169">
        <f>'Order Form'!F448</f>
        <v>16</v>
      </c>
      <c r="J2553" s="164">
        <f>'Order Form'!O448</f>
        <v>0</v>
      </c>
      <c r="K2553" s="164" t="str">
        <f t="shared" si="169"/>
        <v>F</v>
      </c>
      <c r="L2553" s="164">
        <f>IF('Pricing + Order Summary'!$O$13&gt;=5000,14,IF('Pricing + Order Summary'!$O$13&gt;=3500,15,IF('Pricing + Order Summary'!$O$13&gt;=2500,16,IF('Pricing + Order Summary'!$O$13&gt;=1000,23,21))))</f>
        <v>21</v>
      </c>
      <c r="M2553" s="164" t="str">
        <f t="shared" si="170"/>
        <v>SPR2014-5-0</v>
      </c>
    </row>
    <row r="2554" spans="1:13">
      <c r="A2554" s="167">
        <f>'Order Form'!A449</f>
        <v>104729</v>
      </c>
      <c r="B2554" s="167">
        <f>'Order Form'!A449</f>
        <v>104729</v>
      </c>
      <c r="C2554" s="168">
        <f t="shared" si="168"/>
        <v>104729</v>
      </c>
      <c r="D2554" s="164">
        <f>'Order Form'!$N$2</f>
        <v>0</v>
      </c>
      <c r="E2554" s="165">
        <f>'Order Form'!$O$11</f>
        <v>0</v>
      </c>
      <c r="F2554" s="165" t="str">
        <f>IF(ISBLANK('Order Form'!$O$12),"",'Order Form'!$O$12)</f>
        <v/>
      </c>
      <c r="G2554" s="165">
        <f t="shared" ca="1" si="167"/>
        <v>41493</v>
      </c>
      <c r="H2554" s="166">
        <f>'Order Form'!$O$13</f>
        <v>0</v>
      </c>
      <c r="I2554" s="169">
        <f>'Order Form'!F449</f>
        <v>16</v>
      </c>
      <c r="J2554" s="164">
        <f>'Order Form'!O449</f>
        <v>0</v>
      </c>
      <c r="K2554" s="164" t="str">
        <f t="shared" si="169"/>
        <v>F</v>
      </c>
      <c r="L2554" s="164">
        <f>IF('Pricing + Order Summary'!$O$13&gt;=5000,14,IF('Pricing + Order Summary'!$O$13&gt;=3500,15,IF('Pricing + Order Summary'!$O$13&gt;=2500,16,IF('Pricing + Order Summary'!$O$13&gt;=1000,23,21))))</f>
        <v>21</v>
      </c>
      <c r="M2554" s="164" t="str">
        <f t="shared" si="170"/>
        <v>SPR2014-5-0</v>
      </c>
    </row>
    <row r="2555" spans="1:13">
      <c r="A2555" s="167">
        <f>'Order Form'!A450</f>
        <v>105511</v>
      </c>
      <c r="B2555" s="167">
        <f>'Order Form'!A450</f>
        <v>105511</v>
      </c>
      <c r="C2555" s="168">
        <f t="shared" si="168"/>
        <v>105511</v>
      </c>
      <c r="D2555" s="164">
        <f>'Order Form'!$N$2</f>
        <v>0</v>
      </c>
      <c r="E2555" s="165">
        <f>'Order Form'!$O$11</f>
        <v>0</v>
      </c>
      <c r="F2555" s="165" t="str">
        <f>IF(ISBLANK('Order Form'!$O$12),"",'Order Form'!$O$12)</f>
        <v/>
      </c>
      <c r="G2555" s="165">
        <f t="shared" ca="1" si="167"/>
        <v>41493</v>
      </c>
      <c r="H2555" s="166">
        <f>'Order Form'!$O$13</f>
        <v>0</v>
      </c>
      <c r="I2555" s="169">
        <f>'Order Form'!F450</f>
        <v>16</v>
      </c>
      <c r="J2555" s="164">
        <f>'Order Form'!O450</f>
        <v>0</v>
      </c>
      <c r="K2555" s="164" t="str">
        <f t="shared" si="169"/>
        <v>F</v>
      </c>
      <c r="L2555" s="164">
        <f>IF('Pricing + Order Summary'!$O$13&gt;=5000,14,IF('Pricing + Order Summary'!$O$13&gt;=3500,15,IF('Pricing + Order Summary'!$O$13&gt;=2500,16,IF('Pricing + Order Summary'!$O$13&gt;=1000,23,21))))</f>
        <v>21</v>
      </c>
      <c r="M2555" s="164" t="str">
        <f t="shared" si="170"/>
        <v>SPR2014-5-0</v>
      </c>
    </row>
    <row r="2556" spans="1:13">
      <c r="A2556" s="167">
        <f>'Order Form'!A451</f>
        <v>105513</v>
      </c>
      <c r="B2556" s="167">
        <f>'Order Form'!A451</f>
        <v>105513</v>
      </c>
      <c r="C2556" s="168">
        <f t="shared" si="168"/>
        <v>105513</v>
      </c>
      <c r="D2556" s="164">
        <f>'Order Form'!$N$2</f>
        <v>0</v>
      </c>
      <c r="E2556" s="165">
        <f>'Order Form'!$O$11</f>
        <v>0</v>
      </c>
      <c r="F2556" s="165" t="str">
        <f>IF(ISBLANK('Order Form'!$O$12),"",'Order Form'!$O$12)</f>
        <v/>
      </c>
      <c r="G2556" s="165">
        <f t="shared" ca="1" si="167"/>
        <v>41493</v>
      </c>
      <c r="H2556" s="166">
        <f>'Order Form'!$O$13</f>
        <v>0</v>
      </c>
      <c r="I2556" s="169">
        <f>'Order Form'!F451</f>
        <v>16</v>
      </c>
      <c r="J2556" s="164">
        <f>'Order Form'!O451</f>
        <v>0</v>
      </c>
      <c r="K2556" s="164" t="str">
        <f t="shared" si="169"/>
        <v>F</v>
      </c>
      <c r="L2556" s="164">
        <f>IF('Pricing + Order Summary'!$O$13&gt;=5000,14,IF('Pricing + Order Summary'!$O$13&gt;=3500,15,IF('Pricing + Order Summary'!$O$13&gt;=2500,16,IF('Pricing + Order Summary'!$O$13&gt;=1000,23,21))))</f>
        <v>21</v>
      </c>
      <c r="M2556" s="164" t="str">
        <f t="shared" si="170"/>
        <v>SPR2014-5-0</v>
      </c>
    </row>
    <row r="2557" spans="1:13">
      <c r="A2557" s="167">
        <f>'Order Form'!A452</f>
        <v>101041</v>
      </c>
      <c r="B2557" s="167">
        <f>'Order Form'!A452</f>
        <v>101041</v>
      </c>
      <c r="C2557" s="168">
        <f t="shared" si="168"/>
        <v>101041</v>
      </c>
      <c r="D2557" s="164">
        <f>'Order Form'!$N$2</f>
        <v>0</v>
      </c>
      <c r="E2557" s="165">
        <f>'Order Form'!$O$11</f>
        <v>0</v>
      </c>
      <c r="F2557" s="165" t="str">
        <f>IF(ISBLANK('Order Form'!$O$12),"",'Order Form'!$O$12)</f>
        <v/>
      </c>
      <c r="G2557" s="165">
        <f t="shared" ca="1" si="167"/>
        <v>41493</v>
      </c>
      <c r="H2557" s="166">
        <f>'Order Form'!$O$13</f>
        <v>0</v>
      </c>
      <c r="I2557" s="169">
        <f>'Order Form'!F452</f>
        <v>16</v>
      </c>
      <c r="J2557" s="164">
        <f>'Order Form'!O452</f>
        <v>0</v>
      </c>
      <c r="K2557" s="164" t="str">
        <f t="shared" si="169"/>
        <v>F</v>
      </c>
      <c r="L2557" s="164">
        <f>IF('Pricing + Order Summary'!$O$13&gt;=5000,14,IF('Pricing + Order Summary'!$O$13&gt;=3500,15,IF('Pricing + Order Summary'!$O$13&gt;=2500,16,IF('Pricing + Order Summary'!$O$13&gt;=1000,23,21))))</f>
        <v>21</v>
      </c>
      <c r="M2557" s="164" t="str">
        <f t="shared" si="170"/>
        <v>SPR2014-5-0</v>
      </c>
    </row>
    <row r="2558" spans="1:13">
      <c r="A2558" s="167">
        <f>'Order Form'!A453</f>
        <v>100639</v>
      </c>
      <c r="B2558" s="167">
        <f>'Order Form'!A453</f>
        <v>100639</v>
      </c>
      <c r="C2558" s="168">
        <f t="shared" si="168"/>
        <v>100639</v>
      </c>
      <c r="D2558" s="164">
        <f>'Order Form'!$N$2</f>
        <v>0</v>
      </c>
      <c r="E2558" s="165">
        <f>'Order Form'!$O$11</f>
        <v>0</v>
      </c>
      <c r="F2558" s="165" t="str">
        <f>IF(ISBLANK('Order Form'!$O$12),"",'Order Form'!$O$12)</f>
        <v/>
      </c>
      <c r="G2558" s="165">
        <f t="shared" ca="1" si="167"/>
        <v>41493</v>
      </c>
      <c r="H2558" s="166">
        <f>'Order Form'!$O$13</f>
        <v>0</v>
      </c>
      <c r="I2558" s="169">
        <f>'Order Form'!F453</f>
        <v>16</v>
      </c>
      <c r="J2558" s="164">
        <f>'Order Form'!O453</f>
        <v>0</v>
      </c>
      <c r="K2558" s="164" t="str">
        <f t="shared" si="169"/>
        <v>F</v>
      </c>
      <c r="L2558" s="164">
        <f>IF('Pricing + Order Summary'!$O$13&gt;=5000,14,IF('Pricing + Order Summary'!$O$13&gt;=3500,15,IF('Pricing + Order Summary'!$O$13&gt;=2500,16,IF('Pricing + Order Summary'!$O$13&gt;=1000,23,21))))</f>
        <v>21</v>
      </c>
      <c r="M2558" s="164" t="str">
        <f t="shared" si="170"/>
        <v>SPR2014-5-0</v>
      </c>
    </row>
    <row r="2559" spans="1:13">
      <c r="A2559" s="167">
        <f>'Order Form'!A454</f>
        <v>105574</v>
      </c>
      <c r="B2559" s="167">
        <f>'Order Form'!A454</f>
        <v>105574</v>
      </c>
      <c r="C2559" s="168">
        <f t="shared" si="168"/>
        <v>105574</v>
      </c>
      <c r="D2559" s="164">
        <f>'Order Form'!$N$2</f>
        <v>0</v>
      </c>
      <c r="E2559" s="165">
        <f>'Order Form'!$O$11</f>
        <v>0</v>
      </c>
      <c r="F2559" s="165" t="str">
        <f>IF(ISBLANK('Order Form'!$O$12),"",'Order Form'!$O$12)</f>
        <v/>
      </c>
      <c r="G2559" s="165">
        <f t="shared" ca="1" si="167"/>
        <v>41493</v>
      </c>
      <c r="H2559" s="166">
        <f>'Order Form'!$O$13</f>
        <v>0</v>
      </c>
      <c r="I2559" s="169">
        <f>'Order Form'!F454</f>
        <v>14.75</v>
      </c>
      <c r="J2559" s="164">
        <f>'Order Form'!O454</f>
        <v>0</v>
      </c>
      <c r="K2559" s="164" t="str">
        <f t="shared" si="169"/>
        <v>F</v>
      </c>
      <c r="L2559" s="164">
        <f>IF('Pricing + Order Summary'!$O$13&gt;=5000,14,IF('Pricing + Order Summary'!$O$13&gt;=3500,15,IF('Pricing + Order Summary'!$O$13&gt;=2500,16,IF('Pricing + Order Summary'!$O$13&gt;=1000,23,21))))</f>
        <v>21</v>
      </c>
      <c r="M2559" s="164" t="str">
        <f t="shared" si="170"/>
        <v>SPR2014-5-0</v>
      </c>
    </row>
    <row r="2560" spans="1:13">
      <c r="A2560" s="167">
        <f>'Order Form'!A455</f>
        <v>105575</v>
      </c>
      <c r="B2560" s="167">
        <f>'Order Form'!A455</f>
        <v>105575</v>
      </c>
      <c r="C2560" s="168">
        <f t="shared" si="168"/>
        <v>105575</v>
      </c>
      <c r="D2560" s="164">
        <f>'Order Form'!$N$2</f>
        <v>0</v>
      </c>
      <c r="E2560" s="165">
        <f>'Order Form'!$O$11</f>
        <v>0</v>
      </c>
      <c r="F2560" s="165" t="str">
        <f>IF(ISBLANK('Order Form'!$O$12),"",'Order Form'!$O$12)</f>
        <v/>
      </c>
      <c r="G2560" s="165">
        <f t="shared" ca="1" si="167"/>
        <v>41493</v>
      </c>
      <c r="H2560" s="166">
        <f>'Order Form'!$O$13</f>
        <v>0</v>
      </c>
      <c r="I2560" s="169">
        <f>'Order Form'!F455</f>
        <v>14.75</v>
      </c>
      <c r="J2560" s="164">
        <f>'Order Form'!O455</f>
        <v>0</v>
      </c>
      <c r="K2560" s="164" t="str">
        <f t="shared" si="169"/>
        <v>F</v>
      </c>
      <c r="L2560" s="164">
        <f>IF('Pricing + Order Summary'!$O$13&gt;=5000,14,IF('Pricing + Order Summary'!$O$13&gt;=3500,15,IF('Pricing + Order Summary'!$O$13&gt;=2500,16,IF('Pricing + Order Summary'!$O$13&gt;=1000,23,21))))</f>
        <v>21</v>
      </c>
      <c r="M2560" s="164" t="str">
        <f t="shared" si="170"/>
        <v>SPR2014-5-0</v>
      </c>
    </row>
    <row r="2561" spans="1:13">
      <c r="A2561" s="167">
        <f>'Order Form'!A456</f>
        <v>105781</v>
      </c>
      <c r="B2561" s="167">
        <f>'Order Form'!A456</f>
        <v>105781</v>
      </c>
      <c r="C2561" s="168">
        <f t="shared" si="168"/>
        <v>105781</v>
      </c>
      <c r="D2561" s="164">
        <f>'Order Form'!$N$2</f>
        <v>0</v>
      </c>
      <c r="E2561" s="165">
        <f>'Order Form'!$O$11</f>
        <v>0</v>
      </c>
      <c r="F2561" s="165" t="str">
        <f>IF(ISBLANK('Order Form'!$O$12),"",'Order Form'!$O$12)</f>
        <v/>
      </c>
      <c r="G2561" s="165">
        <f t="shared" ca="1" si="167"/>
        <v>41493</v>
      </c>
      <c r="H2561" s="166">
        <f>'Order Form'!$O$13</f>
        <v>0</v>
      </c>
      <c r="I2561" s="169">
        <f>'Order Form'!F456</f>
        <v>14.75</v>
      </c>
      <c r="J2561" s="164">
        <f>'Order Form'!O456</f>
        <v>0</v>
      </c>
      <c r="K2561" s="164" t="str">
        <f t="shared" si="169"/>
        <v>F</v>
      </c>
      <c r="L2561" s="164">
        <f>IF('Pricing + Order Summary'!$O$13&gt;=5000,14,IF('Pricing + Order Summary'!$O$13&gt;=3500,15,IF('Pricing + Order Summary'!$O$13&gt;=2500,16,IF('Pricing + Order Summary'!$O$13&gt;=1000,23,21))))</f>
        <v>21</v>
      </c>
      <c r="M2561" s="164" t="str">
        <f t="shared" si="170"/>
        <v>SPR2014-5-0</v>
      </c>
    </row>
    <row r="2562" spans="1:13">
      <c r="A2562" s="167">
        <f>'Order Form'!A457</f>
        <v>105579</v>
      </c>
      <c r="B2562" s="167">
        <f>'Order Form'!A457</f>
        <v>105579</v>
      </c>
      <c r="C2562" s="168">
        <f t="shared" si="168"/>
        <v>105579</v>
      </c>
      <c r="D2562" s="164">
        <f>'Order Form'!$N$2</f>
        <v>0</v>
      </c>
      <c r="E2562" s="165">
        <f>'Order Form'!$O$11</f>
        <v>0</v>
      </c>
      <c r="F2562" s="165" t="str">
        <f>IF(ISBLANK('Order Form'!$O$12),"",'Order Form'!$O$12)</f>
        <v/>
      </c>
      <c r="G2562" s="165">
        <f t="shared" ref="G2562:G2625" ca="1" si="171">TODAY()</f>
        <v>41493</v>
      </c>
      <c r="H2562" s="166">
        <f>'Order Form'!$O$13</f>
        <v>0</v>
      </c>
      <c r="I2562" s="169">
        <f>'Order Form'!F457</f>
        <v>14.75</v>
      </c>
      <c r="J2562" s="164">
        <f>'Order Form'!O457</f>
        <v>0</v>
      </c>
      <c r="K2562" s="164" t="str">
        <f t="shared" si="169"/>
        <v>F</v>
      </c>
      <c r="L2562" s="164">
        <f>IF('Pricing + Order Summary'!$O$13&gt;=5000,14,IF('Pricing + Order Summary'!$O$13&gt;=3500,15,IF('Pricing + Order Summary'!$O$13&gt;=2500,16,IF('Pricing + Order Summary'!$O$13&gt;=1000,23,21))))</f>
        <v>21</v>
      </c>
      <c r="M2562" s="164" t="str">
        <f t="shared" si="170"/>
        <v>SPR2014-5-0</v>
      </c>
    </row>
    <row r="2563" spans="1:13">
      <c r="A2563" s="167">
        <f>'Order Form'!A458</f>
        <v>105666</v>
      </c>
      <c r="B2563" s="167">
        <f>'Order Form'!A458</f>
        <v>105666</v>
      </c>
      <c r="C2563" s="168">
        <f t="shared" si="168"/>
        <v>105666</v>
      </c>
      <c r="D2563" s="164">
        <f>'Order Form'!$N$2</f>
        <v>0</v>
      </c>
      <c r="E2563" s="165">
        <f>'Order Form'!$O$11</f>
        <v>0</v>
      </c>
      <c r="F2563" s="165" t="str">
        <f>IF(ISBLANK('Order Form'!$O$12),"",'Order Form'!$O$12)</f>
        <v/>
      </c>
      <c r="G2563" s="165">
        <f t="shared" ca="1" si="171"/>
        <v>41493</v>
      </c>
      <c r="H2563" s="166">
        <f>'Order Form'!$O$13</f>
        <v>0</v>
      </c>
      <c r="I2563" s="169">
        <f>'Order Form'!F458</f>
        <v>14.75</v>
      </c>
      <c r="J2563" s="164">
        <f>'Order Form'!O458</f>
        <v>0</v>
      </c>
      <c r="K2563" s="164" t="str">
        <f t="shared" si="169"/>
        <v>F</v>
      </c>
      <c r="L2563" s="164">
        <f>IF('Pricing + Order Summary'!$O$13&gt;=5000,14,IF('Pricing + Order Summary'!$O$13&gt;=3500,15,IF('Pricing + Order Summary'!$O$13&gt;=2500,16,IF('Pricing + Order Summary'!$O$13&gt;=1000,23,21))))</f>
        <v>21</v>
      </c>
      <c r="M2563" s="164" t="str">
        <f t="shared" si="170"/>
        <v>SPR2014-5-0</v>
      </c>
    </row>
    <row r="2564" spans="1:13">
      <c r="A2564" s="167">
        <f>'Order Form'!A459</f>
        <v>105671</v>
      </c>
      <c r="B2564" s="167">
        <f>'Order Form'!A459</f>
        <v>105671</v>
      </c>
      <c r="C2564" s="168">
        <f t="shared" si="168"/>
        <v>105671</v>
      </c>
      <c r="D2564" s="164">
        <f>'Order Form'!$N$2</f>
        <v>0</v>
      </c>
      <c r="E2564" s="165">
        <f>'Order Form'!$O$11</f>
        <v>0</v>
      </c>
      <c r="F2564" s="165" t="str">
        <f>IF(ISBLANK('Order Form'!$O$12),"",'Order Form'!$O$12)</f>
        <v/>
      </c>
      <c r="G2564" s="165">
        <f t="shared" ca="1" si="171"/>
        <v>41493</v>
      </c>
      <c r="H2564" s="166">
        <f>'Order Form'!$O$13</f>
        <v>0</v>
      </c>
      <c r="I2564" s="169">
        <f>'Order Form'!F459</f>
        <v>16.5</v>
      </c>
      <c r="J2564" s="164">
        <f>'Order Form'!O459</f>
        <v>0</v>
      </c>
      <c r="K2564" s="164" t="str">
        <f t="shared" si="169"/>
        <v>F</v>
      </c>
      <c r="L2564" s="164">
        <f>IF('Pricing + Order Summary'!$O$13&gt;=5000,14,IF('Pricing + Order Summary'!$O$13&gt;=3500,15,IF('Pricing + Order Summary'!$O$13&gt;=2500,16,IF('Pricing + Order Summary'!$O$13&gt;=1000,23,21))))</f>
        <v>21</v>
      </c>
      <c r="M2564" s="164" t="str">
        <f t="shared" si="170"/>
        <v>SPR2014-5-0</v>
      </c>
    </row>
    <row r="2565" spans="1:13">
      <c r="A2565" s="167">
        <f>'Order Form'!A460</f>
        <v>105688</v>
      </c>
      <c r="B2565" s="167">
        <f>'Order Form'!A460</f>
        <v>105688</v>
      </c>
      <c r="C2565" s="168">
        <f t="shared" si="168"/>
        <v>105688</v>
      </c>
      <c r="D2565" s="164">
        <f>'Order Form'!$N$2</f>
        <v>0</v>
      </c>
      <c r="E2565" s="165">
        <f>'Order Form'!$O$11</f>
        <v>0</v>
      </c>
      <c r="F2565" s="165" t="str">
        <f>IF(ISBLANK('Order Form'!$O$12),"",'Order Form'!$O$12)</f>
        <v/>
      </c>
      <c r="G2565" s="165">
        <f t="shared" ca="1" si="171"/>
        <v>41493</v>
      </c>
      <c r="H2565" s="166">
        <f>'Order Form'!$O$13</f>
        <v>0</v>
      </c>
      <c r="I2565" s="169">
        <f>'Order Form'!F460</f>
        <v>16.5</v>
      </c>
      <c r="J2565" s="164">
        <f>'Order Form'!O460</f>
        <v>0</v>
      </c>
      <c r="K2565" s="164" t="str">
        <f t="shared" si="169"/>
        <v>F</v>
      </c>
      <c r="L2565" s="164">
        <f>IF('Pricing + Order Summary'!$O$13&gt;=5000,14,IF('Pricing + Order Summary'!$O$13&gt;=3500,15,IF('Pricing + Order Summary'!$O$13&gt;=2500,16,IF('Pricing + Order Summary'!$O$13&gt;=1000,23,21))))</f>
        <v>21</v>
      </c>
      <c r="M2565" s="164" t="str">
        <f t="shared" si="170"/>
        <v>SPR2014-5-0</v>
      </c>
    </row>
    <row r="2566" spans="1:13">
      <c r="A2566" s="167">
        <f>'Order Form'!A461</f>
        <v>105689</v>
      </c>
      <c r="B2566" s="167">
        <f>'Order Form'!A461</f>
        <v>105689</v>
      </c>
      <c r="C2566" s="168">
        <f t="shared" si="168"/>
        <v>105689</v>
      </c>
      <c r="D2566" s="164">
        <f>'Order Form'!$N$2</f>
        <v>0</v>
      </c>
      <c r="E2566" s="165">
        <f>'Order Form'!$O$11</f>
        <v>0</v>
      </c>
      <c r="F2566" s="165" t="str">
        <f>IF(ISBLANK('Order Form'!$O$12),"",'Order Form'!$O$12)</f>
        <v/>
      </c>
      <c r="G2566" s="165">
        <f t="shared" ca="1" si="171"/>
        <v>41493</v>
      </c>
      <c r="H2566" s="166">
        <f>'Order Form'!$O$13</f>
        <v>0</v>
      </c>
      <c r="I2566" s="169">
        <f>'Order Form'!F461</f>
        <v>16.5</v>
      </c>
      <c r="J2566" s="164">
        <f>'Order Form'!O461</f>
        <v>0</v>
      </c>
      <c r="K2566" s="164" t="str">
        <f t="shared" si="169"/>
        <v>F</v>
      </c>
      <c r="L2566" s="164">
        <f>IF('Pricing + Order Summary'!$O$13&gt;=5000,14,IF('Pricing + Order Summary'!$O$13&gt;=3500,15,IF('Pricing + Order Summary'!$O$13&gt;=2500,16,IF('Pricing + Order Summary'!$O$13&gt;=1000,23,21))))</f>
        <v>21</v>
      </c>
      <c r="M2566" s="164" t="str">
        <f t="shared" si="170"/>
        <v>SPR2014-5-0</v>
      </c>
    </row>
    <row r="2567" spans="1:13">
      <c r="A2567" s="167">
        <f>'Order Form'!A462</f>
        <v>105691</v>
      </c>
      <c r="B2567" s="167">
        <f>'Order Form'!A462</f>
        <v>105691</v>
      </c>
      <c r="C2567" s="168">
        <f t="shared" si="168"/>
        <v>105691</v>
      </c>
      <c r="D2567" s="164">
        <f>'Order Form'!$N$2</f>
        <v>0</v>
      </c>
      <c r="E2567" s="165">
        <f>'Order Form'!$O$11</f>
        <v>0</v>
      </c>
      <c r="F2567" s="165" t="str">
        <f>IF(ISBLANK('Order Form'!$O$12),"",'Order Form'!$O$12)</f>
        <v/>
      </c>
      <c r="G2567" s="165">
        <f t="shared" ca="1" si="171"/>
        <v>41493</v>
      </c>
      <c r="H2567" s="166">
        <f>'Order Form'!$O$13</f>
        <v>0</v>
      </c>
      <c r="I2567" s="169">
        <f>'Order Form'!F462</f>
        <v>16.5</v>
      </c>
      <c r="J2567" s="164">
        <f>'Order Form'!O462</f>
        <v>0</v>
      </c>
      <c r="K2567" s="164" t="str">
        <f t="shared" si="169"/>
        <v>F</v>
      </c>
      <c r="L2567" s="164">
        <f>IF('Pricing + Order Summary'!$O$13&gt;=5000,14,IF('Pricing + Order Summary'!$O$13&gt;=3500,15,IF('Pricing + Order Summary'!$O$13&gt;=2500,16,IF('Pricing + Order Summary'!$O$13&gt;=1000,23,21))))</f>
        <v>21</v>
      </c>
      <c r="M2567" s="164" t="str">
        <f t="shared" si="170"/>
        <v>SPR2014-5-0</v>
      </c>
    </row>
    <row r="2568" spans="1:13">
      <c r="A2568" s="167">
        <f>'Order Form'!A463</f>
        <v>105580</v>
      </c>
      <c r="B2568" s="167">
        <f>'Order Form'!A463</f>
        <v>105580</v>
      </c>
      <c r="C2568" s="168">
        <f t="shared" si="168"/>
        <v>105580</v>
      </c>
      <c r="D2568" s="164">
        <f>'Order Form'!$N$2</f>
        <v>0</v>
      </c>
      <c r="E2568" s="165">
        <f>'Order Form'!$O$11</f>
        <v>0</v>
      </c>
      <c r="F2568" s="165" t="str">
        <f>IF(ISBLANK('Order Form'!$O$12),"",'Order Form'!$O$12)</f>
        <v/>
      </c>
      <c r="G2568" s="165">
        <f t="shared" ca="1" si="171"/>
        <v>41493</v>
      </c>
      <c r="H2568" s="166">
        <f>'Order Form'!$O$13</f>
        <v>0</v>
      </c>
      <c r="I2568" s="169">
        <f>'Order Form'!F463</f>
        <v>18.5</v>
      </c>
      <c r="J2568" s="164">
        <f>'Order Form'!O463</f>
        <v>0</v>
      </c>
      <c r="K2568" s="164" t="str">
        <f t="shared" si="169"/>
        <v>F</v>
      </c>
      <c r="L2568" s="164">
        <f>IF('Pricing + Order Summary'!$O$13&gt;=5000,14,IF('Pricing + Order Summary'!$O$13&gt;=3500,15,IF('Pricing + Order Summary'!$O$13&gt;=2500,16,IF('Pricing + Order Summary'!$O$13&gt;=1000,23,21))))</f>
        <v>21</v>
      </c>
      <c r="M2568" s="164" t="str">
        <f t="shared" si="170"/>
        <v>SPR2014-5-0</v>
      </c>
    </row>
    <row r="2569" spans="1:13">
      <c r="A2569" s="167">
        <f>'Order Form'!A464</f>
        <v>105581</v>
      </c>
      <c r="B2569" s="167">
        <f>'Order Form'!A464</f>
        <v>105581</v>
      </c>
      <c r="C2569" s="168">
        <f t="shared" si="168"/>
        <v>105581</v>
      </c>
      <c r="D2569" s="164">
        <f>'Order Form'!$N$2</f>
        <v>0</v>
      </c>
      <c r="E2569" s="165">
        <f>'Order Form'!$O$11</f>
        <v>0</v>
      </c>
      <c r="F2569" s="165" t="str">
        <f>IF(ISBLANK('Order Form'!$O$12),"",'Order Form'!$O$12)</f>
        <v/>
      </c>
      <c r="G2569" s="165">
        <f t="shared" ca="1" si="171"/>
        <v>41493</v>
      </c>
      <c r="H2569" s="166">
        <f>'Order Form'!$O$13</f>
        <v>0</v>
      </c>
      <c r="I2569" s="169">
        <f>'Order Form'!F464</f>
        <v>18.5</v>
      </c>
      <c r="J2569" s="164">
        <f>'Order Form'!O464</f>
        <v>0</v>
      </c>
      <c r="K2569" s="164" t="str">
        <f t="shared" si="169"/>
        <v>F</v>
      </c>
      <c r="L2569" s="164">
        <f>IF('Pricing + Order Summary'!$O$13&gt;=5000,14,IF('Pricing + Order Summary'!$O$13&gt;=3500,15,IF('Pricing + Order Summary'!$O$13&gt;=2500,16,IF('Pricing + Order Summary'!$O$13&gt;=1000,23,21))))</f>
        <v>21</v>
      </c>
      <c r="M2569" s="164" t="str">
        <f t="shared" si="170"/>
        <v>SPR2014-5-0</v>
      </c>
    </row>
    <row r="2570" spans="1:13">
      <c r="A2570" s="167">
        <f>'Order Form'!A465</f>
        <v>100470</v>
      </c>
      <c r="B2570" s="167">
        <f>'Order Form'!A465</f>
        <v>100470</v>
      </c>
      <c r="C2570" s="168">
        <f t="shared" si="168"/>
        <v>100470</v>
      </c>
      <c r="D2570" s="164">
        <f>'Order Form'!$N$2</f>
        <v>0</v>
      </c>
      <c r="E2570" s="165">
        <f>'Order Form'!$O$11</f>
        <v>0</v>
      </c>
      <c r="F2570" s="165" t="str">
        <f>IF(ISBLANK('Order Form'!$O$12),"",'Order Form'!$O$12)</f>
        <v/>
      </c>
      <c r="G2570" s="165">
        <f t="shared" ca="1" si="171"/>
        <v>41493</v>
      </c>
      <c r="H2570" s="166">
        <f>'Order Form'!$O$13</f>
        <v>0</v>
      </c>
      <c r="I2570" s="169">
        <f>'Order Form'!F465</f>
        <v>17</v>
      </c>
      <c r="J2570" s="164">
        <f>'Order Form'!O465</f>
        <v>0</v>
      </c>
      <c r="K2570" s="164" t="str">
        <f t="shared" si="169"/>
        <v>F</v>
      </c>
      <c r="L2570" s="164">
        <f>IF('Pricing + Order Summary'!$O$13&gt;=5000,14,IF('Pricing + Order Summary'!$O$13&gt;=3500,15,IF('Pricing + Order Summary'!$O$13&gt;=2500,16,IF('Pricing + Order Summary'!$O$13&gt;=1000,23,21))))</f>
        <v>21</v>
      </c>
      <c r="M2570" s="164" t="str">
        <f t="shared" si="170"/>
        <v>SPR2014-5-0</v>
      </c>
    </row>
    <row r="2571" spans="1:13">
      <c r="A2571" s="167">
        <f>'Order Form'!A466</f>
        <v>100467</v>
      </c>
      <c r="B2571" s="167">
        <f>'Order Form'!A466</f>
        <v>100467</v>
      </c>
      <c r="C2571" s="168">
        <f t="shared" ref="C2571:C2634" si="172">IF(B2571=0,A2571,B2571)</f>
        <v>100467</v>
      </c>
      <c r="D2571" s="164">
        <f>'Order Form'!$N$2</f>
        <v>0</v>
      </c>
      <c r="E2571" s="165">
        <f>'Order Form'!$O$11</f>
        <v>0</v>
      </c>
      <c r="F2571" s="165" t="str">
        <f>IF(ISBLANK('Order Form'!$O$12),"",'Order Form'!$O$12)</f>
        <v/>
      </c>
      <c r="G2571" s="165">
        <f t="shared" ca="1" si="171"/>
        <v>41493</v>
      </c>
      <c r="H2571" s="166">
        <f>'Order Form'!$O$13</f>
        <v>0</v>
      </c>
      <c r="I2571" s="169">
        <f>'Order Form'!F466</f>
        <v>17</v>
      </c>
      <c r="J2571" s="164">
        <f>'Order Form'!O466</f>
        <v>0</v>
      </c>
      <c r="K2571" s="164" t="str">
        <f t="shared" ref="K2571:K2634" si="173">IF(J2571=0,"F","T")</f>
        <v>F</v>
      </c>
      <c r="L2571" s="164">
        <f>IF('Pricing + Order Summary'!$O$13&gt;=5000,14,IF('Pricing + Order Summary'!$O$13&gt;=3500,15,IF('Pricing + Order Summary'!$O$13&gt;=2500,16,IF('Pricing + Order Summary'!$O$13&gt;=1000,23,21))))</f>
        <v>21</v>
      </c>
      <c r="M2571" s="164" t="str">
        <f t="shared" ref="M2571:M2634" si="174">"SPR2014"&amp;"-5-"&amp;D2571</f>
        <v>SPR2014-5-0</v>
      </c>
    </row>
    <row r="2572" spans="1:13">
      <c r="A2572" s="167">
        <f>'Order Form'!A467</f>
        <v>100469</v>
      </c>
      <c r="B2572" s="167">
        <f>'Order Form'!A467</f>
        <v>100469</v>
      </c>
      <c r="C2572" s="168">
        <f t="shared" si="172"/>
        <v>100469</v>
      </c>
      <c r="D2572" s="164">
        <f>'Order Form'!$N$2</f>
        <v>0</v>
      </c>
      <c r="E2572" s="165">
        <f>'Order Form'!$O$11</f>
        <v>0</v>
      </c>
      <c r="F2572" s="165" t="str">
        <f>IF(ISBLANK('Order Form'!$O$12),"",'Order Form'!$O$12)</f>
        <v/>
      </c>
      <c r="G2572" s="165">
        <f t="shared" ca="1" si="171"/>
        <v>41493</v>
      </c>
      <c r="H2572" s="166">
        <f>'Order Form'!$O$13</f>
        <v>0</v>
      </c>
      <c r="I2572" s="169">
        <f>'Order Form'!F467</f>
        <v>17</v>
      </c>
      <c r="J2572" s="164">
        <f>'Order Form'!O467</f>
        <v>0</v>
      </c>
      <c r="K2572" s="164" t="str">
        <f t="shared" si="173"/>
        <v>F</v>
      </c>
      <c r="L2572" s="164">
        <f>IF('Pricing + Order Summary'!$O$13&gt;=5000,14,IF('Pricing + Order Summary'!$O$13&gt;=3500,15,IF('Pricing + Order Summary'!$O$13&gt;=2500,16,IF('Pricing + Order Summary'!$O$13&gt;=1000,23,21))))</f>
        <v>21</v>
      </c>
      <c r="M2572" s="164" t="str">
        <f t="shared" si="174"/>
        <v>SPR2014-5-0</v>
      </c>
    </row>
    <row r="2573" spans="1:13">
      <c r="A2573" s="167">
        <f>'Order Form'!A468</f>
        <v>100475</v>
      </c>
      <c r="B2573" s="167">
        <f>'Order Form'!A468</f>
        <v>100475</v>
      </c>
      <c r="C2573" s="168">
        <f t="shared" si="172"/>
        <v>100475</v>
      </c>
      <c r="D2573" s="164">
        <f>'Order Form'!$N$2</f>
        <v>0</v>
      </c>
      <c r="E2573" s="165">
        <f>'Order Form'!$O$11</f>
        <v>0</v>
      </c>
      <c r="F2573" s="165" t="str">
        <f>IF(ISBLANK('Order Form'!$O$12),"",'Order Form'!$O$12)</f>
        <v/>
      </c>
      <c r="G2573" s="165">
        <f t="shared" ca="1" si="171"/>
        <v>41493</v>
      </c>
      <c r="H2573" s="166">
        <f>'Order Form'!$O$13</f>
        <v>0</v>
      </c>
      <c r="I2573" s="169">
        <f>'Order Form'!F468</f>
        <v>15</v>
      </c>
      <c r="J2573" s="164">
        <f>'Order Form'!O468</f>
        <v>0</v>
      </c>
      <c r="K2573" s="164" t="str">
        <f t="shared" si="173"/>
        <v>F</v>
      </c>
      <c r="L2573" s="164">
        <f>IF('Pricing + Order Summary'!$O$13&gt;=5000,14,IF('Pricing + Order Summary'!$O$13&gt;=3500,15,IF('Pricing + Order Summary'!$O$13&gt;=2500,16,IF('Pricing + Order Summary'!$O$13&gt;=1000,23,21))))</f>
        <v>21</v>
      </c>
      <c r="M2573" s="164" t="str">
        <f t="shared" si="174"/>
        <v>SPR2014-5-0</v>
      </c>
    </row>
    <row r="2574" spans="1:13">
      <c r="A2574" s="167">
        <f>'Order Form'!A469</f>
        <v>101077</v>
      </c>
      <c r="B2574" s="167">
        <f>'Order Form'!A469</f>
        <v>101077</v>
      </c>
      <c r="C2574" s="168">
        <f t="shared" si="172"/>
        <v>101077</v>
      </c>
      <c r="D2574" s="164">
        <f>'Order Form'!$N$2</f>
        <v>0</v>
      </c>
      <c r="E2574" s="165">
        <f>'Order Form'!$O$11</f>
        <v>0</v>
      </c>
      <c r="F2574" s="165" t="str">
        <f>IF(ISBLANK('Order Form'!$O$12),"",'Order Form'!$O$12)</f>
        <v/>
      </c>
      <c r="G2574" s="165">
        <f t="shared" ca="1" si="171"/>
        <v>41493</v>
      </c>
      <c r="H2574" s="166">
        <f>'Order Form'!$O$13</f>
        <v>0</v>
      </c>
      <c r="I2574" s="169">
        <f>'Order Form'!F469</f>
        <v>15</v>
      </c>
      <c r="J2574" s="164">
        <f>'Order Form'!O469</f>
        <v>0</v>
      </c>
      <c r="K2574" s="164" t="str">
        <f t="shared" si="173"/>
        <v>F</v>
      </c>
      <c r="L2574" s="164">
        <f>IF('Pricing + Order Summary'!$O$13&gt;=5000,14,IF('Pricing + Order Summary'!$O$13&gt;=3500,15,IF('Pricing + Order Summary'!$O$13&gt;=2500,16,IF('Pricing + Order Summary'!$O$13&gt;=1000,23,21))))</f>
        <v>21</v>
      </c>
      <c r="M2574" s="164" t="str">
        <f t="shared" si="174"/>
        <v>SPR2014-5-0</v>
      </c>
    </row>
    <row r="2575" spans="1:13">
      <c r="A2575" s="167">
        <f>'Order Form'!A470</f>
        <v>100473</v>
      </c>
      <c r="B2575" s="167">
        <f>'Order Form'!A470</f>
        <v>100473</v>
      </c>
      <c r="C2575" s="168">
        <f t="shared" si="172"/>
        <v>100473</v>
      </c>
      <c r="D2575" s="164">
        <f>'Order Form'!$N$2</f>
        <v>0</v>
      </c>
      <c r="E2575" s="165">
        <f>'Order Form'!$O$11</f>
        <v>0</v>
      </c>
      <c r="F2575" s="165" t="str">
        <f>IF(ISBLANK('Order Form'!$O$12),"",'Order Form'!$O$12)</f>
        <v/>
      </c>
      <c r="G2575" s="165">
        <f t="shared" ca="1" si="171"/>
        <v>41493</v>
      </c>
      <c r="H2575" s="166">
        <f>'Order Form'!$O$13</f>
        <v>0</v>
      </c>
      <c r="I2575" s="169">
        <f>'Order Form'!F470</f>
        <v>15</v>
      </c>
      <c r="J2575" s="164">
        <f>'Order Form'!O470</f>
        <v>0</v>
      </c>
      <c r="K2575" s="164" t="str">
        <f t="shared" si="173"/>
        <v>F</v>
      </c>
      <c r="L2575" s="164">
        <f>IF('Pricing + Order Summary'!$O$13&gt;=5000,14,IF('Pricing + Order Summary'!$O$13&gt;=3500,15,IF('Pricing + Order Summary'!$O$13&gt;=2500,16,IF('Pricing + Order Summary'!$O$13&gt;=1000,23,21))))</f>
        <v>21</v>
      </c>
      <c r="M2575" s="164" t="str">
        <f t="shared" si="174"/>
        <v>SPR2014-5-0</v>
      </c>
    </row>
    <row r="2576" spans="1:13">
      <c r="A2576" s="167">
        <f>'Order Form'!A471</f>
        <v>101070</v>
      </c>
      <c r="B2576" s="167">
        <f>'Order Form'!A471</f>
        <v>101070</v>
      </c>
      <c r="C2576" s="168">
        <f t="shared" si="172"/>
        <v>101070</v>
      </c>
      <c r="D2576" s="164">
        <f>'Order Form'!$N$2</f>
        <v>0</v>
      </c>
      <c r="E2576" s="165">
        <f>'Order Form'!$O$11</f>
        <v>0</v>
      </c>
      <c r="F2576" s="165" t="str">
        <f>IF(ISBLANK('Order Form'!$O$12),"",'Order Form'!$O$12)</f>
        <v/>
      </c>
      <c r="G2576" s="165">
        <f t="shared" ca="1" si="171"/>
        <v>41493</v>
      </c>
      <c r="H2576" s="166">
        <f>'Order Form'!$O$13</f>
        <v>0</v>
      </c>
      <c r="I2576" s="169">
        <f>'Order Form'!F471</f>
        <v>15</v>
      </c>
      <c r="J2576" s="164">
        <f>'Order Form'!O471</f>
        <v>0</v>
      </c>
      <c r="K2576" s="164" t="str">
        <f t="shared" si="173"/>
        <v>F</v>
      </c>
      <c r="L2576" s="164">
        <f>IF('Pricing + Order Summary'!$O$13&gt;=5000,14,IF('Pricing + Order Summary'!$O$13&gt;=3500,15,IF('Pricing + Order Summary'!$O$13&gt;=2500,16,IF('Pricing + Order Summary'!$O$13&gt;=1000,23,21))))</f>
        <v>21</v>
      </c>
      <c r="M2576" s="164" t="str">
        <f t="shared" si="174"/>
        <v>SPR2014-5-0</v>
      </c>
    </row>
    <row r="2577" spans="1:13">
      <c r="A2577" s="167">
        <f>'Order Form'!A472</f>
        <v>100472</v>
      </c>
      <c r="B2577" s="167">
        <f>'Order Form'!A472</f>
        <v>100472</v>
      </c>
      <c r="C2577" s="168">
        <f t="shared" si="172"/>
        <v>100472</v>
      </c>
      <c r="D2577" s="164">
        <f>'Order Form'!$N$2</f>
        <v>0</v>
      </c>
      <c r="E2577" s="165">
        <f>'Order Form'!$O$11</f>
        <v>0</v>
      </c>
      <c r="F2577" s="165" t="str">
        <f>IF(ISBLANK('Order Form'!$O$12),"",'Order Form'!$O$12)</f>
        <v/>
      </c>
      <c r="G2577" s="165">
        <f t="shared" ca="1" si="171"/>
        <v>41493</v>
      </c>
      <c r="H2577" s="166">
        <f>'Order Form'!$O$13</f>
        <v>0</v>
      </c>
      <c r="I2577" s="169">
        <f>'Order Form'!F472</f>
        <v>15</v>
      </c>
      <c r="J2577" s="164">
        <f>'Order Form'!O472</f>
        <v>0</v>
      </c>
      <c r="K2577" s="164" t="str">
        <f t="shared" si="173"/>
        <v>F</v>
      </c>
      <c r="L2577" s="164">
        <f>IF('Pricing + Order Summary'!$O$13&gt;=5000,14,IF('Pricing + Order Summary'!$O$13&gt;=3500,15,IF('Pricing + Order Summary'!$O$13&gt;=2500,16,IF('Pricing + Order Summary'!$O$13&gt;=1000,23,21))))</f>
        <v>21</v>
      </c>
      <c r="M2577" s="164" t="str">
        <f t="shared" si="174"/>
        <v>SPR2014-5-0</v>
      </c>
    </row>
    <row r="2578" spans="1:13">
      <c r="A2578" s="167">
        <f>'Order Form'!A473</f>
        <v>101129</v>
      </c>
      <c r="B2578" s="167">
        <f>'Order Form'!A473</f>
        <v>101129</v>
      </c>
      <c r="C2578" s="168">
        <f t="shared" si="172"/>
        <v>101129</v>
      </c>
      <c r="D2578" s="164">
        <f>'Order Form'!$N$2</f>
        <v>0</v>
      </c>
      <c r="E2578" s="165">
        <f>'Order Form'!$O$11</f>
        <v>0</v>
      </c>
      <c r="F2578" s="165" t="str">
        <f>IF(ISBLANK('Order Form'!$O$12),"",'Order Form'!$O$12)</f>
        <v/>
      </c>
      <c r="G2578" s="165">
        <f t="shared" ca="1" si="171"/>
        <v>41493</v>
      </c>
      <c r="H2578" s="166">
        <f>'Order Form'!$O$13</f>
        <v>0</v>
      </c>
      <c r="I2578" s="169">
        <f>'Order Form'!F473</f>
        <v>15</v>
      </c>
      <c r="J2578" s="164">
        <f>'Order Form'!O473</f>
        <v>0</v>
      </c>
      <c r="K2578" s="164" t="str">
        <f t="shared" si="173"/>
        <v>F</v>
      </c>
      <c r="L2578" s="164">
        <f>IF('Pricing + Order Summary'!$O$13&gt;=5000,14,IF('Pricing + Order Summary'!$O$13&gt;=3500,15,IF('Pricing + Order Summary'!$O$13&gt;=2500,16,IF('Pricing + Order Summary'!$O$13&gt;=1000,23,21))))</f>
        <v>21</v>
      </c>
      <c r="M2578" s="164" t="str">
        <f t="shared" si="174"/>
        <v>SPR2014-5-0</v>
      </c>
    </row>
    <row r="2579" spans="1:13">
      <c r="A2579" s="167">
        <f>'Order Form'!A474</f>
        <v>105540</v>
      </c>
      <c r="B2579" s="167">
        <f>'Order Form'!A474</f>
        <v>105540</v>
      </c>
      <c r="C2579" s="168">
        <f t="shared" si="172"/>
        <v>105540</v>
      </c>
      <c r="D2579" s="164">
        <f>'Order Form'!$N$2</f>
        <v>0</v>
      </c>
      <c r="E2579" s="165">
        <f>'Order Form'!$O$11</f>
        <v>0</v>
      </c>
      <c r="F2579" s="165" t="str">
        <f>IF(ISBLANK('Order Form'!$O$12),"",'Order Form'!$O$12)</f>
        <v/>
      </c>
      <c r="G2579" s="165">
        <f t="shared" ca="1" si="171"/>
        <v>41493</v>
      </c>
      <c r="H2579" s="166">
        <f>'Order Form'!$O$13</f>
        <v>0</v>
      </c>
      <c r="I2579" s="169">
        <f>'Order Form'!F474</f>
        <v>15</v>
      </c>
      <c r="J2579" s="164">
        <f>'Order Form'!O474</f>
        <v>0</v>
      </c>
      <c r="K2579" s="164" t="str">
        <f t="shared" si="173"/>
        <v>F</v>
      </c>
      <c r="L2579" s="164">
        <f>IF('Pricing + Order Summary'!$O$13&gt;=5000,14,IF('Pricing + Order Summary'!$O$13&gt;=3500,15,IF('Pricing + Order Summary'!$O$13&gt;=2500,16,IF('Pricing + Order Summary'!$O$13&gt;=1000,23,21))))</f>
        <v>21</v>
      </c>
      <c r="M2579" s="164" t="str">
        <f t="shared" si="174"/>
        <v>SPR2014-5-0</v>
      </c>
    </row>
    <row r="2580" spans="1:13">
      <c r="A2580" s="167">
        <f>'Order Form'!A475</f>
        <v>105782</v>
      </c>
      <c r="B2580" s="167">
        <f>'Order Form'!A475</f>
        <v>105782</v>
      </c>
      <c r="C2580" s="168">
        <f t="shared" si="172"/>
        <v>105782</v>
      </c>
      <c r="D2580" s="164">
        <f>'Order Form'!$N$2</f>
        <v>0</v>
      </c>
      <c r="E2580" s="165">
        <f>'Order Form'!$O$11</f>
        <v>0</v>
      </c>
      <c r="F2580" s="165" t="str">
        <f>IF(ISBLANK('Order Form'!$O$12),"",'Order Form'!$O$12)</f>
        <v/>
      </c>
      <c r="G2580" s="165">
        <f t="shared" ca="1" si="171"/>
        <v>41493</v>
      </c>
      <c r="H2580" s="166">
        <f>'Order Form'!$O$13</f>
        <v>0</v>
      </c>
      <c r="I2580" s="169">
        <f>'Order Form'!F475</f>
        <v>15</v>
      </c>
      <c r="J2580" s="164">
        <f>'Order Form'!O475</f>
        <v>0</v>
      </c>
      <c r="K2580" s="164" t="str">
        <f t="shared" si="173"/>
        <v>F</v>
      </c>
      <c r="L2580" s="164">
        <f>IF('Pricing + Order Summary'!$O$13&gt;=5000,14,IF('Pricing + Order Summary'!$O$13&gt;=3500,15,IF('Pricing + Order Summary'!$O$13&gt;=2500,16,IF('Pricing + Order Summary'!$O$13&gt;=1000,23,21))))</f>
        <v>21</v>
      </c>
      <c r="M2580" s="164" t="str">
        <f t="shared" si="174"/>
        <v>SPR2014-5-0</v>
      </c>
    </row>
    <row r="2581" spans="1:13">
      <c r="A2581" s="167">
        <f>'Order Form'!A476</f>
        <v>105726</v>
      </c>
      <c r="B2581" s="167">
        <f>'Order Form'!A476</f>
        <v>105726</v>
      </c>
      <c r="C2581" s="168">
        <f t="shared" si="172"/>
        <v>105726</v>
      </c>
      <c r="D2581" s="164">
        <f>'Order Form'!$N$2</f>
        <v>0</v>
      </c>
      <c r="E2581" s="165">
        <f>'Order Form'!$O$11</f>
        <v>0</v>
      </c>
      <c r="F2581" s="165" t="str">
        <f>IF(ISBLANK('Order Form'!$O$12),"",'Order Form'!$O$12)</f>
        <v/>
      </c>
      <c r="G2581" s="165">
        <f t="shared" ca="1" si="171"/>
        <v>41493</v>
      </c>
      <c r="H2581" s="166">
        <f>'Order Form'!$O$13</f>
        <v>0</v>
      </c>
      <c r="I2581" s="169">
        <f>'Order Form'!F476</f>
        <v>15</v>
      </c>
      <c r="J2581" s="164">
        <f>'Order Form'!O476</f>
        <v>0</v>
      </c>
      <c r="K2581" s="164" t="str">
        <f t="shared" si="173"/>
        <v>F</v>
      </c>
      <c r="L2581" s="164">
        <f>IF('Pricing + Order Summary'!$O$13&gt;=5000,14,IF('Pricing + Order Summary'!$O$13&gt;=3500,15,IF('Pricing + Order Summary'!$O$13&gt;=2500,16,IF('Pricing + Order Summary'!$O$13&gt;=1000,23,21))))</f>
        <v>21</v>
      </c>
      <c r="M2581" s="164" t="str">
        <f t="shared" si="174"/>
        <v>SPR2014-5-0</v>
      </c>
    </row>
    <row r="2582" spans="1:13">
      <c r="A2582" s="167">
        <f>'Order Form'!A477</f>
        <v>105727</v>
      </c>
      <c r="B2582" s="167">
        <f>'Order Form'!A477</f>
        <v>105727</v>
      </c>
      <c r="C2582" s="168">
        <f t="shared" si="172"/>
        <v>105727</v>
      </c>
      <c r="D2582" s="164">
        <f>'Order Form'!$N$2</f>
        <v>0</v>
      </c>
      <c r="E2582" s="165">
        <f>'Order Form'!$O$11</f>
        <v>0</v>
      </c>
      <c r="F2582" s="165" t="str">
        <f>IF(ISBLANK('Order Form'!$O$12),"",'Order Form'!$O$12)</f>
        <v/>
      </c>
      <c r="G2582" s="165">
        <f t="shared" ca="1" si="171"/>
        <v>41493</v>
      </c>
      <c r="H2582" s="166">
        <f>'Order Form'!$O$13</f>
        <v>0</v>
      </c>
      <c r="I2582" s="169">
        <f>'Order Form'!F477</f>
        <v>15</v>
      </c>
      <c r="J2582" s="164">
        <f>'Order Form'!O477</f>
        <v>0</v>
      </c>
      <c r="K2582" s="164" t="str">
        <f t="shared" si="173"/>
        <v>F</v>
      </c>
      <c r="L2582" s="164">
        <f>IF('Pricing + Order Summary'!$O$13&gt;=5000,14,IF('Pricing + Order Summary'!$O$13&gt;=3500,15,IF('Pricing + Order Summary'!$O$13&gt;=2500,16,IF('Pricing + Order Summary'!$O$13&gt;=1000,23,21))))</f>
        <v>21</v>
      </c>
      <c r="M2582" s="164" t="str">
        <f t="shared" si="174"/>
        <v>SPR2014-5-0</v>
      </c>
    </row>
    <row r="2583" spans="1:13">
      <c r="A2583" s="167">
        <f>'Order Form'!A478</f>
        <v>101127</v>
      </c>
      <c r="B2583" s="167">
        <f>'Order Form'!A478</f>
        <v>101127</v>
      </c>
      <c r="C2583" s="168">
        <f t="shared" si="172"/>
        <v>101127</v>
      </c>
      <c r="D2583" s="164">
        <f>'Order Form'!$N$2</f>
        <v>0</v>
      </c>
      <c r="E2583" s="165">
        <f>'Order Form'!$O$11</f>
        <v>0</v>
      </c>
      <c r="F2583" s="165" t="str">
        <f>IF(ISBLANK('Order Form'!$O$12),"",'Order Form'!$O$12)</f>
        <v/>
      </c>
      <c r="G2583" s="165">
        <f t="shared" ca="1" si="171"/>
        <v>41493</v>
      </c>
      <c r="H2583" s="166">
        <f>'Order Form'!$O$13</f>
        <v>0</v>
      </c>
      <c r="I2583" s="169">
        <f>'Order Form'!F478</f>
        <v>15</v>
      </c>
      <c r="J2583" s="164">
        <f>'Order Form'!O478</f>
        <v>0</v>
      </c>
      <c r="K2583" s="164" t="str">
        <f t="shared" si="173"/>
        <v>F</v>
      </c>
      <c r="L2583" s="164">
        <f>IF('Pricing + Order Summary'!$O$13&gt;=5000,14,IF('Pricing + Order Summary'!$O$13&gt;=3500,15,IF('Pricing + Order Summary'!$O$13&gt;=2500,16,IF('Pricing + Order Summary'!$O$13&gt;=1000,23,21))))</f>
        <v>21</v>
      </c>
      <c r="M2583" s="164" t="str">
        <f t="shared" si="174"/>
        <v>SPR2014-5-0</v>
      </c>
    </row>
    <row r="2584" spans="1:13">
      <c r="A2584" s="167">
        <f>'Order Form'!A479</f>
        <v>105729</v>
      </c>
      <c r="B2584" s="167">
        <f>'Order Form'!A479</f>
        <v>105729</v>
      </c>
      <c r="C2584" s="168">
        <f t="shared" si="172"/>
        <v>105729</v>
      </c>
      <c r="D2584" s="164">
        <f>'Order Form'!$N$2</f>
        <v>0</v>
      </c>
      <c r="E2584" s="165">
        <f>'Order Form'!$O$11</f>
        <v>0</v>
      </c>
      <c r="F2584" s="165" t="str">
        <f>IF(ISBLANK('Order Form'!$O$12),"",'Order Form'!$O$12)</f>
        <v/>
      </c>
      <c r="G2584" s="165">
        <f t="shared" ca="1" si="171"/>
        <v>41493</v>
      </c>
      <c r="H2584" s="166">
        <f>'Order Form'!$O$13</f>
        <v>0</v>
      </c>
      <c r="I2584" s="169">
        <f>'Order Form'!F479</f>
        <v>15</v>
      </c>
      <c r="J2584" s="164">
        <f>'Order Form'!O479</f>
        <v>0</v>
      </c>
      <c r="K2584" s="164" t="str">
        <f t="shared" si="173"/>
        <v>F</v>
      </c>
      <c r="L2584" s="164">
        <f>IF('Pricing + Order Summary'!$O$13&gt;=5000,14,IF('Pricing + Order Summary'!$O$13&gt;=3500,15,IF('Pricing + Order Summary'!$O$13&gt;=2500,16,IF('Pricing + Order Summary'!$O$13&gt;=1000,23,21))))</f>
        <v>21</v>
      </c>
      <c r="M2584" s="164" t="str">
        <f t="shared" si="174"/>
        <v>SPR2014-5-0</v>
      </c>
    </row>
    <row r="2585" spans="1:13">
      <c r="A2585" s="167">
        <f>'Order Form'!A480</f>
        <v>101128</v>
      </c>
      <c r="B2585" s="167">
        <f>'Order Form'!A480</f>
        <v>101128</v>
      </c>
      <c r="C2585" s="168">
        <f t="shared" si="172"/>
        <v>101128</v>
      </c>
      <c r="D2585" s="164">
        <f>'Order Form'!$N$2</f>
        <v>0</v>
      </c>
      <c r="E2585" s="165">
        <f>'Order Form'!$O$11</f>
        <v>0</v>
      </c>
      <c r="F2585" s="165" t="str">
        <f>IF(ISBLANK('Order Form'!$O$12),"",'Order Form'!$O$12)</f>
        <v/>
      </c>
      <c r="G2585" s="165">
        <f t="shared" ca="1" si="171"/>
        <v>41493</v>
      </c>
      <c r="H2585" s="166">
        <f>'Order Form'!$O$13</f>
        <v>0</v>
      </c>
      <c r="I2585" s="169">
        <f>'Order Form'!F480</f>
        <v>15</v>
      </c>
      <c r="J2585" s="164">
        <f>'Order Form'!O480</f>
        <v>0</v>
      </c>
      <c r="K2585" s="164" t="str">
        <f t="shared" si="173"/>
        <v>F</v>
      </c>
      <c r="L2585" s="164">
        <f>IF('Pricing + Order Summary'!$O$13&gt;=5000,14,IF('Pricing + Order Summary'!$O$13&gt;=3500,15,IF('Pricing + Order Summary'!$O$13&gt;=2500,16,IF('Pricing + Order Summary'!$O$13&gt;=1000,23,21))))</f>
        <v>21</v>
      </c>
      <c r="M2585" s="164" t="str">
        <f t="shared" si="174"/>
        <v>SPR2014-5-0</v>
      </c>
    </row>
    <row r="2586" spans="1:13">
      <c r="A2586" s="167">
        <f>'Order Form'!A481</f>
        <v>101131</v>
      </c>
      <c r="B2586" s="167">
        <f>'Order Form'!A481</f>
        <v>101131</v>
      </c>
      <c r="C2586" s="168">
        <f t="shared" si="172"/>
        <v>101131</v>
      </c>
      <c r="D2586" s="164">
        <f>'Order Form'!$N$2</f>
        <v>0</v>
      </c>
      <c r="E2586" s="165">
        <f>'Order Form'!$O$11</f>
        <v>0</v>
      </c>
      <c r="F2586" s="165" t="str">
        <f>IF(ISBLANK('Order Form'!$O$12),"",'Order Form'!$O$12)</f>
        <v/>
      </c>
      <c r="G2586" s="165">
        <f t="shared" ca="1" si="171"/>
        <v>41493</v>
      </c>
      <c r="H2586" s="166">
        <f>'Order Form'!$O$13</f>
        <v>0</v>
      </c>
      <c r="I2586" s="169">
        <f>'Order Form'!F481</f>
        <v>15</v>
      </c>
      <c r="J2586" s="164">
        <f>'Order Form'!O481</f>
        <v>0</v>
      </c>
      <c r="K2586" s="164" t="str">
        <f t="shared" si="173"/>
        <v>F</v>
      </c>
      <c r="L2586" s="164">
        <f>IF('Pricing + Order Summary'!$O$13&gt;=5000,14,IF('Pricing + Order Summary'!$O$13&gt;=3500,15,IF('Pricing + Order Summary'!$O$13&gt;=2500,16,IF('Pricing + Order Summary'!$O$13&gt;=1000,23,21))))</f>
        <v>21</v>
      </c>
      <c r="M2586" s="164" t="str">
        <f t="shared" si="174"/>
        <v>SPR2014-5-0</v>
      </c>
    </row>
    <row r="2587" spans="1:13">
      <c r="A2587" s="167">
        <f>'Order Form'!A482</f>
        <v>101112</v>
      </c>
      <c r="B2587" s="167">
        <f>'Order Form'!A482</f>
        <v>101112</v>
      </c>
      <c r="C2587" s="168">
        <f t="shared" si="172"/>
        <v>101112</v>
      </c>
      <c r="D2587" s="164">
        <f>'Order Form'!$N$2</f>
        <v>0</v>
      </c>
      <c r="E2587" s="165">
        <f>'Order Form'!$O$11</f>
        <v>0</v>
      </c>
      <c r="F2587" s="165" t="str">
        <f>IF(ISBLANK('Order Form'!$O$12),"",'Order Form'!$O$12)</f>
        <v/>
      </c>
      <c r="G2587" s="165">
        <f t="shared" ca="1" si="171"/>
        <v>41493</v>
      </c>
      <c r="H2587" s="166">
        <f>'Order Form'!$O$13</f>
        <v>0</v>
      </c>
      <c r="I2587" s="169">
        <f>'Order Form'!F482</f>
        <v>15</v>
      </c>
      <c r="J2587" s="164">
        <f>'Order Form'!O482</f>
        <v>0</v>
      </c>
      <c r="K2587" s="164" t="str">
        <f t="shared" si="173"/>
        <v>F</v>
      </c>
      <c r="L2587" s="164">
        <f>IF('Pricing + Order Summary'!$O$13&gt;=5000,14,IF('Pricing + Order Summary'!$O$13&gt;=3500,15,IF('Pricing + Order Summary'!$O$13&gt;=2500,16,IF('Pricing + Order Summary'!$O$13&gt;=1000,23,21))))</f>
        <v>21</v>
      </c>
      <c r="M2587" s="164" t="str">
        <f t="shared" si="174"/>
        <v>SPR2014-5-0</v>
      </c>
    </row>
    <row r="2588" spans="1:13">
      <c r="A2588" s="167">
        <f>'Order Form'!A483</f>
        <v>100471</v>
      </c>
      <c r="B2588" s="167">
        <f>'Order Form'!A483</f>
        <v>100471</v>
      </c>
      <c r="C2588" s="168">
        <f t="shared" si="172"/>
        <v>100471</v>
      </c>
      <c r="D2588" s="164">
        <f>'Order Form'!$N$2</f>
        <v>0</v>
      </c>
      <c r="E2588" s="165">
        <f>'Order Form'!$O$11</f>
        <v>0</v>
      </c>
      <c r="F2588" s="165" t="str">
        <f>IF(ISBLANK('Order Form'!$O$12),"",'Order Form'!$O$12)</f>
        <v/>
      </c>
      <c r="G2588" s="165">
        <f t="shared" ca="1" si="171"/>
        <v>41493</v>
      </c>
      <c r="H2588" s="166">
        <f>'Order Form'!$O$13</f>
        <v>0</v>
      </c>
      <c r="I2588" s="169">
        <f>'Order Form'!F483</f>
        <v>15</v>
      </c>
      <c r="J2588" s="164">
        <f>'Order Form'!O483</f>
        <v>0</v>
      </c>
      <c r="K2588" s="164" t="str">
        <f t="shared" si="173"/>
        <v>F</v>
      </c>
      <c r="L2588" s="164">
        <f>IF('Pricing + Order Summary'!$O$13&gt;=5000,14,IF('Pricing + Order Summary'!$O$13&gt;=3500,15,IF('Pricing + Order Summary'!$O$13&gt;=2500,16,IF('Pricing + Order Summary'!$O$13&gt;=1000,23,21))))</f>
        <v>21</v>
      </c>
      <c r="M2588" s="164" t="str">
        <f t="shared" si="174"/>
        <v>SPR2014-5-0</v>
      </c>
    </row>
    <row r="2589" spans="1:13">
      <c r="A2589" s="167">
        <f>'Order Form'!A484</f>
        <v>101080</v>
      </c>
      <c r="B2589" s="167">
        <f>'Order Form'!A484</f>
        <v>101080</v>
      </c>
      <c r="C2589" s="168">
        <f t="shared" si="172"/>
        <v>101080</v>
      </c>
      <c r="D2589" s="164">
        <f>'Order Form'!$N$2</f>
        <v>0</v>
      </c>
      <c r="E2589" s="165">
        <f>'Order Form'!$O$11</f>
        <v>0</v>
      </c>
      <c r="F2589" s="165" t="str">
        <f>IF(ISBLANK('Order Form'!$O$12),"",'Order Form'!$O$12)</f>
        <v/>
      </c>
      <c r="G2589" s="165">
        <f t="shared" ca="1" si="171"/>
        <v>41493</v>
      </c>
      <c r="H2589" s="166">
        <f>'Order Form'!$O$13</f>
        <v>0</v>
      </c>
      <c r="I2589" s="169">
        <f>'Order Form'!F484</f>
        <v>15</v>
      </c>
      <c r="J2589" s="164">
        <f>'Order Form'!O484</f>
        <v>0</v>
      </c>
      <c r="K2589" s="164" t="str">
        <f t="shared" si="173"/>
        <v>F</v>
      </c>
      <c r="L2589" s="164">
        <f>IF('Pricing + Order Summary'!$O$13&gt;=5000,14,IF('Pricing + Order Summary'!$O$13&gt;=3500,15,IF('Pricing + Order Summary'!$O$13&gt;=2500,16,IF('Pricing + Order Summary'!$O$13&gt;=1000,23,21))))</f>
        <v>21</v>
      </c>
      <c r="M2589" s="164" t="str">
        <f t="shared" si="174"/>
        <v>SPR2014-5-0</v>
      </c>
    </row>
    <row r="2590" spans="1:13">
      <c r="A2590" s="167">
        <f>'Order Form'!A485</f>
        <v>105730</v>
      </c>
      <c r="B2590" s="167">
        <f>'Order Form'!A485</f>
        <v>105730</v>
      </c>
      <c r="C2590" s="168">
        <f t="shared" si="172"/>
        <v>105730</v>
      </c>
      <c r="D2590" s="164">
        <f>'Order Form'!$N$2</f>
        <v>0</v>
      </c>
      <c r="E2590" s="165">
        <f>'Order Form'!$O$11</f>
        <v>0</v>
      </c>
      <c r="F2590" s="165" t="str">
        <f>IF(ISBLANK('Order Form'!$O$12),"",'Order Form'!$O$12)</f>
        <v/>
      </c>
      <c r="G2590" s="165">
        <f t="shared" ca="1" si="171"/>
        <v>41493</v>
      </c>
      <c r="H2590" s="166">
        <f>'Order Form'!$O$13</f>
        <v>0</v>
      </c>
      <c r="I2590" s="169">
        <f>'Order Form'!F485</f>
        <v>15</v>
      </c>
      <c r="J2590" s="164">
        <f>'Order Form'!O485</f>
        <v>0</v>
      </c>
      <c r="K2590" s="164" t="str">
        <f t="shared" si="173"/>
        <v>F</v>
      </c>
      <c r="L2590" s="164">
        <f>IF('Pricing + Order Summary'!$O$13&gt;=5000,14,IF('Pricing + Order Summary'!$O$13&gt;=3500,15,IF('Pricing + Order Summary'!$O$13&gt;=2500,16,IF('Pricing + Order Summary'!$O$13&gt;=1000,23,21))))</f>
        <v>21</v>
      </c>
      <c r="M2590" s="164" t="str">
        <f t="shared" si="174"/>
        <v>SPR2014-5-0</v>
      </c>
    </row>
    <row r="2591" spans="1:13">
      <c r="A2591" s="167">
        <f>'Order Form'!A486</f>
        <v>105663</v>
      </c>
      <c r="B2591" s="167">
        <f>'Order Form'!A486</f>
        <v>105663</v>
      </c>
      <c r="C2591" s="168">
        <f t="shared" si="172"/>
        <v>105663</v>
      </c>
      <c r="D2591" s="164">
        <f>'Order Form'!$N$2</f>
        <v>0</v>
      </c>
      <c r="E2591" s="165">
        <f>'Order Form'!$O$11</f>
        <v>0</v>
      </c>
      <c r="F2591" s="165" t="str">
        <f>IF(ISBLANK('Order Form'!$O$12),"",'Order Form'!$O$12)</f>
        <v/>
      </c>
      <c r="G2591" s="165">
        <f t="shared" ca="1" si="171"/>
        <v>41493</v>
      </c>
      <c r="H2591" s="166">
        <f>'Order Form'!$O$13</f>
        <v>0</v>
      </c>
      <c r="I2591" s="169">
        <f>'Order Form'!F486</f>
        <v>15</v>
      </c>
      <c r="J2591" s="164">
        <f>'Order Form'!O486</f>
        <v>0</v>
      </c>
      <c r="K2591" s="164" t="str">
        <f t="shared" si="173"/>
        <v>F</v>
      </c>
      <c r="L2591" s="164">
        <f>IF('Pricing + Order Summary'!$O$13&gt;=5000,14,IF('Pricing + Order Summary'!$O$13&gt;=3500,15,IF('Pricing + Order Summary'!$O$13&gt;=2500,16,IF('Pricing + Order Summary'!$O$13&gt;=1000,23,21))))</f>
        <v>21</v>
      </c>
      <c r="M2591" s="164" t="str">
        <f t="shared" si="174"/>
        <v>SPR2014-5-0</v>
      </c>
    </row>
    <row r="2592" spans="1:13">
      <c r="A2592" s="167">
        <f>'Order Form'!A487</f>
        <v>105662</v>
      </c>
      <c r="B2592" s="167">
        <f>'Order Form'!A487</f>
        <v>105662</v>
      </c>
      <c r="C2592" s="168">
        <f t="shared" si="172"/>
        <v>105662</v>
      </c>
      <c r="D2592" s="164">
        <f>'Order Form'!$N$2</f>
        <v>0</v>
      </c>
      <c r="E2592" s="165">
        <f>'Order Form'!$O$11</f>
        <v>0</v>
      </c>
      <c r="F2592" s="165" t="str">
        <f>IF(ISBLANK('Order Form'!$O$12),"",'Order Form'!$O$12)</f>
        <v/>
      </c>
      <c r="G2592" s="165">
        <f t="shared" ca="1" si="171"/>
        <v>41493</v>
      </c>
      <c r="H2592" s="166">
        <f>'Order Form'!$O$13</f>
        <v>0</v>
      </c>
      <c r="I2592" s="169">
        <f>'Order Form'!F487</f>
        <v>15</v>
      </c>
      <c r="J2592" s="164">
        <f>'Order Form'!O487</f>
        <v>0</v>
      </c>
      <c r="K2592" s="164" t="str">
        <f t="shared" si="173"/>
        <v>F</v>
      </c>
      <c r="L2592" s="164">
        <f>IF('Pricing + Order Summary'!$O$13&gt;=5000,14,IF('Pricing + Order Summary'!$O$13&gt;=3500,15,IF('Pricing + Order Summary'!$O$13&gt;=2500,16,IF('Pricing + Order Summary'!$O$13&gt;=1000,23,21))))</f>
        <v>21</v>
      </c>
      <c r="M2592" s="164" t="str">
        <f t="shared" si="174"/>
        <v>SPR2014-5-0</v>
      </c>
    </row>
    <row r="2593" spans="1:13">
      <c r="A2593" s="167">
        <f>'Order Form'!A488</f>
        <v>105725</v>
      </c>
      <c r="B2593" s="167">
        <f>'Order Form'!A488</f>
        <v>105725</v>
      </c>
      <c r="C2593" s="168">
        <f t="shared" si="172"/>
        <v>105725</v>
      </c>
      <c r="D2593" s="164">
        <f>'Order Form'!$N$2</f>
        <v>0</v>
      </c>
      <c r="E2593" s="165">
        <f>'Order Form'!$O$11</f>
        <v>0</v>
      </c>
      <c r="F2593" s="165" t="str">
        <f>IF(ISBLANK('Order Form'!$O$12),"",'Order Form'!$O$12)</f>
        <v/>
      </c>
      <c r="G2593" s="165">
        <f t="shared" ca="1" si="171"/>
        <v>41493</v>
      </c>
      <c r="H2593" s="166">
        <f>'Order Form'!$O$13</f>
        <v>0</v>
      </c>
      <c r="I2593" s="169">
        <f>'Order Form'!F488</f>
        <v>17.5</v>
      </c>
      <c r="J2593" s="164">
        <f>'Order Form'!O488</f>
        <v>0</v>
      </c>
      <c r="K2593" s="164" t="str">
        <f t="shared" si="173"/>
        <v>F</v>
      </c>
      <c r="L2593" s="164">
        <f>IF('Pricing + Order Summary'!$O$13&gt;=5000,14,IF('Pricing + Order Summary'!$O$13&gt;=3500,15,IF('Pricing + Order Summary'!$O$13&gt;=2500,16,IF('Pricing + Order Summary'!$O$13&gt;=1000,23,21))))</f>
        <v>21</v>
      </c>
      <c r="M2593" s="164" t="str">
        <f t="shared" si="174"/>
        <v>SPR2014-5-0</v>
      </c>
    </row>
    <row r="2594" spans="1:13">
      <c r="A2594" s="167">
        <f>'Order Form'!A489</f>
        <v>100477</v>
      </c>
      <c r="B2594" s="167">
        <f>'Order Form'!A489</f>
        <v>100477</v>
      </c>
      <c r="C2594" s="168">
        <f t="shared" si="172"/>
        <v>100477</v>
      </c>
      <c r="D2594" s="164">
        <f>'Order Form'!$N$2</f>
        <v>0</v>
      </c>
      <c r="E2594" s="165">
        <f>'Order Form'!$O$11</f>
        <v>0</v>
      </c>
      <c r="F2594" s="165" t="str">
        <f>IF(ISBLANK('Order Form'!$O$12),"",'Order Form'!$O$12)</f>
        <v/>
      </c>
      <c r="G2594" s="165">
        <f t="shared" ca="1" si="171"/>
        <v>41493</v>
      </c>
      <c r="H2594" s="166">
        <f>'Order Form'!$O$13</f>
        <v>0</v>
      </c>
      <c r="I2594" s="169">
        <f>'Order Form'!F489</f>
        <v>17.5</v>
      </c>
      <c r="J2594" s="164">
        <f>'Order Form'!O489</f>
        <v>0</v>
      </c>
      <c r="K2594" s="164" t="str">
        <f t="shared" si="173"/>
        <v>F</v>
      </c>
      <c r="L2594" s="164">
        <f>IF('Pricing + Order Summary'!$O$13&gt;=5000,14,IF('Pricing + Order Summary'!$O$13&gt;=3500,15,IF('Pricing + Order Summary'!$O$13&gt;=2500,16,IF('Pricing + Order Summary'!$O$13&gt;=1000,23,21))))</f>
        <v>21</v>
      </c>
      <c r="M2594" s="164" t="str">
        <f t="shared" si="174"/>
        <v>SPR2014-5-0</v>
      </c>
    </row>
    <row r="2595" spans="1:13">
      <c r="A2595" s="167">
        <f>'Order Form'!A490</f>
        <v>105721</v>
      </c>
      <c r="B2595" s="167">
        <f>'Order Form'!A490</f>
        <v>105721</v>
      </c>
      <c r="C2595" s="168">
        <f t="shared" si="172"/>
        <v>105721</v>
      </c>
      <c r="D2595" s="164">
        <f>'Order Form'!$N$2</f>
        <v>0</v>
      </c>
      <c r="E2595" s="165">
        <f>'Order Form'!$O$11</f>
        <v>0</v>
      </c>
      <c r="F2595" s="165" t="str">
        <f>IF(ISBLANK('Order Form'!$O$12),"",'Order Form'!$O$12)</f>
        <v/>
      </c>
      <c r="G2595" s="165">
        <f t="shared" ca="1" si="171"/>
        <v>41493</v>
      </c>
      <c r="H2595" s="166">
        <f>'Order Form'!$O$13</f>
        <v>0</v>
      </c>
      <c r="I2595" s="169">
        <f>'Order Form'!F490</f>
        <v>16.5</v>
      </c>
      <c r="J2595" s="164">
        <f>'Order Form'!O490</f>
        <v>0</v>
      </c>
      <c r="K2595" s="164" t="str">
        <f t="shared" si="173"/>
        <v>F</v>
      </c>
      <c r="L2595" s="164">
        <f>IF('Pricing + Order Summary'!$O$13&gt;=5000,14,IF('Pricing + Order Summary'!$O$13&gt;=3500,15,IF('Pricing + Order Summary'!$O$13&gt;=2500,16,IF('Pricing + Order Summary'!$O$13&gt;=1000,23,21))))</f>
        <v>21</v>
      </c>
      <c r="M2595" s="164" t="str">
        <f t="shared" si="174"/>
        <v>SPR2014-5-0</v>
      </c>
    </row>
    <row r="2596" spans="1:13">
      <c r="A2596" s="167">
        <f>'Order Form'!A491</f>
        <v>105722</v>
      </c>
      <c r="B2596" s="167">
        <f>'Order Form'!A491</f>
        <v>105722</v>
      </c>
      <c r="C2596" s="168">
        <f t="shared" si="172"/>
        <v>105722</v>
      </c>
      <c r="D2596" s="164">
        <f>'Order Form'!$N$2</f>
        <v>0</v>
      </c>
      <c r="E2596" s="165">
        <f>'Order Form'!$O$11</f>
        <v>0</v>
      </c>
      <c r="F2596" s="165" t="str">
        <f>IF(ISBLANK('Order Form'!$O$12),"",'Order Form'!$O$12)</f>
        <v/>
      </c>
      <c r="G2596" s="165">
        <f t="shared" ca="1" si="171"/>
        <v>41493</v>
      </c>
      <c r="H2596" s="166">
        <f>'Order Form'!$O$13</f>
        <v>0</v>
      </c>
      <c r="I2596" s="169">
        <f>'Order Form'!F491</f>
        <v>16.5</v>
      </c>
      <c r="J2596" s="164">
        <f>'Order Form'!O491</f>
        <v>0</v>
      </c>
      <c r="K2596" s="164" t="str">
        <f t="shared" si="173"/>
        <v>F</v>
      </c>
      <c r="L2596" s="164">
        <f>IF('Pricing + Order Summary'!$O$13&gt;=5000,14,IF('Pricing + Order Summary'!$O$13&gt;=3500,15,IF('Pricing + Order Summary'!$O$13&gt;=2500,16,IF('Pricing + Order Summary'!$O$13&gt;=1000,23,21))))</f>
        <v>21</v>
      </c>
      <c r="M2596" s="164" t="str">
        <f t="shared" si="174"/>
        <v>SPR2014-5-0</v>
      </c>
    </row>
    <row r="2597" spans="1:13">
      <c r="A2597" s="167">
        <f>'Order Form'!A492</f>
        <v>105723</v>
      </c>
      <c r="B2597" s="167">
        <f>'Order Form'!A492</f>
        <v>105723</v>
      </c>
      <c r="C2597" s="168">
        <f t="shared" si="172"/>
        <v>105723</v>
      </c>
      <c r="D2597" s="164">
        <f>'Order Form'!$N$2</f>
        <v>0</v>
      </c>
      <c r="E2597" s="165">
        <f>'Order Form'!$O$11</f>
        <v>0</v>
      </c>
      <c r="F2597" s="165" t="str">
        <f>IF(ISBLANK('Order Form'!$O$12),"",'Order Form'!$O$12)</f>
        <v/>
      </c>
      <c r="G2597" s="165">
        <f t="shared" ca="1" si="171"/>
        <v>41493</v>
      </c>
      <c r="H2597" s="166">
        <f>'Order Form'!$O$13</f>
        <v>0</v>
      </c>
      <c r="I2597" s="169">
        <f>'Order Form'!F492</f>
        <v>16.5</v>
      </c>
      <c r="J2597" s="164">
        <f>'Order Form'!O492</f>
        <v>0</v>
      </c>
      <c r="K2597" s="164" t="str">
        <f t="shared" si="173"/>
        <v>F</v>
      </c>
      <c r="L2597" s="164">
        <f>IF('Pricing + Order Summary'!$O$13&gt;=5000,14,IF('Pricing + Order Summary'!$O$13&gt;=3500,15,IF('Pricing + Order Summary'!$O$13&gt;=2500,16,IF('Pricing + Order Summary'!$O$13&gt;=1000,23,21))))</f>
        <v>21</v>
      </c>
      <c r="M2597" s="164" t="str">
        <f t="shared" si="174"/>
        <v>SPR2014-5-0</v>
      </c>
    </row>
    <row r="2598" spans="1:13">
      <c r="A2598" s="167">
        <f>'Order Form'!A493</f>
        <v>105724</v>
      </c>
      <c r="B2598" s="167">
        <f>'Order Form'!A493</f>
        <v>105724</v>
      </c>
      <c r="C2598" s="168">
        <f t="shared" si="172"/>
        <v>105724</v>
      </c>
      <c r="D2598" s="164">
        <f>'Order Form'!$N$2</f>
        <v>0</v>
      </c>
      <c r="E2598" s="165">
        <f>'Order Form'!$O$11</f>
        <v>0</v>
      </c>
      <c r="F2598" s="165" t="str">
        <f>IF(ISBLANK('Order Form'!$O$12),"",'Order Form'!$O$12)</f>
        <v/>
      </c>
      <c r="G2598" s="165">
        <f t="shared" ca="1" si="171"/>
        <v>41493</v>
      </c>
      <c r="H2598" s="166">
        <f>'Order Form'!$O$13</f>
        <v>0</v>
      </c>
      <c r="I2598" s="169">
        <f>'Order Form'!F493</f>
        <v>16.5</v>
      </c>
      <c r="J2598" s="164">
        <f>'Order Form'!O493</f>
        <v>0</v>
      </c>
      <c r="K2598" s="164" t="str">
        <f t="shared" si="173"/>
        <v>F</v>
      </c>
      <c r="L2598" s="164">
        <f>IF('Pricing + Order Summary'!$O$13&gt;=5000,14,IF('Pricing + Order Summary'!$O$13&gt;=3500,15,IF('Pricing + Order Summary'!$O$13&gt;=2500,16,IF('Pricing + Order Summary'!$O$13&gt;=1000,23,21))))</f>
        <v>21</v>
      </c>
      <c r="M2598" s="164" t="str">
        <f t="shared" si="174"/>
        <v>SPR2014-5-0</v>
      </c>
    </row>
    <row r="2599" spans="1:13">
      <c r="A2599" s="167">
        <f>'Order Form'!A494</f>
        <v>105712</v>
      </c>
      <c r="B2599" s="167">
        <f>'Order Form'!A494</f>
        <v>105712</v>
      </c>
      <c r="C2599" s="168">
        <f t="shared" si="172"/>
        <v>105712</v>
      </c>
      <c r="D2599" s="164">
        <f>'Order Form'!$N$2</f>
        <v>0</v>
      </c>
      <c r="E2599" s="165">
        <f>'Order Form'!$O$11</f>
        <v>0</v>
      </c>
      <c r="F2599" s="165" t="str">
        <f>IF(ISBLANK('Order Form'!$O$12),"",'Order Form'!$O$12)</f>
        <v/>
      </c>
      <c r="G2599" s="165">
        <f t="shared" ca="1" si="171"/>
        <v>41493</v>
      </c>
      <c r="H2599" s="166">
        <f>'Order Form'!$O$13</f>
        <v>0</v>
      </c>
      <c r="I2599" s="169">
        <f>'Order Form'!F494</f>
        <v>16.5</v>
      </c>
      <c r="J2599" s="164">
        <f>'Order Form'!O494</f>
        <v>0</v>
      </c>
      <c r="K2599" s="164" t="str">
        <f t="shared" si="173"/>
        <v>F</v>
      </c>
      <c r="L2599" s="164">
        <f>IF('Pricing + Order Summary'!$O$13&gt;=5000,14,IF('Pricing + Order Summary'!$O$13&gt;=3500,15,IF('Pricing + Order Summary'!$O$13&gt;=2500,16,IF('Pricing + Order Summary'!$O$13&gt;=1000,23,21))))</f>
        <v>21</v>
      </c>
      <c r="M2599" s="164" t="str">
        <f t="shared" si="174"/>
        <v>SPR2014-5-0</v>
      </c>
    </row>
    <row r="2600" spans="1:13">
      <c r="A2600" s="167">
        <f>'Order Form'!A495</f>
        <v>105713</v>
      </c>
      <c r="B2600" s="167">
        <f>'Order Form'!A495</f>
        <v>105713</v>
      </c>
      <c r="C2600" s="168">
        <f t="shared" si="172"/>
        <v>105713</v>
      </c>
      <c r="D2600" s="164">
        <f>'Order Form'!$N$2</f>
        <v>0</v>
      </c>
      <c r="E2600" s="165">
        <f>'Order Form'!$O$11</f>
        <v>0</v>
      </c>
      <c r="F2600" s="165" t="str">
        <f>IF(ISBLANK('Order Form'!$O$12),"",'Order Form'!$O$12)</f>
        <v/>
      </c>
      <c r="G2600" s="165">
        <f t="shared" ca="1" si="171"/>
        <v>41493</v>
      </c>
      <c r="H2600" s="166">
        <f>'Order Form'!$O$13</f>
        <v>0</v>
      </c>
      <c r="I2600" s="169">
        <f>'Order Form'!F495</f>
        <v>16.5</v>
      </c>
      <c r="J2600" s="164">
        <f>'Order Form'!O495</f>
        <v>0</v>
      </c>
      <c r="K2600" s="164" t="str">
        <f t="shared" si="173"/>
        <v>F</v>
      </c>
      <c r="L2600" s="164">
        <f>IF('Pricing + Order Summary'!$O$13&gt;=5000,14,IF('Pricing + Order Summary'!$O$13&gt;=3500,15,IF('Pricing + Order Summary'!$O$13&gt;=2500,16,IF('Pricing + Order Summary'!$O$13&gt;=1000,23,21))))</f>
        <v>21</v>
      </c>
      <c r="M2600" s="164" t="str">
        <f t="shared" si="174"/>
        <v>SPR2014-5-0</v>
      </c>
    </row>
    <row r="2601" spans="1:13">
      <c r="A2601" s="167">
        <f>'Order Form'!A496</f>
        <v>105714</v>
      </c>
      <c r="B2601" s="167">
        <f>'Order Form'!A496</f>
        <v>105714</v>
      </c>
      <c r="C2601" s="168">
        <f t="shared" si="172"/>
        <v>105714</v>
      </c>
      <c r="D2601" s="164">
        <f>'Order Form'!$N$2</f>
        <v>0</v>
      </c>
      <c r="E2601" s="165">
        <f>'Order Form'!$O$11</f>
        <v>0</v>
      </c>
      <c r="F2601" s="165" t="str">
        <f>IF(ISBLANK('Order Form'!$O$12),"",'Order Form'!$O$12)</f>
        <v/>
      </c>
      <c r="G2601" s="165">
        <f t="shared" ca="1" si="171"/>
        <v>41493</v>
      </c>
      <c r="H2601" s="166">
        <f>'Order Form'!$O$13</f>
        <v>0</v>
      </c>
      <c r="I2601" s="169">
        <f>'Order Form'!F496</f>
        <v>16.5</v>
      </c>
      <c r="J2601" s="164">
        <f>'Order Form'!O496</f>
        <v>0</v>
      </c>
      <c r="K2601" s="164" t="str">
        <f t="shared" si="173"/>
        <v>F</v>
      </c>
      <c r="L2601" s="164">
        <f>IF('Pricing + Order Summary'!$O$13&gt;=5000,14,IF('Pricing + Order Summary'!$O$13&gt;=3500,15,IF('Pricing + Order Summary'!$O$13&gt;=2500,16,IF('Pricing + Order Summary'!$O$13&gt;=1000,23,21))))</f>
        <v>21</v>
      </c>
      <c r="M2601" s="164" t="str">
        <f t="shared" si="174"/>
        <v>SPR2014-5-0</v>
      </c>
    </row>
    <row r="2602" spans="1:13">
      <c r="A2602" s="167">
        <f>'Order Form'!A497</f>
        <v>105715</v>
      </c>
      <c r="B2602" s="167">
        <f>'Order Form'!A497</f>
        <v>105715</v>
      </c>
      <c r="C2602" s="168">
        <f t="shared" si="172"/>
        <v>105715</v>
      </c>
      <c r="D2602" s="164">
        <f>'Order Form'!$N$2</f>
        <v>0</v>
      </c>
      <c r="E2602" s="165">
        <f>'Order Form'!$O$11</f>
        <v>0</v>
      </c>
      <c r="F2602" s="165" t="str">
        <f>IF(ISBLANK('Order Form'!$O$12),"",'Order Form'!$O$12)</f>
        <v/>
      </c>
      <c r="G2602" s="165">
        <f t="shared" ca="1" si="171"/>
        <v>41493</v>
      </c>
      <c r="H2602" s="166">
        <f>'Order Form'!$O$13</f>
        <v>0</v>
      </c>
      <c r="I2602" s="169">
        <f>'Order Form'!F497</f>
        <v>16.5</v>
      </c>
      <c r="J2602" s="164">
        <f>'Order Form'!O497</f>
        <v>0</v>
      </c>
      <c r="K2602" s="164" t="str">
        <f t="shared" si="173"/>
        <v>F</v>
      </c>
      <c r="L2602" s="164">
        <f>IF('Pricing + Order Summary'!$O$13&gt;=5000,14,IF('Pricing + Order Summary'!$O$13&gt;=3500,15,IF('Pricing + Order Summary'!$O$13&gt;=2500,16,IF('Pricing + Order Summary'!$O$13&gt;=1000,23,21))))</f>
        <v>21</v>
      </c>
      <c r="M2602" s="164" t="str">
        <f t="shared" si="174"/>
        <v>SPR2014-5-0</v>
      </c>
    </row>
    <row r="2603" spans="1:13">
      <c r="A2603" s="167">
        <f>'Order Form'!A498</f>
        <v>105716</v>
      </c>
      <c r="B2603" s="167">
        <f>'Order Form'!A498</f>
        <v>105716</v>
      </c>
      <c r="C2603" s="168">
        <f t="shared" si="172"/>
        <v>105716</v>
      </c>
      <c r="D2603" s="164">
        <f>'Order Form'!$N$2</f>
        <v>0</v>
      </c>
      <c r="E2603" s="165">
        <f>'Order Form'!$O$11</f>
        <v>0</v>
      </c>
      <c r="F2603" s="165" t="str">
        <f>IF(ISBLANK('Order Form'!$O$12),"",'Order Form'!$O$12)</f>
        <v/>
      </c>
      <c r="G2603" s="165">
        <f t="shared" ca="1" si="171"/>
        <v>41493</v>
      </c>
      <c r="H2603" s="166">
        <f>'Order Form'!$O$13</f>
        <v>0</v>
      </c>
      <c r="I2603" s="169">
        <f>'Order Form'!F498</f>
        <v>16.5</v>
      </c>
      <c r="J2603" s="164">
        <f>'Order Form'!O498</f>
        <v>0</v>
      </c>
      <c r="K2603" s="164" t="str">
        <f t="shared" si="173"/>
        <v>F</v>
      </c>
      <c r="L2603" s="164">
        <f>IF('Pricing + Order Summary'!$O$13&gt;=5000,14,IF('Pricing + Order Summary'!$O$13&gt;=3500,15,IF('Pricing + Order Summary'!$O$13&gt;=2500,16,IF('Pricing + Order Summary'!$O$13&gt;=1000,23,21))))</f>
        <v>21</v>
      </c>
      <c r="M2603" s="164" t="str">
        <f t="shared" si="174"/>
        <v>SPR2014-5-0</v>
      </c>
    </row>
    <row r="2604" spans="1:13">
      <c r="A2604" s="167">
        <f>'Order Form'!A499</f>
        <v>105717</v>
      </c>
      <c r="B2604" s="167">
        <f>'Order Form'!A499</f>
        <v>105717</v>
      </c>
      <c r="C2604" s="168">
        <f t="shared" si="172"/>
        <v>105717</v>
      </c>
      <c r="D2604" s="164">
        <f>'Order Form'!$N$2</f>
        <v>0</v>
      </c>
      <c r="E2604" s="165">
        <f>'Order Form'!$O$11</f>
        <v>0</v>
      </c>
      <c r="F2604" s="165" t="str">
        <f>IF(ISBLANK('Order Form'!$O$12),"",'Order Form'!$O$12)</f>
        <v/>
      </c>
      <c r="G2604" s="165">
        <f t="shared" ca="1" si="171"/>
        <v>41493</v>
      </c>
      <c r="H2604" s="166">
        <f>'Order Form'!$O$13</f>
        <v>0</v>
      </c>
      <c r="I2604" s="169">
        <f>'Order Form'!F499</f>
        <v>16.5</v>
      </c>
      <c r="J2604" s="164">
        <f>'Order Form'!O499</f>
        <v>0</v>
      </c>
      <c r="K2604" s="164" t="str">
        <f t="shared" si="173"/>
        <v>F</v>
      </c>
      <c r="L2604" s="164">
        <f>IF('Pricing + Order Summary'!$O$13&gt;=5000,14,IF('Pricing + Order Summary'!$O$13&gt;=3500,15,IF('Pricing + Order Summary'!$O$13&gt;=2500,16,IF('Pricing + Order Summary'!$O$13&gt;=1000,23,21))))</f>
        <v>21</v>
      </c>
      <c r="M2604" s="164" t="str">
        <f t="shared" si="174"/>
        <v>SPR2014-5-0</v>
      </c>
    </row>
    <row r="2605" spans="1:13">
      <c r="A2605" s="167">
        <f>'Order Form'!A500</f>
        <v>105718</v>
      </c>
      <c r="B2605" s="167">
        <f>'Order Form'!A500</f>
        <v>105718</v>
      </c>
      <c r="C2605" s="168">
        <f t="shared" si="172"/>
        <v>105718</v>
      </c>
      <c r="D2605" s="164">
        <f>'Order Form'!$N$2</f>
        <v>0</v>
      </c>
      <c r="E2605" s="165">
        <f>'Order Form'!$O$11</f>
        <v>0</v>
      </c>
      <c r="F2605" s="165" t="str">
        <f>IF(ISBLANK('Order Form'!$O$12),"",'Order Form'!$O$12)</f>
        <v/>
      </c>
      <c r="G2605" s="165">
        <f t="shared" ca="1" si="171"/>
        <v>41493</v>
      </c>
      <c r="H2605" s="166">
        <f>'Order Form'!$O$13</f>
        <v>0</v>
      </c>
      <c r="I2605" s="169">
        <f>'Order Form'!F500</f>
        <v>16.5</v>
      </c>
      <c r="J2605" s="164">
        <f>'Order Form'!O500</f>
        <v>0</v>
      </c>
      <c r="K2605" s="164" t="str">
        <f t="shared" si="173"/>
        <v>F</v>
      </c>
      <c r="L2605" s="164">
        <f>IF('Pricing + Order Summary'!$O$13&gt;=5000,14,IF('Pricing + Order Summary'!$O$13&gt;=3500,15,IF('Pricing + Order Summary'!$O$13&gt;=2500,16,IF('Pricing + Order Summary'!$O$13&gt;=1000,23,21))))</f>
        <v>21</v>
      </c>
      <c r="M2605" s="164" t="str">
        <f t="shared" si="174"/>
        <v>SPR2014-5-0</v>
      </c>
    </row>
    <row r="2606" spans="1:13">
      <c r="A2606" s="167">
        <f>'Order Form'!A501</f>
        <v>105719</v>
      </c>
      <c r="B2606" s="167">
        <f>'Order Form'!A501</f>
        <v>105719</v>
      </c>
      <c r="C2606" s="168">
        <f t="shared" si="172"/>
        <v>105719</v>
      </c>
      <c r="D2606" s="164">
        <f>'Order Form'!$N$2</f>
        <v>0</v>
      </c>
      <c r="E2606" s="165">
        <f>'Order Form'!$O$11</f>
        <v>0</v>
      </c>
      <c r="F2606" s="165" t="str">
        <f>IF(ISBLANK('Order Form'!$O$12),"",'Order Form'!$O$12)</f>
        <v/>
      </c>
      <c r="G2606" s="165">
        <f t="shared" ca="1" si="171"/>
        <v>41493</v>
      </c>
      <c r="H2606" s="166">
        <f>'Order Form'!$O$13</f>
        <v>0</v>
      </c>
      <c r="I2606" s="169">
        <f>'Order Form'!F501</f>
        <v>16.5</v>
      </c>
      <c r="J2606" s="164">
        <f>'Order Form'!O501</f>
        <v>0</v>
      </c>
      <c r="K2606" s="164" t="str">
        <f t="shared" si="173"/>
        <v>F</v>
      </c>
      <c r="L2606" s="164">
        <f>IF('Pricing + Order Summary'!$O$13&gt;=5000,14,IF('Pricing + Order Summary'!$O$13&gt;=3500,15,IF('Pricing + Order Summary'!$O$13&gt;=2500,16,IF('Pricing + Order Summary'!$O$13&gt;=1000,23,21))))</f>
        <v>21</v>
      </c>
      <c r="M2606" s="164" t="str">
        <f t="shared" si="174"/>
        <v>SPR2014-5-0</v>
      </c>
    </row>
    <row r="2607" spans="1:13">
      <c r="A2607" s="167">
        <f>'Order Form'!A502</f>
        <v>105720</v>
      </c>
      <c r="B2607" s="167">
        <f>'Order Form'!A502</f>
        <v>105720</v>
      </c>
      <c r="C2607" s="168">
        <f t="shared" si="172"/>
        <v>105720</v>
      </c>
      <c r="D2607" s="164">
        <f>'Order Form'!$N$2</f>
        <v>0</v>
      </c>
      <c r="E2607" s="165">
        <f>'Order Form'!$O$11</f>
        <v>0</v>
      </c>
      <c r="F2607" s="165" t="str">
        <f>IF(ISBLANK('Order Form'!$O$12),"",'Order Form'!$O$12)</f>
        <v/>
      </c>
      <c r="G2607" s="165">
        <f t="shared" ca="1" si="171"/>
        <v>41493</v>
      </c>
      <c r="H2607" s="166">
        <f>'Order Form'!$O$13</f>
        <v>0</v>
      </c>
      <c r="I2607" s="169">
        <f>'Order Form'!F502</f>
        <v>16.5</v>
      </c>
      <c r="J2607" s="164">
        <f>'Order Form'!O502</f>
        <v>0</v>
      </c>
      <c r="K2607" s="164" t="str">
        <f t="shared" si="173"/>
        <v>F</v>
      </c>
      <c r="L2607" s="164">
        <f>IF('Pricing + Order Summary'!$O$13&gt;=5000,14,IF('Pricing + Order Summary'!$O$13&gt;=3500,15,IF('Pricing + Order Summary'!$O$13&gt;=2500,16,IF('Pricing + Order Summary'!$O$13&gt;=1000,23,21))))</f>
        <v>21</v>
      </c>
      <c r="M2607" s="164" t="str">
        <f t="shared" si="174"/>
        <v>SPR2014-5-0</v>
      </c>
    </row>
    <row r="2608" spans="1:13">
      <c r="A2608" s="167">
        <f>'Order Form'!A503</f>
        <v>101163</v>
      </c>
      <c r="B2608" s="167">
        <f>'Order Form'!A503</f>
        <v>101163</v>
      </c>
      <c r="C2608" s="168">
        <f t="shared" si="172"/>
        <v>101163</v>
      </c>
      <c r="D2608" s="164">
        <f>'Order Form'!$N$2</f>
        <v>0</v>
      </c>
      <c r="E2608" s="165">
        <f>'Order Form'!$O$11</f>
        <v>0</v>
      </c>
      <c r="F2608" s="165" t="str">
        <f>IF(ISBLANK('Order Form'!$O$12),"",'Order Form'!$O$12)</f>
        <v/>
      </c>
      <c r="G2608" s="165">
        <f t="shared" ca="1" si="171"/>
        <v>41493</v>
      </c>
      <c r="H2608" s="166">
        <f>'Order Form'!$O$13</f>
        <v>0</v>
      </c>
      <c r="I2608" s="169">
        <f>'Order Form'!F503</f>
        <v>16.5</v>
      </c>
      <c r="J2608" s="164">
        <f>'Order Form'!O503</f>
        <v>0</v>
      </c>
      <c r="K2608" s="164" t="str">
        <f t="shared" si="173"/>
        <v>F</v>
      </c>
      <c r="L2608" s="164">
        <f>IF('Pricing + Order Summary'!$O$13&gt;=5000,14,IF('Pricing + Order Summary'!$O$13&gt;=3500,15,IF('Pricing + Order Summary'!$O$13&gt;=2500,16,IF('Pricing + Order Summary'!$O$13&gt;=1000,23,21))))</f>
        <v>21</v>
      </c>
      <c r="M2608" s="164" t="str">
        <f t="shared" si="174"/>
        <v>SPR2014-5-0</v>
      </c>
    </row>
    <row r="2609" spans="1:13">
      <c r="A2609" s="167">
        <f>'Order Form'!A504</f>
        <v>101162</v>
      </c>
      <c r="B2609" s="167">
        <f>'Order Form'!A504</f>
        <v>101162</v>
      </c>
      <c r="C2609" s="168">
        <f t="shared" si="172"/>
        <v>101162</v>
      </c>
      <c r="D2609" s="164">
        <f>'Order Form'!$N$2</f>
        <v>0</v>
      </c>
      <c r="E2609" s="165">
        <f>'Order Form'!$O$11</f>
        <v>0</v>
      </c>
      <c r="F2609" s="165" t="str">
        <f>IF(ISBLANK('Order Form'!$O$12),"",'Order Form'!$O$12)</f>
        <v/>
      </c>
      <c r="G2609" s="165">
        <f t="shared" ca="1" si="171"/>
        <v>41493</v>
      </c>
      <c r="H2609" s="166">
        <f>'Order Form'!$O$13</f>
        <v>0</v>
      </c>
      <c r="I2609" s="169">
        <f>'Order Form'!F504</f>
        <v>16.5</v>
      </c>
      <c r="J2609" s="164">
        <f>'Order Form'!O504</f>
        <v>0</v>
      </c>
      <c r="K2609" s="164" t="str">
        <f t="shared" si="173"/>
        <v>F</v>
      </c>
      <c r="L2609" s="164">
        <f>IF('Pricing + Order Summary'!$O$13&gt;=5000,14,IF('Pricing + Order Summary'!$O$13&gt;=3500,15,IF('Pricing + Order Summary'!$O$13&gt;=2500,16,IF('Pricing + Order Summary'!$O$13&gt;=1000,23,21))))</f>
        <v>21</v>
      </c>
      <c r="M2609" s="164" t="str">
        <f t="shared" si="174"/>
        <v>SPR2014-5-0</v>
      </c>
    </row>
    <row r="2610" spans="1:13">
      <c r="A2610" s="167">
        <f>'Order Form'!A505</f>
        <v>100476</v>
      </c>
      <c r="B2610" s="167">
        <f>'Order Form'!A505</f>
        <v>100476</v>
      </c>
      <c r="C2610" s="168">
        <f t="shared" si="172"/>
        <v>100476</v>
      </c>
      <c r="D2610" s="164">
        <f>'Order Form'!$N$2</f>
        <v>0</v>
      </c>
      <c r="E2610" s="165">
        <f>'Order Form'!$O$11</f>
        <v>0</v>
      </c>
      <c r="F2610" s="165" t="str">
        <f>IF(ISBLANK('Order Form'!$O$12),"",'Order Form'!$O$12)</f>
        <v/>
      </c>
      <c r="G2610" s="165">
        <f t="shared" ca="1" si="171"/>
        <v>41493</v>
      </c>
      <c r="H2610" s="166">
        <f>'Order Form'!$O$13</f>
        <v>0</v>
      </c>
      <c r="I2610" s="169">
        <f>'Order Form'!F505</f>
        <v>16.5</v>
      </c>
      <c r="J2610" s="164">
        <f>'Order Form'!O505</f>
        <v>0</v>
      </c>
      <c r="K2610" s="164" t="str">
        <f t="shared" si="173"/>
        <v>F</v>
      </c>
      <c r="L2610" s="164">
        <f>IF('Pricing + Order Summary'!$O$13&gt;=5000,14,IF('Pricing + Order Summary'!$O$13&gt;=3500,15,IF('Pricing + Order Summary'!$O$13&gt;=2500,16,IF('Pricing + Order Summary'!$O$13&gt;=1000,23,21))))</f>
        <v>21</v>
      </c>
      <c r="M2610" s="164" t="str">
        <f t="shared" si="174"/>
        <v>SPR2014-5-0</v>
      </c>
    </row>
    <row r="2611" spans="1:13">
      <c r="A2611" s="167">
        <f>'Order Form'!A506</f>
        <v>101655</v>
      </c>
      <c r="B2611" s="167">
        <f>'Order Form'!A506</f>
        <v>101655</v>
      </c>
      <c r="C2611" s="168">
        <f t="shared" si="172"/>
        <v>101655</v>
      </c>
      <c r="D2611" s="164">
        <f>'Order Form'!$N$2</f>
        <v>0</v>
      </c>
      <c r="E2611" s="165">
        <f>'Order Form'!$O$11</f>
        <v>0</v>
      </c>
      <c r="F2611" s="165" t="str">
        <f>IF(ISBLANK('Order Form'!$O$12),"",'Order Form'!$O$12)</f>
        <v/>
      </c>
      <c r="G2611" s="165">
        <f t="shared" ca="1" si="171"/>
        <v>41493</v>
      </c>
      <c r="H2611" s="166">
        <f>'Order Form'!$O$13</f>
        <v>0</v>
      </c>
      <c r="I2611" s="169">
        <f>'Order Form'!F506</f>
        <v>21</v>
      </c>
      <c r="J2611" s="164">
        <f>'Order Form'!O506</f>
        <v>0</v>
      </c>
      <c r="K2611" s="164" t="str">
        <f t="shared" si="173"/>
        <v>F</v>
      </c>
      <c r="L2611" s="164">
        <f>IF('Pricing + Order Summary'!$O$13&gt;=5000,14,IF('Pricing + Order Summary'!$O$13&gt;=3500,15,IF('Pricing + Order Summary'!$O$13&gt;=2500,16,IF('Pricing + Order Summary'!$O$13&gt;=1000,23,21))))</f>
        <v>21</v>
      </c>
      <c r="M2611" s="164" t="str">
        <f t="shared" si="174"/>
        <v>SPR2014-5-0</v>
      </c>
    </row>
    <row r="2612" spans="1:13">
      <c r="A2612" s="167">
        <f>'Order Form'!A507</f>
        <v>100183</v>
      </c>
      <c r="B2612" s="167">
        <f>'Order Form'!A507</f>
        <v>100183</v>
      </c>
      <c r="C2612" s="168">
        <f t="shared" si="172"/>
        <v>100183</v>
      </c>
      <c r="D2612" s="164">
        <f>'Order Form'!$N$2</f>
        <v>0</v>
      </c>
      <c r="E2612" s="165">
        <f>'Order Form'!$O$11</f>
        <v>0</v>
      </c>
      <c r="F2612" s="165" t="str">
        <f>IF(ISBLANK('Order Form'!$O$12),"",'Order Form'!$O$12)</f>
        <v/>
      </c>
      <c r="G2612" s="165">
        <f t="shared" ca="1" si="171"/>
        <v>41493</v>
      </c>
      <c r="H2612" s="166">
        <f>'Order Form'!$O$13</f>
        <v>0</v>
      </c>
      <c r="I2612" s="169">
        <f>'Order Form'!F507</f>
        <v>21</v>
      </c>
      <c r="J2612" s="164">
        <f>'Order Form'!O507</f>
        <v>0</v>
      </c>
      <c r="K2612" s="164" t="str">
        <f t="shared" si="173"/>
        <v>F</v>
      </c>
      <c r="L2612" s="164">
        <f>IF('Pricing + Order Summary'!$O$13&gt;=5000,14,IF('Pricing + Order Summary'!$O$13&gt;=3500,15,IF('Pricing + Order Summary'!$O$13&gt;=2500,16,IF('Pricing + Order Summary'!$O$13&gt;=1000,23,21))))</f>
        <v>21</v>
      </c>
      <c r="M2612" s="164" t="str">
        <f t="shared" si="174"/>
        <v>SPR2014-5-0</v>
      </c>
    </row>
    <row r="2613" spans="1:13">
      <c r="A2613" s="167">
        <f>'Order Form'!A508</f>
        <v>100276</v>
      </c>
      <c r="B2613" s="167">
        <f>'Order Form'!A508</f>
        <v>100276</v>
      </c>
      <c r="C2613" s="168">
        <f t="shared" si="172"/>
        <v>100276</v>
      </c>
      <c r="D2613" s="164">
        <f>'Order Form'!$N$2</f>
        <v>0</v>
      </c>
      <c r="E2613" s="165">
        <f>'Order Form'!$O$11</f>
        <v>0</v>
      </c>
      <c r="F2613" s="165" t="str">
        <f>IF(ISBLANK('Order Form'!$O$12),"",'Order Form'!$O$12)</f>
        <v/>
      </c>
      <c r="G2613" s="165">
        <f t="shared" ca="1" si="171"/>
        <v>41493</v>
      </c>
      <c r="H2613" s="166">
        <f>'Order Form'!$O$13</f>
        <v>0</v>
      </c>
      <c r="I2613" s="169">
        <f>'Order Form'!F508</f>
        <v>21</v>
      </c>
      <c r="J2613" s="164">
        <f>'Order Form'!O508</f>
        <v>0</v>
      </c>
      <c r="K2613" s="164" t="str">
        <f t="shared" si="173"/>
        <v>F</v>
      </c>
      <c r="L2613" s="164">
        <f>IF('Pricing + Order Summary'!$O$13&gt;=5000,14,IF('Pricing + Order Summary'!$O$13&gt;=3500,15,IF('Pricing + Order Summary'!$O$13&gt;=2500,16,IF('Pricing + Order Summary'!$O$13&gt;=1000,23,21))))</f>
        <v>21</v>
      </c>
      <c r="M2613" s="164" t="str">
        <f t="shared" si="174"/>
        <v>SPR2014-5-0</v>
      </c>
    </row>
    <row r="2614" spans="1:13">
      <c r="A2614" s="167">
        <f>'Order Form'!A509</f>
        <v>100277</v>
      </c>
      <c r="B2614" s="167">
        <f>'Order Form'!A509</f>
        <v>100277</v>
      </c>
      <c r="C2614" s="168">
        <f t="shared" si="172"/>
        <v>100277</v>
      </c>
      <c r="D2614" s="164">
        <f>'Order Form'!$N$2</f>
        <v>0</v>
      </c>
      <c r="E2614" s="165">
        <f>'Order Form'!$O$11</f>
        <v>0</v>
      </c>
      <c r="F2614" s="165" t="str">
        <f>IF(ISBLANK('Order Form'!$O$12),"",'Order Form'!$O$12)</f>
        <v/>
      </c>
      <c r="G2614" s="165">
        <f t="shared" ca="1" si="171"/>
        <v>41493</v>
      </c>
      <c r="H2614" s="166">
        <f>'Order Form'!$O$13</f>
        <v>0</v>
      </c>
      <c r="I2614" s="169">
        <f>'Order Form'!F509</f>
        <v>21</v>
      </c>
      <c r="J2614" s="164">
        <f>'Order Form'!O509</f>
        <v>0</v>
      </c>
      <c r="K2614" s="164" t="str">
        <f t="shared" si="173"/>
        <v>F</v>
      </c>
      <c r="L2614" s="164">
        <f>IF('Pricing + Order Summary'!$O$13&gt;=5000,14,IF('Pricing + Order Summary'!$O$13&gt;=3500,15,IF('Pricing + Order Summary'!$O$13&gt;=2500,16,IF('Pricing + Order Summary'!$O$13&gt;=1000,23,21))))</f>
        <v>21</v>
      </c>
      <c r="M2614" s="164" t="str">
        <f t="shared" si="174"/>
        <v>SPR2014-5-0</v>
      </c>
    </row>
    <row r="2615" spans="1:13">
      <c r="A2615" s="167">
        <f>'Order Form'!A510</f>
        <v>100182</v>
      </c>
      <c r="B2615" s="167">
        <f>'Order Form'!A510</f>
        <v>100182</v>
      </c>
      <c r="C2615" s="168">
        <f t="shared" si="172"/>
        <v>100182</v>
      </c>
      <c r="D2615" s="164">
        <f>'Order Form'!$N$2</f>
        <v>0</v>
      </c>
      <c r="E2615" s="165">
        <f>'Order Form'!$O$11</f>
        <v>0</v>
      </c>
      <c r="F2615" s="165" t="str">
        <f>IF(ISBLANK('Order Form'!$O$12),"",'Order Form'!$O$12)</f>
        <v/>
      </c>
      <c r="G2615" s="165">
        <f t="shared" ca="1" si="171"/>
        <v>41493</v>
      </c>
      <c r="H2615" s="166">
        <f>'Order Form'!$O$13</f>
        <v>0</v>
      </c>
      <c r="I2615" s="169">
        <f>'Order Form'!F510</f>
        <v>21</v>
      </c>
      <c r="J2615" s="164">
        <f>'Order Form'!O510</f>
        <v>0</v>
      </c>
      <c r="K2615" s="164" t="str">
        <f t="shared" si="173"/>
        <v>F</v>
      </c>
      <c r="L2615" s="164">
        <f>IF('Pricing + Order Summary'!$O$13&gt;=5000,14,IF('Pricing + Order Summary'!$O$13&gt;=3500,15,IF('Pricing + Order Summary'!$O$13&gt;=2500,16,IF('Pricing + Order Summary'!$O$13&gt;=1000,23,21))))</f>
        <v>21</v>
      </c>
      <c r="M2615" s="164" t="str">
        <f t="shared" si="174"/>
        <v>SPR2014-5-0</v>
      </c>
    </row>
    <row r="2616" spans="1:13">
      <c r="A2616" s="167">
        <f>'Order Form'!A511</f>
        <v>101304</v>
      </c>
      <c r="B2616" s="167">
        <f>'Order Form'!A511</f>
        <v>101304</v>
      </c>
      <c r="C2616" s="168">
        <f t="shared" si="172"/>
        <v>101304</v>
      </c>
      <c r="D2616" s="164">
        <f>'Order Form'!$N$2</f>
        <v>0</v>
      </c>
      <c r="E2616" s="165">
        <f>'Order Form'!$O$11</f>
        <v>0</v>
      </c>
      <c r="F2616" s="165" t="str">
        <f>IF(ISBLANK('Order Form'!$O$12),"",'Order Form'!$O$12)</f>
        <v/>
      </c>
      <c r="G2616" s="165">
        <f t="shared" ca="1" si="171"/>
        <v>41493</v>
      </c>
      <c r="H2616" s="166">
        <f>'Order Form'!$O$13</f>
        <v>0</v>
      </c>
      <c r="I2616" s="169">
        <f>'Order Form'!F511</f>
        <v>21</v>
      </c>
      <c r="J2616" s="164">
        <f>'Order Form'!O511</f>
        <v>0</v>
      </c>
      <c r="K2616" s="164" t="str">
        <f t="shared" si="173"/>
        <v>F</v>
      </c>
      <c r="L2616" s="164">
        <f>IF('Pricing + Order Summary'!$O$13&gt;=5000,14,IF('Pricing + Order Summary'!$O$13&gt;=3500,15,IF('Pricing + Order Summary'!$O$13&gt;=2500,16,IF('Pricing + Order Summary'!$O$13&gt;=1000,23,21))))</f>
        <v>21</v>
      </c>
      <c r="M2616" s="164" t="str">
        <f t="shared" si="174"/>
        <v>SPR2014-5-0</v>
      </c>
    </row>
    <row r="2617" spans="1:13">
      <c r="A2617" s="167">
        <f>'Order Form'!A512</f>
        <v>101305</v>
      </c>
      <c r="B2617" s="167">
        <f>'Order Form'!A512</f>
        <v>101305</v>
      </c>
      <c r="C2617" s="168">
        <f t="shared" si="172"/>
        <v>101305</v>
      </c>
      <c r="D2617" s="164">
        <f>'Order Form'!$N$2</f>
        <v>0</v>
      </c>
      <c r="E2617" s="165">
        <f>'Order Form'!$O$11</f>
        <v>0</v>
      </c>
      <c r="F2617" s="165" t="str">
        <f>IF(ISBLANK('Order Form'!$O$12),"",'Order Form'!$O$12)</f>
        <v/>
      </c>
      <c r="G2617" s="165">
        <f t="shared" ca="1" si="171"/>
        <v>41493</v>
      </c>
      <c r="H2617" s="166">
        <f>'Order Form'!$O$13</f>
        <v>0</v>
      </c>
      <c r="I2617" s="169">
        <f>'Order Form'!F512</f>
        <v>21</v>
      </c>
      <c r="J2617" s="164">
        <f>'Order Form'!O512</f>
        <v>0</v>
      </c>
      <c r="K2617" s="164" t="str">
        <f t="shared" si="173"/>
        <v>F</v>
      </c>
      <c r="L2617" s="164">
        <f>IF('Pricing + Order Summary'!$O$13&gt;=5000,14,IF('Pricing + Order Summary'!$O$13&gt;=3500,15,IF('Pricing + Order Summary'!$O$13&gt;=2500,16,IF('Pricing + Order Summary'!$O$13&gt;=1000,23,21))))</f>
        <v>21</v>
      </c>
      <c r="M2617" s="164" t="str">
        <f t="shared" si="174"/>
        <v>SPR2014-5-0</v>
      </c>
    </row>
    <row r="2618" spans="1:13">
      <c r="A2618" s="167">
        <f>'Order Form'!A513</f>
        <v>101306</v>
      </c>
      <c r="B2618" s="167">
        <f>'Order Form'!A513</f>
        <v>101306</v>
      </c>
      <c r="C2618" s="168">
        <f t="shared" si="172"/>
        <v>101306</v>
      </c>
      <c r="D2618" s="164">
        <f>'Order Form'!$N$2</f>
        <v>0</v>
      </c>
      <c r="E2618" s="165">
        <f>'Order Form'!$O$11</f>
        <v>0</v>
      </c>
      <c r="F2618" s="165" t="str">
        <f>IF(ISBLANK('Order Form'!$O$12),"",'Order Form'!$O$12)</f>
        <v/>
      </c>
      <c r="G2618" s="165">
        <f t="shared" ca="1" si="171"/>
        <v>41493</v>
      </c>
      <c r="H2618" s="166">
        <f>'Order Form'!$O$13</f>
        <v>0</v>
      </c>
      <c r="I2618" s="169">
        <f>'Order Form'!F513</f>
        <v>21</v>
      </c>
      <c r="J2618" s="164">
        <f>'Order Form'!O513</f>
        <v>0</v>
      </c>
      <c r="K2618" s="164" t="str">
        <f t="shared" si="173"/>
        <v>F</v>
      </c>
      <c r="L2618" s="164">
        <f>IF('Pricing + Order Summary'!$O$13&gt;=5000,14,IF('Pricing + Order Summary'!$O$13&gt;=3500,15,IF('Pricing + Order Summary'!$O$13&gt;=2500,16,IF('Pricing + Order Summary'!$O$13&gt;=1000,23,21))))</f>
        <v>21</v>
      </c>
      <c r="M2618" s="164" t="str">
        <f t="shared" si="174"/>
        <v>SPR2014-5-0</v>
      </c>
    </row>
    <row r="2619" spans="1:13">
      <c r="A2619" s="167">
        <f>'Order Form'!A514</f>
        <v>105639</v>
      </c>
      <c r="B2619" s="167">
        <f>'Order Form'!A514</f>
        <v>105639</v>
      </c>
      <c r="C2619" s="168">
        <f t="shared" si="172"/>
        <v>105639</v>
      </c>
      <c r="D2619" s="164">
        <f>'Order Form'!$N$2</f>
        <v>0</v>
      </c>
      <c r="E2619" s="165">
        <f>'Order Form'!$O$11</f>
        <v>0</v>
      </c>
      <c r="F2619" s="165" t="str">
        <f>IF(ISBLANK('Order Form'!$O$12),"",'Order Form'!$O$12)</f>
        <v/>
      </c>
      <c r="G2619" s="165">
        <f t="shared" ca="1" si="171"/>
        <v>41493</v>
      </c>
      <c r="H2619" s="166">
        <f>'Order Form'!$O$13</f>
        <v>0</v>
      </c>
      <c r="I2619" s="169">
        <f>'Order Form'!F514</f>
        <v>9.18</v>
      </c>
      <c r="J2619" s="164">
        <f>'Order Form'!O514</f>
        <v>0</v>
      </c>
      <c r="K2619" s="164" t="str">
        <f t="shared" si="173"/>
        <v>F</v>
      </c>
      <c r="L2619" s="164">
        <f>IF('Pricing + Order Summary'!$O$13&gt;=5000,14,IF('Pricing + Order Summary'!$O$13&gt;=3500,15,IF('Pricing + Order Summary'!$O$13&gt;=2500,16,IF('Pricing + Order Summary'!$O$13&gt;=1000,23,21))))</f>
        <v>21</v>
      </c>
      <c r="M2619" s="164" t="str">
        <f t="shared" si="174"/>
        <v>SPR2014-5-0</v>
      </c>
    </row>
    <row r="2620" spans="1:13">
      <c r="A2620" s="167">
        <f>'Order Form'!A515</f>
        <v>105635</v>
      </c>
      <c r="B2620" s="167">
        <f>'Order Form'!A515</f>
        <v>105635</v>
      </c>
      <c r="C2620" s="168">
        <f t="shared" si="172"/>
        <v>105635</v>
      </c>
      <c r="D2620" s="164">
        <f>'Order Form'!$N$2</f>
        <v>0</v>
      </c>
      <c r="E2620" s="165">
        <f>'Order Form'!$O$11</f>
        <v>0</v>
      </c>
      <c r="F2620" s="165" t="str">
        <f>IF(ISBLANK('Order Form'!$O$12),"",'Order Form'!$O$12)</f>
        <v/>
      </c>
      <c r="G2620" s="165">
        <f t="shared" ca="1" si="171"/>
        <v>41493</v>
      </c>
      <c r="H2620" s="166">
        <f>'Order Form'!$O$13</f>
        <v>0</v>
      </c>
      <c r="I2620" s="169">
        <f>'Order Form'!F515</f>
        <v>9.18</v>
      </c>
      <c r="J2620" s="164">
        <f>'Order Form'!O515</f>
        <v>0</v>
      </c>
      <c r="K2620" s="164" t="str">
        <f t="shared" si="173"/>
        <v>F</v>
      </c>
      <c r="L2620" s="164">
        <f>IF('Pricing + Order Summary'!$O$13&gt;=5000,14,IF('Pricing + Order Summary'!$O$13&gt;=3500,15,IF('Pricing + Order Summary'!$O$13&gt;=2500,16,IF('Pricing + Order Summary'!$O$13&gt;=1000,23,21))))</f>
        <v>21</v>
      </c>
      <c r="M2620" s="164" t="str">
        <f t="shared" si="174"/>
        <v>SPR2014-5-0</v>
      </c>
    </row>
    <row r="2621" spans="1:13">
      <c r="A2621" s="167">
        <f>'Order Form'!A516</f>
        <v>105770</v>
      </c>
      <c r="B2621" s="167">
        <f>'Order Form'!A516</f>
        <v>105770</v>
      </c>
      <c r="C2621" s="168">
        <f t="shared" si="172"/>
        <v>105770</v>
      </c>
      <c r="D2621" s="164">
        <f>'Order Form'!$N$2</f>
        <v>0</v>
      </c>
      <c r="E2621" s="165">
        <f>'Order Form'!$O$11</f>
        <v>0</v>
      </c>
      <c r="F2621" s="165" t="str">
        <f>IF(ISBLANK('Order Form'!$O$12),"",'Order Form'!$O$12)</f>
        <v/>
      </c>
      <c r="G2621" s="165">
        <f t="shared" ca="1" si="171"/>
        <v>41493</v>
      </c>
      <c r="H2621" s="166">
        <f>'Order Form'!$O$13</f>
        <v>0</v>
      </c>
      <c r="I2621" s="169">
        <f>'Order Form'!F516</f>
        <v>9.18</v>
      </c>
      <c r="J2621" s="164">
        <f>'Order Form'!O516</f>
        <v>0</v>
      </c>
      <c r="K2621" s="164" t="str">
        <f t="shared" si="173"/>
        <v>F</v>
      </c>
      <c r="L2621" s="164">
        <f>IF('Pricing + Order Summary'!$O$13&gt;=5000,14,IF('Pricing + Order Summary'!$O$13&gt;=3500,15,IF('Pricing + Order Summary'!$O$13&gt;=2500,16,IF('Pricing + Order Summary'!$O$13&gt;=1000,23,21))))</f>
        <v>21</v>
      </c>
      <c r="M2621" s="164" t="str">
        <f t="shared" si="174"/>
        <v>SPR2014-5-0</v>
      </c>
    </row>
    <row r="2622" spans="1:13">
      <c r="A2622" s="167">
        <f>'Order Form'!A517</f>
        <v>101401</v>
      </c>
      <c r="B2622" s="167">
        <f>'Order Form'!A517</f>
        <v>101401</v>
      </c>
      <c r="C2622" s="168">
        <f t="shared" si="172"/>
        <v>101401</v>
      </c>
      <c r="D2622" s="164">
        <f>'Order Form'!$N$2</f>
        <v>0</v>
      </c>
      <c r="E2622" s="165">
        <f>'Order Form'!$O$11</f>
        <v>0</v>
      </c>
      <c r="F2622" s="165" t="str">
        <f>IF(ISBLANK('Order Form'!$O$12),"",'Order Form'!$O$12)</f>
        <v/>
      </c>
      <c r="G2622" s="165">
        <f t="shared" ca="1" si="171"/>
        <v>41493</v>
      </c>
      <c r="H2622" s="166">
        <f>'Order Form'!$O$13</f>
        <v>0</v>
      </c>
      <c r="I2622" s="169">
        <f>'Order Form'!F517</f>
        <v>9.18</v>
      </c>
      <c r="J2622" s="164">
        <f>'Order Form'!O517</f>
        <v>0</v>
      </c>
      <c r="K2622" s="164" t="str">
        <f t="shared" si="173"/>
        <v>F</v>
      </c>
      <c r="L2622" s="164">
        <f>IF('Pricing + Order Summary'!$O$13&gt;=5000,14,IF('Pricing + Order Summary'!$O$13&gt;=3500,15,IF('Pricing + Order Summary'!$O$13&gt;=2500,16,IF('Pricing + Order Summary'!$O$13&gt;=1000,23,21))))</f>
        <v>21</v>
      </c>
      <c r="M2622" s="164" t="str">
        <f t="shared" si="174"/>
        <v>SPR2014-5-0</v>
      </c>
    </row>
    <row r="2623" spans="1:13">
      <c r="A2623" s="167">
        <f>'Order Form'!A518</f>
        <v>105634</v>
      </c>
      <c r="B2623" s="167">
        <f>'Order Form'!A518</f>
        <v>105634</v>
      </c>
      <c r="C2623" s="168">
        <f t="shared" si="172"/>
        <v>105634</v>
      </c>
      <c r="D2623" s="164">
        <f>'Order Form'!$N$2</f>
        <v>0</v>
      </c>
      <c r="E2623" s="165">
        <f>'Order Form'!$O$11</f>
        <v>0</v>
      </c>
      <c r="F2623" s="165" t="str">
        <f>IF(ISBLANK('Order Form'!$O$12),"",'Order Form'!$O$12)</f>
        <v/>
      </c>
      <c r="G2623" s="165">
        <f t="shared" ca="1" si="171"/>
        <v>41493</v>
      </c>
      <c r="H2623" s="166">
        <f>'Order Form'!$O$13</f>
        <v>0</v>
      </c>
      <c r="I2623" s="169">
        <f>'Order Form'!F518</f>
        <v>9.18</v>
      </c>
      <c r="J2623" s="164">
        <f>'Order Form'!O518</f>
        <v>0</v>
      </c>
      <c r="K2623" s="164" t="str">
        <f t="shared" si="173"/>
        <v>F</v>
      </c>
      <c r="L2623" s="164">
        <f>IF('Pricing + Order Summary'!$O$13&gt;=5000,14,IF('Pricing + Order Summary'!$O$13&gt;=3500,15,IF('Pricing + Order Summary'!$O$13&gt;=2500,16,IF('Pricing + Order Summary'!$O$13&gt;=1000,23,21))))</f>
        <v>21</v>
      </c>
      <c r="M2623" s="164" t="str">
        <f t="shared" si="174"/>
        <v>SPR2014-5-0</v>
      </c>
    </row>
    <row r="2624" spans="1:13">
      <c r="A2624" s="167">
        <f>'Order Form'!A519</f>
        <v>105637</v>
      </c>
      <c r="B2624" s="167">
        <f>'Order Form'!A519</f>
        <v>105637</v>
      </c>
      <c r="C2624" s="168">
        <f t="shared" si="172"/>
        <v>105637</v>
      </c>
      <c r="D2624" s="164">
        <f>'Order Form'!$N$2</f>
        <v>0</v>
      </c>
      <c r="E2624" s="165">
        <f>'Order Form'!$O$11</f>
        <v>0</v>
      </c>
      <c r="F2624" s="165" t="str">
        <f>IF(ISBLANK('Order Form'!$O$12),"",'Order Form'!$O$12)</f>
        <v/>
      </c>
      <c r="G2624" s="165">
        <f t="shared" ca="1" si="171"/>
        <v>41493</v>
      </c>
      <c r="H2624" s="166">
        <f>'Order Form'!$O$13</f>
        <v>0</v>
      </c>
      <c r="I2624" s="169">
        <f>'Order Form'!F519</f>
        <v>9.18</v>
      </c>
      <c r="J2624" s="164">
        <f>'Order Form'!O519</f>
        <v>0</v>
      </c>
      <c r="K2624" s="164" t="str">
        <f t="shared" si="173"/>
        <v>F</v>
      </c>
      <c r="L2624" s="164">
        <f>IF('Pricing + Order Summary'!$O$13&gt;=5000,14,IF('Pricing + Order Summary'!$O$13&gt;=3500,15,IF('Pricing + Order Summary'!$O$13&gt;=2500,16,IF('Pricing + Order Summary'!$O$13&gt;=1000,23,21))))</f>
        <v>21</v>
      </c>
      <c r="M2624" s="164" t="str">
        <f t="shared" si="174"/>
        <v>SPR2014-5-0</v>
      </c>
    </row>
    <row r="2625" spans="1:13">
      <c r="A2625" s="167">
        <f>'Order Form'!A520</f>
        <v>101414</v>
      </c>
      <c r="B2625" s="167">
        <f>'Order Form'!A520</f>
        <v>101414</v>
      </c>
      <c r="C2625" s="168">
        <f t="shared" si="172"/>
        <v>101414</v>
      </c>
      <c r="D2625" s="164">
        <f>'Order Form'!$N$2</f>
        <v>0</v>
      </c>
      <c r="E2625" s="165">
        <f>'Order Form'!$O$11</f>
        <v>0</v>
      </c>
      <c r="F2625" s="165" t="str">
        <f>IF(ISBLANK('Order Form'!$O$12),"",'Order Form'!$O$12)</f>
        <v/>
      </c>
      <c r="G2625" s="165">
        <f t="shared" ca="1" si="171"/>
        <v>41493</v>
      </c>
      <c r="H2625" s="166">
        <f>'Order Form'!$O$13</f>
        <v>0</v>
      </c>
      <c r="I2625" s="169">
        <f>'Order Form'!F520</f>
        <v>9.18</v>
      </c>
      <c r="J2625" s="164">
        <f>'Order Form'!O520</f>
        <v>0</v>
      </c>
      <c r="K2625" s="164" t="str">
        <f t="shared" si="173"/>
        <v>F</v>
      </c>
      <c r="L2625" s="164">
        <f>IF('Pricing + Order Summary'!$O$13&gt;=5000,14,IF('Pricing + Order Summary'!$O$13&gt;=3500,15,IF('Pricing + Order Summary'!$O$13&gt;=2500,16,IF('Pricing + Order Summary'!$O$13&gt;=1000,23,21))))</f>
        <v>21</v>
      </c>
      <c r="M2625" s="164" t="str">
        <f t="shared" si="174"/>
        <v>SPR2014-5-0</v>
      </c>
    </row>
    <row r="2626" spans="1:13">
      <c r="A2626" s="167">
        <f>'Order Form'!A521</f>
        <v>100294</v>
      </c>
      <c r="B2626" s="167">
        <f>'Order Form'!A521</f>
        <v>100294</v>
      </c>
      <c r="C2626" s="168">
        <f t="shared" si="172"/>
        <v>100294</v>
      </c>
      <c r="D2626" s="164">
        <f>'Order Form'!$N$2</f>
        <v>0</v>
      </c>
      <c r="E2626" s="165">
        <f>'Order Form'!$O$11</f>
        <v>0</v>
      </c>
      <c r="F2626" s="165" t="str">
        <f>IF(ISBLANK('Order Form'!$O$12),"",'Order Form'!$O$12)</f>
        <v/>
      </c>
      <c r="G2626" s="165">
        <f t="shared" ref="G2626:G2651" ca="1" si="175">TODAY()</f>
        <v>41493</v>
      </c>
      <c r="H2626" s="166">
        <f>'Order Form'!$O$13</f>
        <v>0</v>
      </c>
      <c r="I2626" s="169">
        <f>'Order Form'!F521</f>
        <v>9.18</v>
      </c>
      <c r="J2626" s="164">
        <f>'Order Form'!O521</f>
        <v>0</v>
      </c>
      <c r="K2626" s="164" t="str">
        <f t="shared" si="173"/>
        <v>F</v>
      </c>
      <c r="L2626" s="164">
        <f>IF('Pricing + Order Summary'!$O$13&gt;=5000,14,IF('Pricing + Order Summary'!$O$13&gt;=3500,15,IF('Pricing + Order Summary'!$O$13&gt;=2500,16,IF('Pricing + Order Summary'!$O$13&gt;=1000,23,21))))</f>
        <v>21</v>
      </c>
      <c r="M2626" s="164" t="str">
        <f t="shared" si="174"/>
        <v>SPR2014-5-0</v>
      </c>
    </row>
    <row r="2627" spans="1:13">
      <c r="A2627" s="167">
        <f>'Order Form'!A522</f>
        <v>100304</v>
      </c>
      <c r="B2627" s="167">
        <f>'Order Form'!A522</f>
        <v>100304</v>
      </c>
      <c r="C2627" s="168">
        <f t="shared" si="172"/>
        <v>100304</v>
      </c>
      <c r="D2627" s="164">
        <f>'Order Form'!$N$2</f>
        <v>0</v>
      </c>
      <c r="E2627" s="165">
        <f>'Order Form'!$O$11</f>
        <v>0</v>
      </c>
      <c r="F2627" s="165" t="str">
        <f>IF(ISBLANK('Order Form'!$O$12),"",'Order Form'!$O$12)</f>
        <v/>
      </c>
      <c r="G2627" s="165">
        <f t="shared" ca="1" si="175"/>
        <v>41493</v>
      </c>
      <c r="H2627" s="166">
        <f>'Order Form'!$O$13</f>
        <v>0</v>
      </c>
      <c r="I2627" s="169">
        <f>'Order Form'!F522</f>
        <v>9.18</v>
      </c>
      <c r="J2627" s="164">
        <f>'Order Form'!O522</f>
        <v>0</v>
      </c>
      <c r="K2627" s="164" t="str">
        <f t="shared" si="173"/>
        <v>F</v>
      </c>
      <c r="L2627" s="164">
        <f>IF('Pricing + Order Summary'!$O$13&gt;=5000,14,IF('Pricing + Order Summary'!$O$13&gt;=3500,15,IF('Pricing + Order Summary'!$O$13&gt;=2500,16,IF('Pricing + Order Summary'!$O$13&gt;=1000,23,21))))</f>
        <v>21</v>
      </c>
      <c r="M2627" s="164" t="str">
        <f t="shared" si="174"/>
        <v>SPR2014-5-0</v>
      </c>
    </row>
    <row r="2628" spans="1:13">
      <c r="A2628" s="167">
        <f>'Order Form'!A523</f>
        <v>100301</v>
      </c>
      <c r="B2628" s="167">
        <f>'Order Form'!A523</f>
        <v>100301</v>
      </c>
      <c r="C2628" s="168">
        <f t="shared" si="172"/>
        <v>100301</v>
      </c>
      <c r="D2628" s="164">
        <f>'Order Form'!$N$2</f>
        <v>0</v>
      </c>
      <c r="E2628" s="165">
        <f>'Order Form'!$O$11</f>
        <v>0</v>
      </c>
      <c r="F2628" s="165" t="str">
        <f>IF(ISBLANK('Order Form'!$O$12),"",'Order Form'!$O$12)</f>
        <v/>
      </c>
      <c r="G2628" s="165">
        <f t="shared" ca="1" si="175"/>
        <v>41493</v>
      </c>
      <c r="H2628" s="166">
        <f>'Order Form'!$O$13</f>
        <v>0</v>
      </c>
      <c r="I2628" s="169">
        <f>'Order Form'!F523</f>
        <v>9.18</v>
      </c>
      <c r="J2628" s="164">
        <f>'Order Form'!O523</f>
        <v>0</v>
      </c>
      <c r="K2628" s="164" t="str">
        <f t="shared" si="173"/>
        <v>F</v>
      </c>
      <c r="L2628" s="164">
        <f>IF('Pricing + Order Summary'!$O$13&gt;=5000,14,IF('Pricing + Order Summary'!$O$13&gt;=3500,15,IF('Pricing + Order Summary'!$O$13&gt;=2500,16,IF('Pricing + Order Summary'!$O$13&gt;=1000,23,21))))</f>
        <v>21</v>
      </c>
      <c r="M2628" s="164" t="str">
        <f t="shared" si="174"/>
        <v>SPR2014-5-0</v>
      </c>
    </row>
    <row r="2629" spans="1:13">
      <c r="A2629" s="167">
        <f>'Order Form'!A524</f>
        <v>101410</v>
      </c>
      <c r="B2629" s="167">
        <f>'Order Form'!A524</f>
        <v>101410</v>
      </c>
      <c r="C2629" s="168">
        <f t="shared" si="172"/>
        <v>101410</v>
      </c>
      <c r="D2629" s="164">
        <f>'Order Form'!$N$2</f>
        <v>0</v>
      </c>
      <c r="E2629" s="165">
        <f>'Order Form'!$O$11</f>
        <v>0</v>
      </c>
      <c r="F2629" s="165" t="str">
        <f>IF(ISBLANK('Order Form'!$O$12),"",'Order Form'!$O$12)</f>
        <v/>
      </c>
      <c r="G2629" s="165">
        <f t="shared" ca="1" si="175"/>
        <v>41493</v>
      </c>
      <c r="H2629" s="166">
        <f>'Order Form'!$O$13</f>
        <v>0</v>
      </c>
      <c r="I2629" s="169">
        <f>'Order Form'!F524</f>
        <v>9.18</v>
      </c>
      <c r="J2629" s="164">
        <f>'Order Form'!O524</f>
        <v>0</v>
      </c>
      <c r="K2629" s="164" t="str">
        <f t="shared" si="173"/>
        <v>F</v>
      </c>
      <c r="L2629" s="164">
        <f>IF('Pricing + Order Summary'!$O$13&gt;=5000,14,IF('Pricing + Order Summary'!$O$13&gt;=3500,15,IF('Pricing + Order Summary'!$O$13&gt;=2500,16,IF('Pricing + Order Summary'!$O$13&gt;=1000,23,21))))</f>
        <v>21</v>
      </c>
      <c r="M2629" s="164" t="str">
        <f t="shared" si="174"/>
        <v>SPR2014-5-0</v>
      </c>
    </row>
    <row r="2630" spans="1:13">
      <c r="A2630" s="167">
        <f>'Order Form'!A525</f>
        <v>100303</v>
      </c>
      <c r="B2630" s="167">
        <f>'Order Form'!A525</f>
        <v>100303</v>
      </c>
      <c r="C2630" s="168">
        <f t="shared" si="172"/>
        <v>100303</v>
      </c>
      <c r="D2630" s="164">
        <f>'Order Form'!$N$2</f>
        <v>0</v>
      </c>
      <c r="E2630" s="165">
        <f>'Order Form'!$O$11</f>
        <v>0</v>
      </c>
      <c r="F2630" s="165" t="str">
        <f>IF(ISBLANK('Order Form'!$O$12),"",'Order Form'!$O$12)</f>
        <v/>
      </c>
      <c r="G2630" s="165">
        <f t="shared" ca="1" si="175"/>
        <v>41493</v>
      </c>
      <c r="H2630" s="166">
        <f>'Order Form'!$O$13</f>
        <v>0</v>
      </c>
      <c r="I2630" s="169">
        <f>'Order Form'!F525</f>
        <v>9.18</v>
      </c>
      <c r="J2630" s="164">
        <f>'Order Form'!O525</f>
        <v>0</v>
      </c>
      <c r="K2630" s="164" t="str">
        <f t="shared" si="173"/>
        <v>F</v>
      </c>
      <c r="L2630" s="164">
        <f>IF('Pricing + Order Summary'!$O$13&gt;=5000,14,IF('Pricing + Order Summary'!$O$13&gt;=3500,15,IF('Pricing + Order Summary'!$O$13&gt;=2500,16,IF('Pricing + Order Summary'!$O$13&gt;=1000,23,21))))</f>
        <v>21</v>
      </c>
      <c r="M2630" s="164" t="str">
        <f t="shared" si="174"/>
        <v>SPR2014-5-0</v>
      </c>
    </row>
    <row r="2631" spans="1:13">
      <c r="A2631" s="167">
        <f>'Order Form'!A526</f>
        <v>100299</v>
      </c>
      <c r="B2631" s="167">
        <f>'Order Form'!A526</f>
        <v>100299</v>
      </c>
      <c r="C2631" s="168">
        <f t="shared" si="172"/>
        <v>100299</v>
      </c>
      <c r="D2631" s="164">
        <f>'Order Form'!$N$2</f>
        <v>0</v>
      </c>
      <c r="E2631" s="165">
        <f>'Order Form'!$O$11</f>
        <v>0</v>
      </c>
      <c r="F2631" s="165" t="str">
        <f>IF(ISBLANK('Order Form'!$O$12),"",'Order Form'!$O$12)</f>
        <v/>
      </c>
      <c r="G2631" s="165">
        <f t="shared" ca="1" si="175"/>
        <v>41493</v>
      </c>
      <c r="H2631" s="166">
        <f>'Order Form'!$O$13</f>
        <v>0</v>
      </c>
      <c r="I2631" s="169">
        <f>'Order Form'!F526</f>
        <v>9.18</v>
      </c>
      <c r="J2631" s="164">
        <f>'Order Form'!O526</f>
        <v>0</v>
      </c>
      <c r="K2631" s="164" t="str">
        <f t="shared" si="173"/>
        <v>F</v>
      </c>
      <c r="L2631" s="164">
        <f>IF('Pricing + Order Summary'!$O$13&gt;=5000,14,IF('Pricing + Order Summary'!$O$13&gt;=3500,15,IF('Pricing + Order Summary'!$O$13&gt;=2500,16,IF('Pricing + Order Summary'!$O$13&gt;=1000,23,21))))</f>
        <v>21</v>
      </c>
      <c r="M2631" s="164" t="str">
        <f t="shared" si="174"/>
        <v>SPR2014-5-0</v>
      </c>
    </row>
    <row r="2632" spans="1:13">
      <c r="A2632" s="167">
        <f>'Order Form'!A527</f>
        <v>100298</v>
      </c>
      <c r="B2632" s="167">
        <f>'Order Form'!A527</f>
        <v>100298</v>
      </c>
      <c r="C2632" s="168">
        <f t="shared" si="172"/>
        <v>100298</v>
      </c>
      <c r="D2632" s="164">
        <f>'Order Form'!$N$2</f>
        <v>0</v>
      </c>
      <c r="E2632" s="165">
        <f>'Order Form'!$O$11</f>
        <v>0</v>
      </c>
      <c r="F2632" s="165" t="str">
        <f>IF(ISBLANK('Order Form'!$O$12),"",'Order Form'!$O$12)</f>
        <v/>
      </c>
      <c r="G2632" s="165">
        <f t="shared" ca="1" si="175"/>
        <v>41493</v>
      </c>
      <c r="H2632" s="166">
        <f>'Order Form'!$O$13</f>
        <v>0</v>
      </c>
      <c r="I2632" s="169">
        <f>'Order Form'!F527</f>
        <v>9.18</v>
      </c>
      <c r="J2632" s="164">
        <f>'Order Form'!O527</f>
        <v>0</v>
      </c>
      <c r="K2632" s="164" t="str">
        <f t="shared" si="173"/>
        <v>F</v>
      </c>
      <c r="L2632" s="164">
        <f>IF('Pricing + Order Summary'!$O$13&gt;=5000,14,IF('Pricing + Order Summary'!$O$13&gt;=3500,15,IF('Pricing + Order Summary'!$O$13&gt;=2500,16,IF('Pricing + Order Summary'!$O$13&gt;=1000,23,21))))</f>
        <v>21</v>
      </c>
      <c r="M2632" s="164" t="str">
        <f t="shared" si="174"/>
        <v>SPR2014-5-0</v>
      </c>
    </row>
    <row r="2633" spans="1:13">
      <c r="A2633" s="167">
        <f>'Order Form'!A528</f>
        <v>100305</v>
      </c>
      <c r="B2633" s="167">
        <f>'Order Form'!A528</f>
        <v>100305</v>
      </c>
      <c r="C2633" s="168">
        <f t="shared" si="172"/>
        <v>100305</v>
      </c>
      <c r="D2633" s="164">
        <f>'Order Form'!$N$2</f>
        <v>0</v>
      </c>
      <c r="E2633" s="165">
        <f>'Order Form'!$O$11</f>
        <v>0</v>
      </c>
      <c r="F2633" s="165" t="str">
        <f>IF(ISBLANK('Order Form'!$O$12),"",'Order Form'!$O$12)</f>
        <v/>
      </c>
      <c r="G2633" s="165">
        <f t="shared" ca="1" si="175"/>
        <v>41493</v>
      </c>
      <c r="H2633" s="166">
        <f>'Order Form'!$O$13</f>
        <v>0</v>
      </c>
      <c r="I2633" s="169">
        <f>'Order Form'!F528</f>
        <v>9.18</v>
      </c>
      <c r="J2633" s="164">
        <f>'Order Form'!O528</f>
        <v>0</v>
      </c>
      <c r="K2633" s="164" t="str">
        <f t="shared" si="173"/>
        <v>F</v>
      </c>
      <c r="L2633" s="164">
        <f>IF('Pricing + Order Summary'!$O$13&gt;=5000,14,IF('Pricing + Order Summary'!$O$13&gt;=3500,15,IF('Pricing + Order Summary'!$O$13&gt;=2500,16,IF('Pricing + Order Summary'!$O$13&gt;=1000,23,21))))</f>
        <v>21</v>
      </c>
      <c r="M2633" s="164" t="str">
        <f t="shared" si="174"/>
        <v>SPR2014-5-0</v>
      </c>
    </row>
    <row r="2634" spans="1:13">
      <c r="A2634" s="167">
        <f>'Order Form'!A529</f>
        <v>101279</v>
      </c>
      <c r="B2634" s="167">
        <f>'Order Form'!A529</f>
        <v>101279</v>
      </c>
      <c r="C2634" s="168">
        <f t="shared" si="172"/>
        <v>101279</v>
      </c>
      <c r="D2634" s="164">
        <f>'Order Form'!$N$2</f>
        <v>0</v>
      </c>
      <c r="E2634" s="165">
        <f>'Order Form'!$O$11</f>
        <v>0</v>
      </c>
      <c r="F2634" s="165" t="str">
        <f>IF(ISBLANK('Order Form'!$O$12),"",'Order Form'!$O$12)</f>
        <v/>
      </c>
      <c r="G2634" s="165">
        <f t="shared" ca="1" si="175"/>
        <v>41493</v>
      </c>
      <c r="H2634" s="166">
        <f>'Order Form'!$O$13</f>
        <v>0</v>
      </c>
      <c r="I2634" s="169">
        <f>'Order Form'!F529</f>
        <v>5.5</v>
      </c>
      <c r="J2634" s="164">
        <f>'Order Form'!O529</f>
        <v>0</v>
      </c>
      <c r="K2634" s="164" t="str">
        <f t="shared" si="173"/>
        <v>F</v>
      </c>
      <c r="L2634" s="164">
        <f>IF('Pricing + Order Summary'!$O$13&gt;=5000,14,IF('Pricing + Order Summary'!$O$13&gt;=3500,15,IF('Pricing + Order Summary'!$O$13&gt;=2500,16,IF('Pricing + Order Summary'!$O$13&gt;=1000,23,21))))</f>
        <v>21</v>
      </c>
      <c r="M2634" s="164" t="str">
        <f t="shared" si="174"/>
        <v>SPR2014-5-0</v>
      </c>
    </row>
    <row r="2635" spans="1:13">
      <c r="A2635" s="167">
        <f>'Order Form'!A530</f>
        <v>101276</v>
      </c>
      <c r="B2635" s="167">
        <f>'Order Form'!A530</f>
        <v>101276</v>
      </c>
      <c r="C2635" s="168">
        <f t="shared" ref="C2635:C2651" si="176">IF(B2635=0,A2635,B2635)</f>
        <v>101276</v>
      </c>
      <c r="D2635" s="164">
        <f>'Order Form'!$N$2</f>
        <v>0</v>
      </c>
      <c r="E2635" s="165">
        <f>'Order Form'!$O$11</f>
        <v>0</v>
      </c>
      <c r="F2635" s="165" t="str">
        <f>IF(ISBLANK('Order Form'!$O$12),"",'Order Form'!$O$12)</f>
        <v/>
      </c>
      <c r="G2635" s="165">
        <f t="shared" ca="1" si="175"/>
        <v>41493</v>
      </c>
      <c r="H2635" s="166">
        <f>'Order Form'!$O$13</f>
        <v>0</v>
      </c>
      <c r="I2635" s="169">
        <f>'Order Form'!F530</f>
        <v>5.5</v>
      </c>
      <c r="J2635" s="164">
        <f>'Order Form'!O530</f>
        <v>0</v>
      </c>
      <c r="K2635" s="164" t="str">
        <f t="shared" ref="K2635:K2651" si="177">IF(J2635=0,"F","T")</f>
        <v>F</v>
      </c>
      <c r="L2635" s="164">
        <f>IF('Pricing + Order Summary'!$O$13&gt;=5000,14,IF('Pricing + Order Summary'!$O$13&gt;=3500,15,IF('Pricing + Order Summary'!$O$13&gt;=2500,16,IF('Pricing + Order Summary'!$O$13&gt;=1000,23,21))))</f>
        <v>21</v>
      </c>
      <c r="M2635" s="164" t="str">
        <f t="shared" ref="M2635:M2651" si="178">"SPR2014"&amp;"-5-"&amp;D2635</f>
        <v>SPR2014-5-0</v>
      </c>
    </row>
    <row r="2636" spans="1:13">
      <c r="A2636" s="167">
        <f>'Order Form'!A531</f>
        <v>105775</v>
      </c>
      <c r="B2636" s="167">
        <f>'Order Form'!A531</f>
        <v>105775</v>
      </c>
      <c r="C2636" s="168">
        <f t="shared" si="176"/>
        <v>105775</v>
      </c>
      <c r="D2636" s="164">
        <f>'Order Form'!$N$2</f>
        <v>0</v>
      </c>
      <c r="E2636" s="165">
        <f>'Order Form'!$O$11</f>
        <v>0</v>
      </c>
      <c r="F2636" s="165" t="str">
        <f>IF(ISBLANK('Order Form'!$O$12),"",'Order Form'!$O$12)</f>
        <v/>
      </c>
      <c r="G2636" s="165">
        <f t="shared" ca="1" si="175"/>
        <v>41493</v>
      </c>
      <c r="H2636" s="166">
        <f>'Order Form'!$O$13</f>
        <v>0</v>
      </c>
      <c r="I2636" s="169">
        <f>'Order Form'!F531</f>
        <v>5.5</v>
      </c>
      <c r="J2636" s="164">
        <f>'Order Form'!O531</f>
        <v>0</v>
      </c>
      <c r="K2636" s="164" t="str">
        <f t="shared" si="177"/>
        <v>F</v>
      </c>
      <c r="L2636" s="164">
        <f>IF('Pricing + Order Summary'!$O$13&gt;=5000,14,IF('Pricing + Order Summary'!$O$13&gt;=3500,15,IF('Pricing + Order Summary'!$O$13&gt;=2500,16,IF('Pricing + Order Summary'!$O$13&gt;=1000,23,21))))</f>
        <v>21</v>
      </c>
      <c r="M2636" s="164" t="str">
        <f t="shared" si="178"/>
        <v>SPR2014-5-0</v>
      </c>
    </row>
    <row r="2637" spans="1:13">
      <c r="A2637" s="167">
        <f>'Order Form'!A532</f>
        <v>105776</v>
      </c>
      <c r="B2637" s="167">
        <f>'Order Form'!A532</f>
        <v>105776</v>
      </c>
      <c r="C2637" s="168">
        <f t="shared" si="176"/>
        <v>105776</v>
      </c>
      <c r="D2637" s="164">
        <f>'Order Form'!$N$2</f>
        <v>0</v>
      </c>
      <c r="E2637" s="165">
        <f>'Order Form'!$O$11</f>
        <v>0</v>
      </c>
      <c r="F2637" s="165" t="str">
        <f>IF(ISBLANK('Order Form'!$O$12),"",'Order Form'!$O$12)</f>
        <v/>
      </c>
      <c r="G2637" s="165">
        <f t="shared" ca="1" si="175"/>
        <v>41493</v>
      </c>
      <c r="H2637" s="166">
        <f>'Order Form'!$O$13</f>
        <v>0</v>
      </c>
      <c r="I2637" s="169">
        <f>'Order Form'!F532</f>
        <v>5.5</v>
      </c>
      <c r="J2637" s="164">
        <f>'Order Form'!O532</f>
        <v>0</v>
      </c>
      <c r="K2637" s="164" t="str">
        <f t="shared" si="177"/>
        <v>F</v>
      </c>
      <c r="L2637" s="164">
        <f>IF('Pricing + Order Summary'!$O$13&gt;=5000,14,IF('Pricing + Order Summary'!$O$13&gt;=3500,15,IF('Pricing + Order Summary'!$O$13&gt;=2500,16,IF('Pricing + Order Summary'!$O$13&gt;=1000,23,21))))</f>
        <v>21</v>
      </c>
      <c r="M2637" s="164" t="str">
        <f t="shared" si="178"/>
        <v>SPR2014-5-0</v>
      </c>
    </row>
    <row r="2638" spans="1:13">
      <c r="A2638" s="167">
        <f>'Order Form'!A533</f>
        <v>105777</v>
      </c>
      <c r="B2638" s="167">
        <f>'Order Form'!A533</f>
        <v>105777</v>
      </c>
      <c r="C2638" s="168">
        <f t="shared" si="176"/>
        <v>105777</v>
      </c>
      <c r="D2638" s="164">
        <f>'Order Form'!$N$2</f>
        <v>0</v>
      </c>
      <c r="E2638" s="165">
        <f>'Order Form'!$O$11</f>
        <v>0</v>
      </c>
      <c r="F2638" s="165" t="str">
        <f>IF(ISBLANK('Order Form'!$O$12),"",'Order Form'!$O$12)</f>
        <v/>
      </c>
      <c r="G2638" s="165">
        <f t="shared" ca="1" si="175"/>
        <v>41493</v>
      </c>
      <c r="H2638" s="166">
        <f>'Order Form'!$O$13</f>
        <v>0</v>
      </c>
      <c r="I2638" s="169">
        <f>'Order Form'!F533</f>
        <v>5.5</v>
      </c>
      <c r="J2638" s="164">
        <f>'Order Form'!O533</f>
        <v>0</v>
      </c>
      <c r="K2638" s="164" t="str">
        <f t="shared" si="177"/>
        <v>F</v>
      </c>
      <c r="L2638" s="164">
        <f>IF('Pricing + Order Summary'!$O$13&gt;=5000,14,IF('Pricing + Order Summary'!$O$13&gt;=3500,15,IF('Pricing + Order Summary'!$O$13&gt;=2500,16,IF('Pricing + Order Summary'!$O$13&gt;=1000,23,21))))</f>
        <v>21</v>
      </c>
      <c r="M2638" s="164" t="str">
        <f t="shared" si="178"/>
        <v>SPR2014-5-0</v>
      </c>
    </row>
    <row r="2639" spans="1:13">
      <c r="A2639" s="167">
        <f>'Order Form'!A534</f>
        <v>105778</v>
      </c>
      <c r="B2639" s="167">
        <f>'Order Form'!A534</f>
        <v>105778</v>
      </c>
      <c r="C2639" s="168">
        <f t="shared" si="176"/>
        <v>105778</v>
      </c>
      <c r="D2639" s="164">
        <f>'Order Form'!$N$2</f>
        <v>0</v>
      </c>
      <c r="E2639" s="165">
        <f>'Order Form'!$O$11</f>
        <v>0</v>
      </c>
      <c r="F2639" s="165" t="str">
        <f>IF(ISBLANK('Order Form'!$O$12),"",'Order Form'!$O$12)</f>
        <v/>
      </c>
      <c r="G2639" s="165">
        <f t="shared" ca="1" si="175"/>
        <v>41493</v>
      </c>
      <c r="H2639" s="166">
        <f>'Order Form'!$O$13</f>
        <v>0</v>
      </c>
      <c r="I2639" s="169">
        <f>'Order Form'!F534</f>
        <v>5.5</v>
      </c>
      <c r="J2639" s="164">
        <f>'Order Form'!O534</f>
        <v>0</v>
      </c>
      <c r="K2639" s="164" t="str">
        <f t="shared" si="177"/>
        <v>F</v>
      </c>
      <c r="L2639" s="164">
        <f>IF('Pricing + Order Summary'!$O$13&gt;=5000,14,IF('Pricing + Order Summary'!$O$13&gt;=3500,15,IF('Pricing + Order Summary'!$O$13&gt;=2500,16,IF('Pricing + Order Summary'!$O$13&gt;=1000,23,21))))</f>
        <v>21</v>
      </c>
      <c r="M2639" s="164" t="str">
        <f t="shared" si="178"/>
        <v>SPR2014-5-0</v>
      </c>
    </row>
    <row r="2640" spans="1:13">
      <c r="A2640" s="167">
        <f>'Order Form'!A535</f>
        <v>101278</v>
      </c>
      <c r="B2640" s="167">
        <f>'Order Form'!A535</f>
        <v>101278</v>
      </c>
      <c r="C2640" s="168">
        <f t="shared" si="176"/>
        <v>101278</v>
      </c>
      <c r="D2640" s="164">
        <f>'Order Form'!$N$2</f>
        <v>0</v>
      </c>
      <c r="E2640" s="165">
        <f>'Order Form'!$O$11</f>
        <v>0</v>
      </c>
      <c r="F2640" s="165" t="str">
        <f>IF(ISBLANK('Order Form'!$O$12),"",'Order Form'!$O$12)</f>
        <v/>
      </c>
      <c r="G2640" s="165">
        <f t="shared" ca="1" si="175"/>
        <v>41493</v>
      </c>
      <c r="H2640" s="166">
        <f>'Order Form'!$O$13</f>
        <v>0</v>
      </c>
      <c r="I2640" s="169">
        <f>'Order Form'!F535</f>
        <v>5.5</v>
      </c>
      <c r="J2640" s="164">
        <f>'Order Form'!O535</f>
        <v>0</v>
      </c>
      <c r="K2640" s="164" t="str">
        <f t="shared" si="177"/>
        <v>F</v>
      </c>
      <c r="L2640" s="164">
        <f>IF('Pricing + Order Summary'!$O$13&gt;=5000,14,IF('Pricing + Order Summary'!$O$13&gt;=3500,15,IF('Pricing + Order Summary'!$O$13&gt;=2500,16,IF('Pricing + Order Summary'!$O$13&gt;=1000,23,21))))</f>
        <v>21</v>
      </c>
      <c r="M2640" s="164" t="str">
        <f t="shared" si="178"/>
        <v>SPR2014-5-0</v>
      </c>
    </row>
    <row r="2641" spans="1:13">
      <c r="A2641" s="167">
        <f>'Order Form'!A536</f>
        <v>101277</v>
      </c>
      <c r="B2641" s="167">
        <f>'Order Form'!A536</f>
        <v>101277</v>
      </c>
      <c r="C2641" s="168">
        <f t="shared" si="176"/>
        <v>101277</v>
      </c>
      <c r="D2641" s="164">
        <f>'Order Form'!$N$2</f>
        <v>0</v>
      </c>
      <c r="E2641" s="165">
        <f>'Order Form'!$O$11</f>
        <v>0</v>
      </c>
      <c r="F2641" s="165" t="str">
        <f>IF(ISBLANK('Order Form'!$O$12),"",'Order Form'!$O$12)</f>
        <v/>
      </c>
      <c r="G2641" s="165">
        <f t="shared" ca="1" si="175"/>
        <v>41493</v>
      </c>
      <c r="H2641" s="166">
        <f>'Order Form'!$O$13</f>
        <v>0</v>
      </c>
      <c r="I2641" s="169">
        <f>'Order Form'!F536</f>
        <v>5.5</v>
      </c>
      <c r="J2641" s="164">
        <f>'Order Form'!O536</f>
        <v>0</v>
      </c>
      <c r="K2641" s="164" t="str">
        <f t="shared" si="177"/>
        <v>F</v>
      </c>
      <c r="L2641" s="164">
        <f>IF('Pricing + Order Summary'!$O$13&gt;=5000,14,IF('Pricing + Order Summary'!$O$13&gt;=3500,15,IF('Pricing + Order Summary'!$O$13&gt;=2500,16,IF('Pricing + Order Summary'!$O$13&gt;=1000,23,21))))</f>
        <v>21</v>
      </c>
      <c r="M2641" s="164" t="str">
        <f t="shared" si="178"/>
        <v>SPR2014-5-0</v>
      </c>
    </row>
    <row r="2642" spans="1:13">
      <c r="A2642" s="167">
        <f>'Order Form'!A537</f>
        <v>100282</v>
      </c>
      <c r="B2642" s="167">
        <f>'Order Form'!A537</f>
        <v>100282</v>
      </c>
      <c r="C2642" s="168">
        <f t="shared" si="176"/>
        <v>100282</v>
      </c>
      <c r="D2642" s="164">
        <f>'Order Form'!$N$2</f>
        <v>0</v>
      </c>
      <c r="E2642" s="165">
        <f>'Order Form'!$O$11</f>
        <v>0</v>
      </c>
      <c r="F2642" s="165" t="str">
        <f>IF(ISBLANK('Order Form'!$O$12),"",'Order Form'!$O$12)</f>
        <v/>
      </c>
      <c r="G2642" s="165">
        <f t="shared" ca="1" si="175"/>
        <v>41493</v>
      </c>
      <c r="H2642" s="166">
        <f>'Order Form'!$O$13</f>
        <v>0</v>
      </c>
      <c r="I2642" s="169">
        <f>'Order Form'!F537</f>
        <v>5.5</v>
      </c>
      <c r="J2642" s="164">
        <f>'Order Form'!O537</f>
        <v>0</v>
      </c>
      <c r="K2642" s="164" t="str">
        <f t="shared" si="177"/>
        <v>F</v>
      </c>
      <c r="L2642" s="164">
        <f>IF('Pricing + Order Summary'!$O$13&gt;=5000,14,IF('Pricing + Order Summary'!$O$13&gt;=3500,15,IF('Pricing + Order Summary'!$O$13&gt;=2500,16,IF('Pricing + Order Summary'!$O$13&gt;=1000,23,21))))</f>
        <v>21</v>
      </c>
      <c r="M2642" s="164" t="str">
        <f t="shared" si="178"/>
        <v>SPR2014-5-0</v>
      </c>
    </row>
    <row r="2643" spans="1:13">
      <c r="A2643" s="167">
        <f>'Order Form'!A538</f>
        <v>100283</v>
      </c>
      <c r="B2643" s="167">
        <f>'Order Form'!A538</f>
        <v>100283</v>
      </c>
      <c r="C2643" s="168">
        <f t="shared" si="176"/>
        <v>100283</v>
      </c>
      <c r="D2643" s="164">
        <f>'Order Form'!$N$2</f>
        <v>0</v>
      </c>
      <c r="E2643" s="165">
        <f>'Order Form'!$O$11</f>
        <v>0</v>
      </c>
      <c r="F2643" s="165" t="str">
        <f>IF(ISBLANK('Order Form'!$O$12),"",'Order Form'!$O$12)</f>
        <v/>
      </c>
      <c r="G2643" s="165">
        <f t="shared" ca="1" si="175"/>
        <v>41493</v>
      </c>
      <c r="H2643" s="166">
        <f>'Order Form'!$O$13</f>
        <v>0</v>
      </c>
      <c r="I2643" s="169">
        <f>'Order Form'!F538</f>
        <v>5.5</v>
      </c>
      <c r="J2643" s="164">
        <f>'Order Form'!O538</f>
        <v>0</v>
      </c>
      <c r="K2643" s="164" t="str">
        <f t="shared" si="177"/>
        <v>F</v>
      </c>
      <c r="L2643" s="164">
        <f>IF('Pricing + Order Summary'!$O$13&gt;=5000,14,IF('Pricing + Order Summary'!$O$13&gt;=3500,15,IF('Pricing + Order Summary'!$O$13&gt;=2500,16,IF('Pricing + Order Summary'!$O$13&gt;=1000,23,21))))</f>
        <v>21</v>
      </c>
      <c r="M2643" s="164" t="str">
        <f t="shared" si="178"/>
        <v>SPR2014-5-0</v>
      </c>
    </row>
    <row r="2644" spans="1:13">
      <c r="A2644" s="167">
        <f>'Order Form'!A539</f>
        <v>100284</v>
      </c>
      <c r="B2644" s="167">
        <f>'Order Form'!A539</f>
        <v>100284</v>
      </c>
      <c r="C2644" s="168">
        <f t="shared" si="176"/>
        <v>100284</v>
      </c>
      <c r="D2644" s="164">
        <f>'Order Form'!$N$2</f>
        <v>0</v>
      </c>
      <c r="E2644" s="165">
        <f>'Order Form'!$O$11</f>
        <v>0</v>
      </c>
      <c r="F2644" s="165" t="str">
        <f>IF(ISBLANK('Order Form'!$O$12),"",'Order Form'!$O$12)</f>
        <v/>
      </c>
      <c r="G2644" s="165">
        <f t="shared" ca="1" si="175"/>
        <v>41493</v>
      </c>
      <c r="H2644" s="166">
        <f>'Order Form'!$O$13</f>
        <v>0</v>
      </c>
      <c r="I2644" s="169">
        <f>'Order Form'!F539</f>
        <v>5.5</v>
      </c>
      <c r="J2644" s="164">
        <f>'Order Form'!O539</f>
        <v>0</v>
      </c>
      <c r="K2644" s="164" t="str">
        <f t="shared" si="177"/>
        <v>F</v>
      </c>
      <c r="L2644" s="164">
        <f>IF('Pricing + Order Summary'!$O$13&gt;=5000,14,IF('Pricing + Order Summary'!$O$13&gt;=3500,15,IF('Pricing + Order Summary'!$O$13&gt;=2500,16,IF('Pricing + Order Summary'!$O$13&gt;=1000,23,21))))</f>
        <v>21</v>
      </c>
      <c r="M2644" s="164" t="str">
        <f t="shared" si="178"/>
        <v>SPR2014-5-0</v>
      </c>
    </row>
    <row r="2645" spans="1:13">
      <c r="A2645" s="167">
        <f>'Order Form'!A540</f>
        <v>100285</v>
      </c>
      <c r="B2645" s="167">
        <f>'Order Form'!A540</f>
        <v>100285</v>
      </c>
      <c r="C2645" s="168">
        <f t="shared" si="176"/>
        <v>100285</v>
      </c>
      <c r="D2645" s="164">
        <f>'Order Form'!$N$2</f>
        <v>0</v>
      </c>
      <c r="E2645" s="165">
        <f>'Order Form'!$O$11</f>
        <v>0</v>
      </c>
      <c r="F2645" s="165" t="str">
        <f>IF(ISBLANK('Order Form'!$O$12),"",'Order Form'!$O$12)</f>
        <v/>
      </c>
      <c r="G2645" s="165">
        <f t="shared" ca="1" si="175"/>
        <v>41493</v>
      </c>
      <c r="H2645" s="166">
        <f>'Order Form'!$O$13</f>
        <v>0</v>
      </c>
      <c r="I2645" s="169">
        <f>'Order Form'!F540</f>
        <v>5.5</v>
      </c>
      <c r="J2645" s="164">
        <f>'Order Form'!O540</f>
        <v>0</v>
      </c>
      <c r="K2645" s="164" t="str">
        <f t="shared" si="177"/>
        <v>F</v>
      </c>
      <c r="L2645" s="164">
        <f>IF('Pricing + Order Summary'!$O$13&gt;=5000,14,IF('Pricing + Order Summary'!$O$13&gt;=3500,15,IF('Pricing + Order Summary'!$O$13&gt;=2500,16,IF('Pricing + Order Summary'!$O$13&gt;=1000,23,21))))</f>
        <v>21</v>
      </c>
      <c r="M2645" s="164" t="str">
        <f t="shared" si="178"/>
        <v>SPR2014-5-0</v>
      </c>
    </row>
    <row r="2646" spans="1:13">
      <c r="A2646" s="167">
        <f>'Order Form'!A541</f>
        <v>105771</v>
      </c>
      <c r="B2646" s="167">
        <f>'Order Form'!A541</f>
        <v>105771</v>
      </c>
      <c r="C2646" s="168">
        <f t="shared" si="176"/>
        <v>105771</v>
      </c>
      <c r="D2646" s="164">
        <f>'Order Form'!$N$2</f>
        <v>0</v>
      </c>
      <c r="E2646" s="165">
        <f>'Order Form'!$O$11</f>
        <v>0</v>
      </c>
      <c r="F2646" s="165" t="str">
        <f>IF(ISBLANK('Order Form'!$O$12),"",'Order Form'!$O$12)</f>
        <v/>
      </c>
      <c r="G2646" s="165">
        <f t="shared" ca="1" si="175"/>
        <v>41493</v>
      </c>
      <c r="H2646" s="166">
        <f>'Order Form'!$O$13</f>
        <v>0</v>
      </c>
      <c r="I2646" s="169">
        <f>'Order Form'!F541</f>
        <v>5.5</v>
      </c>
      <c r="J2646" s="164">
        <f>'Order Form'!O541</f>
        <v>0</v>
      </c>
      <c r="K2646" s="164" t="str">
        <f t="shared" si="177"/>
        <v>F</v>
      </c>
      <c r="L2646" s="164">
        <f>IF('Pricing + Order Summary'!$O$13&gt;=5000,14,IF('Pricing + Order Summary'!$O$13&gt;=3500,15,IF('Pricing + Order Summary'!$O$13&gt;=2500,16,IF('Pricing + Order Summary'!$O$13&gt;=1000,23,21))))</f>
        <v>21</v>
      </c>
      <c r="M2646" s="164" t="str">
        <f t="shared" si="178"/>
        <v>SPR2014-5-0</v>
      </c>
    </row>
    <row r="2647" spans="1:13">
      <c r="A2647" s="167">
        <f>'Order Form'!A542</f>
        <v>105772</v>
      </c>
      <c r="B2647" s="167">
        <f>'Order Form'!A542</f>
        <v>105772</v>
      </c>
      <c r="C2647" s="168">
        <f t="shared" si="176"/>
        <v>105772</v>
      </c>
      <c r="D2647" s="164">
        <f>'Order Form'!$N$2</f>
        <v>0</v>
      </c>
      <c r="E2647" s="165">
        <f>'Order Form'!$O$11</f>
        <v>0</v>
      </c>
      <c r="F2647" s="165" t="str">
        <f>IF(ISBLANK('Order Form'!$O$12),"",'Order Form'!$O$12)</f>
        <v/>
      </c>
      <c r="G2647" s="165">
        <f t="shared" ca="1" si="175"/>
        <v>41493</v>
      </c>
      <c r="H2647" s="166">
        <f>'Order Form'!$O$13</f>
        <v>0</v>
      </c>
      <c r="I2647" s="169">
        <f>'Order Form'!F542</f>
        <v>5.5</v>
      </c>
      <c r="J2647" s="164">
        <f>'Order Form'!O542</f>
        <v>0</v>
      </c>
      <c r="K2647" s="164" t="str">
        <f t="shared" si="177"/>
        <v>F</v>
      </c>
      <c r="L2647" s="164">
        <f>IF('Pricing + Order Summary'!$O$13&gt;=5000,14,IF('Pricing + Order Summary'!$O$13&gt;=3500,15,IF('Pricing + Order Summary'!$O$13&gt;=2500,16,IF('Pricing + Order Summary'!$O$13&gt;=1000,23,21))))</f>
        <v>21</v>
      </c>
      <c r="M2647" s="164" t="str">
        <f t="shared" si="178"/>
        <v>SPR2014-5-0</v>
      </c>
    </row>
    <row r="2648" spans="1:13">
      <c r="A2648" s="167">
        <f>'Order Form'!A543</f>
        <v>105773</v>
      </c>
      <c r="B2648" s="167">
        <f>'Order Form'!A543</f>
        <v>105773</v>
      </c>
      <c r="C2648" s="168">
        <f t="shared" si="176"/>
        <v>105773</v>
      </c>
      <c r="D2648" s="164">
        <f>'Order Form'!$N$2</f>
        <v>0</v>
      </c>
      <c r="E2648" s="165">
        <f>'Order Form'!$O$11</f>
        <v>0</v>
      </c>
      <c r="F2648" s="165" t="str">
        <f>IF(ISBLANK('Order Form'!$O$12),"",'Order Form'!$O$12)</f>
        <v/>
      </c>
      <c r="G2648" s="165">
        <f t="shared" ca="1" si="175"/>
        <v>41493</v>
      </c>
      <c r="H2648" s="166">
        <f>'Order Form'!$O$13</f>
        <v>0</v>
      </c>
      <c r="I2648" s="169">
        <f>'Order Form'!F543</f>
        <v>5.5</v>
      </c>
      <c r="J2648" s="164">
        <f>'Order Form'!O543</f>
        <v>0</v>
      </c>
      <c r="K2648" s="164" t="str">
        <f t="shared" si="177"/>
        <v>F</v>
      </c>
      <c r="L2648" s="164">
        <f>IF('Pricing + Order Summary'!$O$13&gt;=5000,14,IF('Pricing + Order Summary'!$O$13&gt;=3500,15,IF('Pricing + Order Summary'!$O$13&gt;=2500,16,IF('Pricing + Order Summary'!$O$13&gt;=1000,23,21))))</f>
        <v>21</v>
      </c>
      <c r="M2648" s="164" t="str">
        <f t="shared" si="178"/>
        <v>SPR2014-5-0</v>
      </c>
    </row>
    <row r="2649" spans="1:13">
      <c r="A2649" s="167">
        <f>'Order Form'!A544</f>
        <v>105774</v>
      </c>
      <c r="B2649" s="167">
        <f>'Order Form'!A544</f>
        <v>105774</v>
      </c>
      <c r="C2649" s="168">
        <f t="shared" si="176"/>
        <v>105774</v>
      </c>
      <c r="D2649" s="164">
        <f>'Order Form'!$N$2</f>
        <v>0</v>
      </c>
      <c r="E2649" s="165">
        <f>'Order Form'!$O$11</f>
        <v>0</v>
      </c>
      <c r="F2649" s="165" t="str">
        <f>IF(ISBLANK('Order Form'!$O$12),"",'Order Form'!$O$12)</f>
        <v/>
      </c>
      <c r="G2649" s="165">
        <f t="shared" ca="1" si="175"/>
        <v>41493</v>
      </c>
      <c r="H2649" s="166">
        <f>'Order Form'!$O$13</f>
        <v>0</v>
      </c>
      <c r="I2649" s="169">
        <f>'Order Form'!F544</f>
        <v>5.5</v>
      </c>
      <c r="J2649" s="164">
        <f>'Order Form'!O544</f>
        <v>0</v>
      </c>
      <c r="K2649" s="164" t="str">
        <f t="shared" si="177"/>
        <v>F</v>
      </c>
      <c r="L2649" s="164">
        <f>IF('Pricing + Order Summary'!$O$13&gt;=5000,14,IF('Pricing + Order Summary'!$O$13&gt;=3500,15,IF('Pricing + Order Summary'!$O$13&gt;=2500,16,IF('Pricing + Order Summary'!$O$13&gt;=1000,23,21))))</f>
        <v>21</v>
      </c>
      <c r="M2649" s="164" t="str">
        <f t="shared" si="178"/>
        <v>SPR2014-5-0</v>
      </c>
    </row>
    <row r="2650" spans="1:13">
      <c r="A2650" s="167">
        <f>'Order Form'!A545</f>
        <v>100286</v>
      </c>
      <c r="B2650" s="167">
        <f>'Order Form'!A545</f>
        <v>100286</v>
      </c>
      <c r="C2650" s="168">
        <f t="shared" si="176"/>
        <v>100286</v>
      </c>
      <c r="D2650" s="164">
        <f>'Order Form'!$N$2</f>
        <v>0</v>
      </c>
      <c r="E2650" s="165">
        <f>'Order Form'!$O$11</f>
        <v>0</v>
      </c>
      <c r="F2650" s="165" t="str">
        <f>IF(ISBLANK('Order Form'!$O$12),"",'Order Form'!$O$12)</f>
        <v/>
      </c>
      <c r="G2650" s="165">
        <f t="shared" ca="1" si="175"/>
        <v>41493</v>
      </c>
      <c r="H2650" s="166">
        <f>'Order Form'!$O$13</f>
        <v>0</v>
      </c>
      <c r="I2650" s="169">
        <f>'Order Form'!F545</f>
        <v>5.5</v>
      </c>
      <c r="J2650" s="164">
        <f>'Order Form'!O545</f>
        <v>0</v>
      </c>
      <c r="K2650" s="164" t="str">
        <f t="shared" si="177"/>
        <v>F</v>
      </c>
      <c r="L2650" s="164">
        <f>IF('Pricing + Order Summary'!$O$13&gt;=5000,14,IF('Pricing + Order Summary'!$O$13&gt;=3500,15,IF('Pricing + Order Summary'!$O$13&gt;=2500,16,IF('Pricing + Order Summary'!$O$13&gt;=1000,23,21))))</f>
        <v>21</v>
      </c>
      <c r="M2650" s="164" t="str">
        <f t="shared" si="178"/>
        <v>SPR2014-5-0</v>
      </c>
    </row>
    <row r="2651" spans="1:13">
      <c r="A2651" s="167">
        <f>'Order Form'!A546</f>
        <v>100287</v>
      </c>
      <c r="B2651" s="167">
        <f>'Order Form'!A546</f>
        <v>100287</v>
      </c>
      <c r="C2651" s="168">
        <f t="shared" si="176"/>
        <v>100287</v>
      </c>
      <c r="D2651" s="164">
        <f>'Order Form'!$N$2</f>
        <v>0</v>
      </c>
      <c r="E2651" s="165">
        <f>'Order Form'!$O$11</f>
        <v>0</v>
      </c>
      <c r="F2651" s="165" t="str">
        <f>IF(ISBLANK('Order Form'!$O$12),"",'Order Form'!$O$12)</f>
        <v/>
      </c>
      <c r="G2651" s="165">
        <f t="shared" ca="1" si="175"/>
        <v>41493</v>
      </c>
      <c r="H2651" s="166">
        <f>'Order Form'!$O$13</f>
        <v>0</v>
      </c>
      <c r="I2651" s="169">
        <f>'Order Form'!F546</f>
        <v>5.5</v>
      </c>
      <c r="J2651" s="164">
        <f>'Order Form'!O546</f>
        <v>0</v>
      </c>
      <c r="K2651" s="164" t="str">
        <f t="shared" si="177"/>
        <v>F</v>
      </c>
      <c r="L2651" s="164">
        <f>IF('Pricing + Order Summary'!$O$13&gt;=5000,14,IF('Pricing + Order Summary'!$O$13&gt;=3500,15,IF('Pricing + Order Summary'!$O$13&gt;=2500,16,IF('Pricing + Order Summary'!$O$13&gt;=1000,23,21))))</f>
        <v>21</v>
      </c>
      <c r="M2651" s="164" t="str">
        <f t="shared" si="178"/>
        <v>SPR2014-5-0</v>
      </c>
    </row>
  </sheetData>
  <sheetProtection sheet="1" objects="1" scenarios="1"/>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5.xml><?xml version="1.0" encoding="utf-8"?>
<worksheet xmlns="http://schemas.openxmlformats.org/spreadsheetml/2006/main" xmlns:r="http://schemas.openxmlformats.org/officeDocument/2006/relationships">
  <dimension ref="A1:I54"/>
  <sheetViews>
    <sheetView topLeftCell="A7" workbookViewId="0">
      <selection activeCell="C34" sqref="C34"/>
    </sheetView>
  </sheetViews>
  <sheetFormatPr defaultColWidth="11.44140625" defaultRowHeight="14.4"/>
  <cols>
    <col min="1" max="1" width="29.44140625" customWidth="1"/>
  </cols>
  <sheetData>
    <row r="1" spans="1:9" ht="15.6" thickTop="1" thickBot="1">
      <c r="A1" t="s">
        <v>62</v>
      </c>
      <c r="B1">
        <v>12</v>
      </c>
      <c r="C1">
        <v>24</v>
      </c>
      <c r="D1">
        <v>48</v>
      </c>
      <c r="E1" t="s">
        <v>85</v>
      </c>
      <c r="F1" s="203"/>
      <c r="G1" s="204"/>
      <c r="H1" s="204"/>
      <c r="I1" s="204"/>
    </row>
    <row r="2" spans="1:9" ht="15.6" thickTop="1" thickBot="1">
      <c r="A2" t="s">
        <v>563</v>
      </c>
      <c r="B2" s="140" t="s">
        <v>631</v>
      </c>
      <c r="C2" s="140" t="s">
        <v>632</v>
      </c>
      <c r="D2" s="140" t="s">
        <v>633</v>
      </c>
      <c r="E2" s="140" t="s">
        <v>634</v>
      </c>
      <c r="F2" s="138" t="str">
        <f>A2</f>
        <v>BALACLAVA MICROFIBER BUFF®</v>
      </c>
      <c r="G2" s="139"/>
      <c r="H2" s="139"/>
      <c r="I2" s="139"/>
    </row>
    <row r="3" spans="1:9" ht="15.6" thickTop="1" thickBot="1">
      <c r="A3" t="s">
        <v>570</v>
      </c>
      <c r="B3" s="140" t="s">
        <v>635</v>
      </c>
      <c r="C3" s="140" t="s">
        <v>636</v>
      </c>
      <c r="D3" s="140" t="s">
        <v>637</v>
      </c>
      <c r="E3" s="140" t="s">
        <v>638</v>
      </c>
      <c r="F3" s="138" t="str">
        <f t="shared" ref="F3:F46" si="0">A3</f>
        <v>BALACLAVA WOOL BUFF®</v>
      </c>
      <c r="G3" s="139"/>
      <c r="H3" s="139"/>
      <c r="I3" s="139"/>
    </row>
    <row r="4" spans="1:9" ht="15.6" thickTop="1" thickBot="1">
      <c r="A4" t="s">
        <v>591</v>
      </c>
      <c r="B4" s="140" t="s">
        <v>639</v>
      </c>
      <c r="C4" s="140" t="s">
        <v>640</v>
      </c>
      <c r="D4" s="140" t="s">
        <v>641</v>
      </c>
      <c r="E4" s="140" t="s">
        <v>642</v>
      </c>
      <c r="F4" s="138" t="str">
        <f t="shared" si="0"/>
        <v>CYCLONE BUFF®</v>
      </c>
      <c r="G4" s="139"/>
      <c r="H4" s="139"/>
      <c r="I4" s="139"/>
    </row>
    <row r="5" spans="1:9" ht="15.6" thickTop="1" thickBot="1">
      <c r="A5" t="s">
        <v>613</v>
      </c>
      <c r="B5" s="140" t="s">
        <v>643</v>
      </c>
      <c r="C5" s="140" t="s">
        <v>644</v>
      </c>
      <c r="D5" s="140" t="s">
        <v>645</v>
      </c>
      <c r="E5" s="140" t="s">
        <v>646</v>
      </c>
      <c r="F5" s="138" t="str">
        <f t="shared" si="0"/>
        <v>DOG BUFF®</v>
      </c>
      <c r="G5" s="139"/>
      <c r="H5" s="139"/>
      <c r="I5" s="139"/>
    </row>
    <row r="6" spans="1:9" ht="15.6" thickTop="1" thickBot="1">
      <c r="A6" t="s">
        <v>423</v>
      </c>
      <c r="B6" s="140" t="s">
        <v>635</v>
      </c>
      <c r="C6" s="140" t="s">
        <v>637</v>
      </c>
      <c r="D6" s="140" t="s">
        <v>647</v>
      </c>
      <c r="E6" s="140" t="s">
        <v>638</v>
      </c>
      <c r="F6" s="138" t="str">
        <f t="shared" si="0"/>
        <v>INFINITY LYOCELL BUFF®</v>
      </c>
      <c r="G6" s="139"/>
      <c r="H6" s="139"/>
      <c r="I6" s="139"/>
    </row>
    <row r="7" spans="1:9" ht="15.6" thickTop="1" thickBot="1">
      <c r="A7" t="s">
        <v>427</v>
      </c>
      <c r="B7" s="140" t="s">
        <v>648</v>
      </c>
      <c r="C7" s="140" t="s">
        <v>649</v>
      </c>
      <c r="D7" s="140" t="s">
        <v>650</v>
      </c>
      <c r="E7" s="140" t="s">
        <v>651</v>
      </c>
      <c r="F7" s="138" t="str">
        <f t="shared" si="0"/>
        <v>INFINITY LYOCELL JACQUARD BUFF®</v>
      </c>
      <c r="G7" s="139"/>
      <c r="H7" s="139"/>
      <c r="I7" s="139"/>
    </row>
    <row r="8" spans="1:9" ht="15.6" thickTop="1" thickBot="1">
      <c r="A8" t="s">
        <v>433</v>
      </c>
      <c r="B8" s="140" t="s">
        <v>648</v>
      </c>
      <c r="C8" s="140" t="s">
        <v>649</v>
      </c>
      <c r="D8" s="140" t="s">
        <v>650</v>
      </c>
      <c r="E8" s="140" t="s">
        <v>651</v>
      </c>
      <c r="F8" s="138" t="str">
        <f t="shared" si="0"/>
        <v>INFINITY SOLID WOOL BUFF®</v>
      </c>
      <c r="G8" s="139"/>
      <c r="H8" s="139"/>
      <c r="I8" s="139"/>
    </row>
    <row r="9" spans="1:9" ht="15.6" thickTop="1" thickBot="1">
      <c r="A9" t="s">
        <v>430</v>
      </c>
      <c r="B9" s="140" t="s">
        <v>648</v>
      </c>
      <c r="C9" s="140" t="s">
        <v>649</v>
      </c>
      <c r="D9" s="140" t="s">
        <v>650</v>
      </c>
      <c r="E9" s="140" t="s">
        <v>651</v>
      </c>
      <c r="F9" s="138" t="str">
        <f t="shared" si="0"/>
        <v>INFINITY TIE DYE ORGANIC COTTON BUFF®</v>
      </c>
      <c r="G9" s="139"/>
      <c r="H9" s="139"/>
      <c r="I9" s="139"/>
    </row>
    <row r="10" spans="1:9" ht="15.6" thickTop="1" thickBot="1">
      <c r="A10" t="s">
        <v>435</v>
      </c>
      <c r="B10" s="140" t="s">
        <v>652</v>
      </c>
      <c r="C10" s="140" t="s">
        <v>653</v>
      </c>
      <c r="D10" s="140" t="s">
        <v>654</v>
      </c>
      <c r="E10" s="140" t="s">
        <v>655</v>
      </c>
      <c r="F10" s="138" t="str">
        <f t="shared" si="0"/>
        <v>INFINITY TIE DYE WOOL BUFF®</v>
      </c>
      <c r="G10" s="139"/>
      <c r="H10" s="139"/>
      <c r="I10" s="139"/>
    </row>
    <row r="11" spans="1:9" ht="15.6" thickTop="1" thickBot="1">
      <c r="A11" t="s">
        <v>599</v>
      </c>
      <c r="B11" s="140" t="s">
        <v>656</v>
      </c>
      <c r="C11" s="140" t="s">
        <v>657</v>
      </c>
      <c r="D11" s="140" t="s">
        <v>658</v>
      </c>
      <c r="E11" s="140" t="s">
        <v>659</v>
      </c>
      <c r="F11" s="138" t="str">
        <f t="shared" si="0"/>
        <v>JUNIOR BUFF®</v>
      </c>
      <c r="G11" s="139"/>
      <c r="H11" s="139"/>
      <c r="I11" s="139"/>
    </row>
    <row r="12" spans="1:9" ht="15.6" thickTop="1" thickBot="1">
      <c r="A12" s="54" t="s">
        <v>726</v>
      </c>
      <c r="B12" s="140">
        <v>0</v>
      </c>
      <c r="C12" s="140">
        <v>0</v>
      </c>
      <c r="D12" s="140">
        <v>0</v>
      </c>
      <c r="E12" s="140">
        <v>0</v>
      </c>
      <c r="F12" s="138" t="str">
        <f t="shared" si="0"/>
        <v>MERCHANDISING</v>
      </c>
      <c r="G12" s="139"/>
      <c r="H12" s="139"/>
      <c r="I12" s="139"/>
    </row>
    <row r="13" spans="1:9" ht="15.6" thickTop="1" thickBot="1">
      <c r="A13" t="s">
        <v>566</v>
      </c>
      <c r="B13" s="140" t="s">
        <v>660</v>
      </c>
      <c r="C13" s="140" t="s">
        <v>661</v>
      </c>
      <c r="D13" s="140" t="s">
        <v>662</v>
      </c>
      <c r="E13" s="140" t="s">
        <v>663</v>
      </c>
      <c r="F13" s="138" t="str">
        <f t="shared" si="0"/>
        <v>NECKWARMER WOOL BUFF®</v>
      </c>
      <c r="G13" s="139"/>
      <c r="H13" s="139"/>
      <c r="I13" s="139"/>
    </row>
    <row r="14" spans="1:9" ht="15.6" thickTop="1" thickBot="1">
      <c r="A14" t="s">
        <v>440</v>
      </c>
      <c r="B14" s="140" t="s">
        <v>664</v>
      </c>
      <c r="C14" s="140" t="s">
        <v>665</v>
      </c>
      <c r="D14" s="140" t="s">
        <v>666</v>
      </c>
      <c r="E14" s="140" t="s">
        <v>667</v>
      </c>
      <c r="F14" s="138" t="str">
        <f t="shared" si="0"/>
        <v>ORIGINAL BUFF®</v>
      </c>
      <c r="G14" s="139"/>
      <c r="H14" s="139"/>
      <c r="I14" s="139"/>
    </row>
    <row r="15" spans="1:9" ht="15.6" thickTop="1" thickBot="1">
      <c r="A15" t="s">
        <v>527</v>
      </c>
      <c r="B15" s="140" t="s">
        <v>668</v>
      </c>
      <c r="C15" s="140" t="s">
        <v>669</v>
      </c>
      <c r="D15" s="140" t="s">
        <v>670</v>
      </c>
      <c r="E15" s="140" t="s">
        <v>639</v>
      </c>
      <c r="F15" s="138" t="str">
        <f t="shared" si="0"/>
        <v>ORIGINAL NATIONAL GEOGRAPHIC™ BUFF®</v>
      </c>
      <c r="G15" s="139"/>
      <c r="H15" s="139"/>
      <c r="I15" s="139"/>
    </row>
    <row r="16" spans="1:9" ht="15.6" thickTop="1" thickBot="1">
      <c r="A16" t="s">
        <v>574</v>
      </c>
      <c r="B16" s="140" t="s">
        <v>671</v>
      </c>
      <c r="C16" s="140" t="s">
        <v>672</v>
      </c>
      <c r="D16" s="140" t="s">
        <v>673</v>
      </c>
      <c r="E16" s="140" t="s">
        <v>674</v>
      </c>
      <c r="F16" s="138" t="str">
        <f t="shared" si="0"/>
        <v>POLAR BUFF®</v>
      </c>
      <c r="G16" s="139"/>
      <c r="H16" s="139"/>
      <c r="I16" s="139"/>
    </row>
    <row r="17" spans="1:9" ht="15.6" thickTop="1" thickBot="1">
      <c r="A17" t="s">
        <v>571</v>
      </c>
      <c r="B17" s="140" t="s">
        <v>675</v>
      </c>
      <c r="C17" s="140" t="s">
        <v>676</v>
      </c>
      <c r="D17" s="140" t="s">
        <v>677</v>
      </c>
      <c r="E17" s="140" t="s">
        <v>678</v>
      </c>
      <c r="F17" s="138" t="str">
        <f t="shared" si="0"/>
        <v>POLAR MOSSY OAK® BUFF®</v>
      </c>
      <c r="G17" s="139"/>
      <c r="H17" s="139"/>
      <c r="I17" s="139"/>
    </row>
    <row r="18" spans="1:9" ht="15.6" thickTop="1" thickBot="1">
      <c r="A18" t="s">
        <v>583</v>
      </c>
      <c r="B18" s="140" t="s">
        <v>660</v>
      </c>
      <c r="C18" s="140" t="s">
        <v>661</v>
      </c>
      <c r="D18" s="140" t="s">
        <v>662</v>
      </c>
      <c r="E18" s="140" t="s">
        <v>663</v>
      </c>
      <c r="F18" s="138" t="str">
        <f t="shared" si="0"/>
        <v>POLAR REVERSIBLE BUFF®</v>
      </c>
      <c r="G18" s="139"/>
      <c r="H18" s="139"/>
      <c r="I18" s="139"/>
    </row>
    <row r="19" spans="1:9" ht="15.6" thickTop="1" thickBot="1">
      <c r="A19" t="s">
        <v>581</v>
      </c>
      <c r="B19" s="140" t="s">
        <v>679</v>
      </c>
      <c r="C19" s="140" t="s">
        <v>680</v>
      </c>
      <c r="D19" s="140" t="s">
        <v>681</v>
      </c>
      <c r="E19" s="140" t="s">
        <v>682</v>
      </c>
      <c r="F19" s="138" t="str">
        <f t="shared" si="0"/>
        <v>POLAR REVERSIBLE BUG SLINGER™ BUFF®</v>
      </c>
      <c r="G19" s="139"/>
      <c r="H19" s="139"/>
      <c r="I19" s="139"/>
    </row>
    <row r="20" spans="1:9" ht="15.6" thickTop="1" thickBot="1">
      <c r="A20" t="s">
        <v>400</v>
      </c>
      <c r="B20" s="140" t="s">
        <v>667</v>
      </c>
      <c r="C20" s="140" t="s">
        <v>683</v>
      </c>
      <c r="D20" s="140" t="s">
        <v>684</v>
      </c>
      <c r="E20" s="140" t="s">
        <v>685</v>
      </c>
      <c r="F20" s="138" t="str">
        <f t="shared" si="0"/>
        <v>PRO SERIES ANGLER II GLOVES</v>
      </c>
      <c r="G20" s="139"/>
      <c r="H20" s="139"/>
      <c r="I20" s="139"/>
    </row>
    <row r="21" spans="1:9" ht="15.6" thickTop="1" thickBot="1">
      <c r="A21" t="s">
        <v>413</v>
      </c>
      <c r="B21" s="140" t="s">
        <v>667</v>
      </c>
      <c r="C21" s="140" t="s">
        <v>683</v>
      </c>
      <c r="D21" s="140" t="s">
        <v>684</v>
      </c>
      <c r="E21" s="140" t="s">
        <v>685</v>
      </c>
      <c r="F21" s="138" t="str">
        <f t="shared" si="0"/>
        <v>PRO SERIES FIGHTING WORK II GLOVES</v>
      </c>
      <c r="G21" s="139"/>
      <c r="H21" s="139"/>
      <c r="I21" s="139"/>
    </row>
    <row r="22" spans="1:9" ht="15.6" thickTop="1" thickBot="1">
      <c r="A22" t="s">
        <v>543</v>
      </c>
      <c r="B22" s="140" t="s">
        <v>686</v>
      </c>
      <c r="C22" s="140" t="s">
        <v>687</v>
      </c>
      <c r="D22" s="140" t="s">
        <v>688</v>
      </c>
      <c r="E22" s="140" t="s">
        <v>689</v>
      </c>
      <c r="F22" s="138" t="str">
        <f t="shared" si="0"/>
        <v>REFLECTIVE ORIGINAL BUFF®</v>
      </c>
      <c r="G22" s="139"/>
      <c r="H22" s="139"/>
      <c r="I22" s="139"/>
    </row>
    <row r="23" spans="1:9" ht="15.6" thickTop="1" thickBot="1">
      <c r="A23" t="s">
        <v>383</v>
      </c>
      <c r="B23" s="140" t="s">
        <v>679</v>
      </c>
      <c r="C23" s="140" t="s">
        <v>680</v>
      </c>
      <c r="D23" s="140" t="s">
        <v>681</v>
      </c>
      <c r="E23" s="140" t="s">
        <v>682</v>
      </c>
      <c r="F23" s="138" t="str">
        <f t="shared" si="0"/>
        <v>SPORT SERIES MXS GLOVES</v>
      </c>
      <c r="G23" s="139"/>
      <c r="H23" s="139"/>
      <c r="I23" s="139"/>
    </row>
    <row r="24" spans="1:9" ht="15.6" thickTop="1" thickBot="1">
      <c r="A24" t="s">
        <v>358</v>
      </c>
      <c r="B24" s="140" t="s">
        <v>690</v>
      </c>
      <c r="C24" s="140" t="s">
        <v>691</v>
      </c>
      <c r="D24" s="140" t="s">
        <v>692</v>
      </c>
      <c r="E24" s="140" t="s">
        <v>693</v>
      </c>
      <c r="F24" s="138" t="str">
        <f t="shared" si="0"/>
        <v>SPORT SERIES WATER GLOVES</v>
      </c>
      <c r="G24" s="139"/>
      <c r="H24" s="139"/>
      <c r="I24" s="139"/>
    </row>
    <row r="25" spans="1:9" ht="15.6" thickTop="1" thickBot="1">
      <c r="A25" t="s">
        <v>168</v>
      </c>
      <c r="B25" s="140" t="s">
        <v>694</v>
      </c>
      <c r="C25" s="140" t="s">
        <v>695</v>
      </c>
      <c r="D25" s="140" t="s">
        <v>696</v>
      </c>
      <c r="E25" s="140" t="s">
        <v>697</v>
      </c>
      <c r="F25" s="138" t="str">
        <f t="shared" si="0"/>
        <v>UV BLACK FLY™ BUFF®</v>
      </c>
      <c r="G25" s="139"/>
      <c r="H25" s="139"/>
      <c r="I25" s="139"/>
    </row>
    <row r="26" spans="1:9" ht="15.6" thickTop="1" thickBot="1">
      <c r="A26" t="s">
        <v>175</v>
      </c>
      <c r="B26" s="140" t="s">
        <v>698</v>
      </c>
      <c r="C26" s="140" t="s">
        <v>695</v>
      </c>
      <c r="D26" s="140" t="s">
        <v>696</v>
      </c>
      <c r="E26" s="140" t="s">
        <v>697</v>
      </c>
      <c r="F26" s="138" t="str">
        <f t="shared" si="0"/>
        <v>UV BUFF®</v>
      </c>
      <c r="G26" s="139"/>
      <c r="H26" s="139"/>
      <c r="I26" s="139"/>
    </row>
    <row r="27" spans="1:9" ht="15.6" thickTop="1" thickBot="1">
      <c r="A27" t="s">
        <v>149</v>
      </c>
      <c r="B27" s="140" t="s">
        <v>694</v>
      </c>
      <c r="C27" s="140" t="s">
        <v>695</v>
      </c>
      <c r="D27" s="140" t="s">
        <v>696</v>
      </c>
      <c r="E27" s="140" t="s">
        <v>697</v>
      </c>
      <c r="F27" s="138" t="str">
        <f t="shared" si="0"/>
        <v>UV BUG SLINGER™ BUFF®</v>
      </c>
      <c r="G27" s="139"/>
      <c r="H27" s="139"/>
      <c r="I27" s="139"/>
    </row>
    <row r="28" spans="1:9" ht="15.6" thickTop="1" thickBot="1">
      <c r="A28" t="s">
        <v>198</v>
      </c>
      <c r="B28" s="140" t="s">
        <v>694</v>
      </c>
      <c r="C28" s="140" t="s">
        <v>695</v>
      </c>
      <c r="D28" s="140" t="s">
        <v>696</v>
      </c>
      <c r="E28" s="140" t="s">
        <v>697</v>
      </c>
      <c r="F28" s="138" t="str">
        <f t="shared" si="0"/>
        <v>UV DAVID RUIMVELD BUFF®</v>
      </c>
      <c r="G28" s="139"/>
      <c r="H28" s="139"/>
      <c r="I28" s="139"/>
    </row>
    <row r="29" spans="1:9" ht="15.6" thickTop="1" thickBot="1">
      <c r="A29" t="s">
        <v>141</v>
      </c>
      <c r="B29" s="140" t="s">
        <v>694</v>
      </c>
      <c r="C29" s="140" t="s">
        <v>695</v>
      </c>
      <c r="D29" s="140" t="s">
        <v>696</v>
      </c>
      <c r="E29" s="140" t="s">
        <v>697</v>
      </c>
      <c r="F29" s="138" t="str">
        <f t="shared" si="0"/>
        <v>UV DEREK DEYOUNG BUFF®</v>
      </c>
      <c r="G29" s="139"/>
      <c r="H29" s="139"/>
      <c r="I29" s="139"/>
    </row>
    <row r="30" spans="1:9" ht="15.6" thickTop="1" thickBot="1">
      <c r="A30" t="s">
        <v>299</v>
      </c>
      <c r="B30" s="140" t="s">
        <v>699</v>
      </c>
      <c r="C30" s="140" t="s">
        <v>700</v>
      </c>
      <c r="D30" s="140" t="s">
        <v>701</v>
      </c>
      <c r="E30" s="140" t="s">
        <v>702</v>
      </c>
      <c r="F30" s="138" t="str">
        <f t="shared" si="0"/>
        <v>UV HALF BUFF®</v>
      </c>
      <c r="G30" s="139"/>
      <c r="H30" s="139"/>
      <c r="I30" s="139"/>
    </row>
    <row r="31" spans="1:9" ht="15.6" thickTop="1" thickBot="1">
      <c r="A31" t="s">
        <v>333</v>
      </c>
      <c r="B31" s="140" t="s">
        <v>703</v>
      </c>
      <c r="C31" s="140" t="s">
        <v>704</v>
      </c>
      <c r="D31" s="140" t="s">
        <v>705</v>
      </c>
      <c r="E31" s="140" t="s">
        <v>671</v>
      </c>
      <c r="F31" s="138" t="str">
        <f t="shared" si="0"/>
        <v>UV HEADBAND BUFF®</v>
      </c>
      <c r="G31" s="139"/>
      <c r="H31" s="139"/>
      <c r="I31" s="139"/>
    </row>
    <row r="32" spans="1:9" ht="15.6" thickTop="1" thickBot="1">
      <c r="A32" t="s">
        <v>294</v>
      </c>
      <c r="B32" s="140" t="s">
        <v>690</v>
      </c>
      <c r="C32" s="140" t="s">
        <v>691</v>
      </c>
      <c r="D32" s="140" t="s">
        <v>692</v>
      </c>
      <c r="E32" s="140" t="s">
        <v>693</v>
      </c>
      <c r="F32" s="138" t="str">
        <f t="shared" si="0"/>
        <v>UV INSECT SHIELD® BLACK FLY™ BUFF®</v>
      </c>
      <c r="G32" s="139"/>
      <c r="H32" s="139"/>
      <c r="I32" s="139"/>
    </row>
    <row r="33" spans="1:9" ht="15.6" thickTop="1" thickBot="1">
      <c r="A33" t="s">
        <v>292</v>
      </c>
      <c r="B33" s="140" t="s">
        <v>690</v>
      </c>
      <c r="C33" s="140" t="s">
        <v>691</v>
      </c>
      <c r="D33" s="140" t="s">
        <v>692</v>
      </c>
      <c r="E33" s="140" t="s">
        <v>693</v>
      </c>
      <c r="F33" s="138" t="str">
        <f t="shared" si="0"/>
        <v>UV INSECT SHIELD® BUFF®</v>
      </c>
      <c r="G33" s="139"/>
      <c r="H33" s="139"/>
      <c r="I33" s="139"/>
    </row>
    <row r="34" spans="1:9" ht="15.6" thickTop="1" thickBot="1">
      <c r="A34" t="s">
        <v>290</v>
      </c>
      <c r="B34" s="140" t="s">
        <v>706</v>
      </c>
      <c r="C34" s="140" t="s">
        <v>707</v>
      </c>
      <c r="D34" s="140" t="s">
        <v>708</v>
      </c>
      <c r="E34" s="140" t="s">
        <v>709</v>
      </c>
      <c r="F34" s="138" t="str">
        <f t="shared" si="0"/>
        <v>UV INSECT SHIELD® MOSSY OAK® BUFF®</v>
      </c>
      <c r="G34" s="139"/>
      <c r="H34" s="139"/>
      <c r="I34" s="139"/>
    </row>
    <row r="35" spans="1:9" ht="15.6" thickTop="1" thickBot="1">
      <c r="A35" t="s">
        <v>289</v>
      </c>
      <c r="B35" s="140" t="s">
        <v>706</v>
      </c>
      <c r="C35" s="140" t="s">
        <v>707</v>
      </c>
      <c r="D35" s="140" t="s">
        <v>708</v>
      </c>
      <c r="E35" s="140" t="s">
        <v>709</v>
      </c>
      <c r="F35" s="138" t="str">
        <f t="shared" si="0"/>
        <v>UV INSECT SHIELD® REALTREE® BUFF®</v>
      </c>
      <c r="G35" s="139"/>
      <c r="H35" s="139"/>
      <c r="I35" s="139"/>
    </row>
    <row r="36" spans="1:9" ht="15.6" thickTop="1" thickBot="1">
      <c r="A36" t="s">
        <v>255</v>
      </c>
      <c r="B36" s="140" t="s">
        <v>688</v>
      </c>
      <c r="C36" s="140" t="s">
        <v>710</v>
      </c>
      <c r="D36" s="140" t="s">
        <v>711</v>
      </c>
      <c r="E36" s="140" t="s">
        <v>712</v>
      </c>
      <c r="F36" s="138" t="str">
        <f t="shared" si="0"/>
        <v>UV MOSSY OAK® BUFF®</v>
      </c>
      <c r="G36" s="139"/>
      <c r="H36" s="139"/>
      <c r="I36" s="139"/>
    </row>
    <row r="37" spans="1:9" ht="15.6" thickTop="1" thickBot="1">
      <c r="A37" t="s">
        <v>247</v>
      </c>
      <c r="B37" s="140" t="s">
        <v>688</v>
      </c>
      <c r="C37" s="140" t="s">
        <v>710</v>
      </c>
      <c r="D37" s="140" t="s">
        <v>711</v>
      </c>
      <c r="E37" s="140" t="s">
        <v>712</v>
      </c>
      <c r="F37" s="138" t="str">
        <f t="shared" si="0"/>
        <v>UV REALTREE® BUFF®</v>
      </c>
      <c r="G37" s="139"/>
      <c r="H37" s="139"/>
      <c r="I37" s="139"/>
    </row>
    <row r="38" spans="1:9" ht="15.6" thickTop="1" thickBot="1">
      <c r="A38" t="s">
        <v>134</v>
      </c>
      <c r="B38" s="140" t="s">
        <v>698</v>
      </c>
      <c r="C38" s="140" t="s">
        <v>695</v>
      </c>
      <c r="D38" s="140" t="s">
        <v>696</v>
      </c>
      <c r="E38" s="140" t="s">
        <v>697</v>
      </c>
      <c r="F38" s="138" t="str">
        <f t="shared" si="0"/>
        <v>UV XL BUFF®</v>
      </c>
      <c r="G38" s="139"/>
      <c r="H38" s="139"/>
      <c r="I38" s="139"/>
    </row>
    <row r="39" spans="1:9" ht="15.6" thickTop="1" thickBot="1">
      <c r="A39" t="s">
        <v>139</v>
      </c>
      <c r="B39" s="140" t="s">
        <v>694</v>
      </c>
      <c r="C39" s="140" t="s">
        <v>695</v>
      </c>
      <c r="D39" s="140" t="s">
        <v>696</v>
      </c>
      <c r="E39" s="140" t="s">
        <v>697</v>
      </c>
      <c r="F39" s="138" t="str">
        <f t="shared" si="0"/>
        <v>UV XL BUG SLINGER™ BUFF®</v>
      </c>
      <c r="G39" s="139"/>
      <c r="H39" s="139"/>
      <c r="I39" s="139"/>
    </row>
    <row r="40" spans="1:9" ht="15.6" thickTop="1" thickBot="1">
      <c r="A40" t="s">
        <v>126</v>
      </c>
      <c r="B40" s="140" t="s">
        <v>713</v>
      </c>
      <c r="C40" s="140" t="s">
        <v>714</v>
      </c>
      <c r="D40" s="140" t="s">
        <v>715</v>
      </c>
      <c r="E40" s="140" t="s">
        <v>716</v>
      </c>
      <c r="F40" s="138" t="str">
        <f t="shared" si="0"/>
        <v>UVX BALACLAVA BUFF®</v>
      </c>
      <c r="G40" s="139"/>
      <c r="H40" s="139"/>
      <c r="I40" s="139"/>
    </row>
    <row r="41" spans="1:9" ht="15.6" thickTop="1" thickBot="1">
      <c r="A41" t="s">
        <v>130</v>
      </c>
      <c r="B41" s="140" t="s">
        <v>679</v>
      </c>
      <c r="C41" s="140" t="s">
        <v>680</v>
      </c>
      <c r="D41" s="140" t="s">
        <v>681</v>
      </c>
      <c r="E41" s="140" t="s">
        <v>682</v>
      </c>
      <c r="F41" s="138" t="str">
        <f t="shared" si="0"/>
        <v>UVX MASK BUFF®</v>
      </c>
      <c r="G41" s="139"/>
      <c r="H41" s="139"/>
      <c r="I41" s="139"/>
    </row>
    <row r="42" spans="1:9" ht="15.6" thickTop="1" thickBot="1">
      <c r="A42" t="s">
        <v>129</v>
      </c>
      <c r="B42" s="140" t="s">
        <v>648</v>
      </c>
      <c r="C42" s="140" t="s">
        <v>717</v>
      </c>
      <c r="D42" s="140" t="s">
        <v>649</v>
      </c>
      <c r="E42" s="140" t="s">
        <v>651</v>
      </c>
      <c r="F42" s="138" t="str">
        <f t="shared" si="0"/>
        <v>UVX REALTREE® BALACLAVA BUFF®</v>
      </c>
      <c r="G42" s="139"/>
      <c r="H42" s="139"/>
      <c r="I42" s="139"/>
    </row>
    <row r="43" spans="1:9" ht="15.6" thickTop="1" thickBot="1">
      <c r="A43" t="s">
        <v>535</v>
      </c>
      <c r="B43" s="140" t="s">
        <v>664</v>
      </c>
      <c r="C43" s="140" t="s">
        <v>665</v>
      </c>
      <c r="D43" s="140" t="s">
        <v>666</v>
      </c>
      <c r="E43" s="140" t="s">
        <v>667</v>
      </c>
      <c r="F43" s="138" t="str">
        <f t="shared" si="0"/>
        <v>WOMEN'S SLIM FIT BUFF®</v>
      </c>
      <c r="G43" s="139"/>
      <c r="H43" s="139"/>
      <c r="I43" s="139"/>
    </row>
    <row r="44" spans="1:9" ht="15.6" thickTop="1" thickBot="1">
      <c r="A44" t="s">
        <v>559</v>
      </c>
      <c r="B44" s="140" t="s">
        <v>718</v>
      </c>
      <c r="C44" s="140" t="s">
        <v>719</v>
      </c>
      <c r="D44" s="140" t="s">
        <v>720</v>
      </c>
      <c r="E44" s="140" t="s">
        <v>721</v>
      </c>
      <c r="F44" s="138" t="str">
        <f t="shared" si="0"/>
        <v>WOOL PRINTED BUFF®</v>
      </c>
      <c r="G44" s="139"/>
      <c r="H44" s="139"/>
      <c r="I44" s="139"/>
    </row>
    <row r="45" spans="1:9" ht="15.6" thickTop="1" thickBot="1">
      <c r="A45" t="s">
        <v>547</v>
      </c>
      <c r="B45" s="140" t="s">
        <v>722</v>
      </c>
      <c r="C45" s="140" t="s">
        <v>723</v>
      </c>
      <c r="D45" s="140" t="s">
        <v>724</v>
      </c>
      <c r="E45" s="140" t="s">
        <v>725</v>
      </c>
      <c r="F45" s="138" t="str">
        <f t="shared" si="0"/>
        <v>WOOL SOLID BUFF®</v>
      </c>
      <c r="G45" s="139"/>
      <c r="H45" s="139"/>
      <c r="I45" s="139"/>
    </row>
    <row r="46" spans="1:9" ht="15" thickTop="1">
      <c r="A46" t="s">
        <v>554</v>
      </c>
      <c r="B46" s="140" t="s">
        <v>718</v>
      </c>
      <c r="C46" s="140" t="s">
        <v>719</v>
      </c>
      <c r="D46" s="140" t="s">
        <v>720</v>
      </c>
      <c r="E46" s="140" t="s">
        <v>721</v>
      </c>
      <c r="F46" s="138" t="str">
        <f t="shared" si="0"/>
        <v>WOOL TIE DYE BUFF®</v>
      </c>
      <c r="G46" s="139"/>
      <c r="H46" s="139"/>
      <c r="I46" s="139"/>
    </row>
    <row r="47" spans="1:9">
      <c r="F47" s="219"/>
      <c r="G47" s="220"/>
      <c r="H47" s="220"/>
      <c r="I47" s="220"/>
    </row>
    <row r="48" spans="1:9" ht="15.6">
      <c r="F48" s="221"/>
      <c r="G48" s="222"/>
      <c r="H48" s="222"/>
      <c r="I48" s="222"/>
    </row>
    <row r="49" spans="6:9">
      <c r="F49" s="219"/>
      <c r="G49" s="220"/>
      <c r="H49" s="220"/>
      <c r="I49" s="220"/>
    </row>
    <row r="50" spans="6:9">
      <c r="F50" s="219"/>
      <c r="G50" s="220"/>
      <c r="H50" s="220"/>
      <c r="I50" s="220"/>
    </row>
    <row r="51" spans="6:9">
      <c r="F51" s="219"/>
      <c r="G51" s="220"/>
      <c r="H51" s="220"/>
      <c r="I51" s="220"/>
    </row>
    <row r="52" spans="6:9">
      <c r="F52" s="219"/>
      <c r="G52" s="223"/>
      <c r="H52" s="223"/>
      <c r="I52" s="223"/>
    </row>
    <row r="53" spans="6:9" ht="15" thickBot="1">
      <c r="F53" s="197"/>
      <c r="G53" s="197"/>
      <c r="H53" s="197"/>
      <c r="I53" s="197"/>
    </row>
    <row r="54" spans="6:9" ht="16.2" thickBot="1">
      <c r="F54" s="201" t="s">
        <v>88</v>
      </c>
      <c r="G54" s="202"/>
      <c r="H54" s="202"/>
      <c r="I54" s="202"/>
    </row>
  </sheetData>
  <mergeCells count="9">
    <mergeCell ref="F54:I54"/>
    <mergeCell ref="F47:I47"/>
    <mergeCell ref="F48:I48"/>
    <mergeCell ref="F1:I1"/>
    <mergeCell ref="F49:I49"/>
    <mergeCell ref="F50:I50"/>
    <mergeCell ref="F51:I51"/>
    <mergeCell ref="F52:I52"/>
    <mergeCell ref="F53:I53"/>
  </mergeCells>
  <pageMargins left="0.75" right="0.75" top="1" bottom="1" header="0.5" footer="0.5"/>
  <pageSetup orientation="portrait" horizontalDpi="4294967292" verticalDpi="4294967292"/>
  <extLst>
    <ext xmlns:mx="http://schemas.microsoft.com/office/mac/excel/2008/main" uri="{64002731-A6B0-56B0-2670-7721B7C09600}">
      <mx:PLV Mode="0" OnePage="0" WScale="0"/>
    </ext>
  </extLst>
</worksheet>
</file>

<file path=xl/worksheets/sheet6.xml><?xml version="1.0" encoding="utf-8"?>
<worksheet xmlns="http://schemas.openxmlformats.org/spreadsheetml/2006/main" xmlns:r="http://schemas.openxmlformats.org/officeDocument/2006/relationships">
  <dimension ref="A1"/>
  <sheetViews>
    <sheetView workbookViewId="0"/>
  </sheetViews>
  <sheetFormatPr defaultColWidth="8.77734375" defaultRowHeight="14.4"/>
  <sheetData/>
  <pageMargins left="0.7" right="0.7" top="0.75" bottom="0.75" header="0.3" footer="0.3"/>
  <extLst>
    <ext xmlns:mx="http://schemas.microsoft.com/office/mac/excel/2008/main" uri="{64002731-A6B0-56B0-2670-7721B7C09600}">
      <mx:PLV Mode="0" OnePage="0" WScale="0"/>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6</vt:i4>
      </vt:variant>
      <vt:variant>
        <vt:lpstr>Named Ranges</vt:lpstr>
      </vt:variant>
      <vt:variant>
        <vt:i4>7</vt:i4>
      </vt:variant>
    </vt:vector>
  </HeadingPairs>
  <TitlesOfParts>
    <vt:vector size="13" baseType="lpstr">
      <vt:lpstr>Pricing + Order Summary</vt:lpstr>
      <vt:lpstr>Order Form</vt:lpstr>
      <vt:lpstr>Terms &amp; Conditions</vt:lpstr>
      <vt:lpstr>Office Use Only</vt:lpstr>
      <vt:lpstr>Pricing Reference</vt:lpstr>
      <vt:lpstr>Sheet1</vt:lpstr>
      <vt:lpstr>'Office Use Only'!Criteria</vt:lpstr>
      <vt:lpstr>'Order Form'!linkedtrackingnumbers</vt:lpstr>
      <vt:lpstr>OrderDetail</vt:lpstr>
      <vt:lpstr>'Order Form'!Print_Area</vt:lpstr>
      <vt:lpstr>'Pricing + Order Summary'!Print_Area</vt:lpstr>
      <vt:lpstr>'Terms &amp; Conditions'!Print_Area</vt:lpstr>
      <vt:lpstr>'Order Form'!Print_Titles</vt:lpstr>
    </vt:vector>
  </TitlesOfParts>
  <Manager>Kristel Hayes</Manager>
  <Company>Mesh Marketing Creative Group, LLC</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FW10 Buff Order Form</dc:title>
  <dc:creator>Kristel Hayes</dc:creator>
  <cp:lastModifiedBy>hewing</cp:lastModifiedBy>
  <cp:lastPrinted>2013-07-22T15:37:15Z</cp:lastPrinted>
  <dcterms:created xsi:type="dcterms:W3CDTF">2010-02-01T18:55:36Z</dcterms:created>
  <dcterms:modified xsi:type="dcterms:W3CDTF">2013-08-07T20:25:38Z</dcterms:modified>
</cp:coreProperties>
</file>